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ash01\福祉保険部\長寿社会課\03_高齢者支援係\0_組織共用\017_旭老連\老人クラブ関係\市関係\01_補助金\01_老人クラブ運営費補助金\R8\ホームページ\"/>
    </mc:Choice>
  </mc:AlternateContent>
  <xr:revisionPtr revIDLastSave="0" documentId="13_ncr:1_{F183E766-9D40-497D-8F7A-F7C9358CABE8}" xr6:coauthVersionLast="47" xr6:coauthVersionMax="47" xr10:uidLastSave="{00000000-0000-0000-0000-000000000000}"/>
  <bookViews>
    <workbookView xWindow="-120" yWindow="-120" windowWidth="20730" windowHeight="11040" tabRatio="945" activeTab="16" xr2:uid="{00000000-000D-0000-FFFF-FFFF00000000}"/>
  </bookViews>
  <sheets>
    <sheet name="初期入力" sheetId="10" r:id="rId1"/>
    <sheet name="申立書" sheetId="11" r:id="rId2"/>
    <sheet name="①申請書" sheetId="9" r:id="rId3"/>
    <sheet name="②役員名簿" sheetId="6" r:id="rId4"/>
    <sheet name="③調書" sheetId="7" r:id="rId5"/>
    <sheet name="④活動実施計画書及び資金計画書" sheetId="18" r:id="rId6"/>
    <sheet name="月別収支計画書（参考）" sheetId="23" r:id="rId7"/>
    <sheet name="⑤収支予算書" sheetId="3" r:id="rId8"/>
    <sheet name="⑥いこいの家加算額算出調書" sheetId="20" r:id="rId9"/>
    <sheet name="⑦いこいの家運営計画書" sheetId="22" r:id="rId10"/>
    <sheet name="⑧請求書" sheetId="12" r:id="rId11"/>
    <sheet name="⑨会員名簿（男） " sheetId="13" r:id="rId12"/>
    <sheet name="⑨会員名簿(女)" sheetId="14" r:id="rId13"/>
    <sheet name="現金出納帳（例１）" sheetId="15" r:id="rId14"/>
    <sheet name="現金出納帳 (例２　計算式あり)" sheetId="24" r:id="rId15"/>
    <sheet name="活動日誌" sheetId="16" r:id="rId16"/>
    <sheet name="備品台帳" sheetId="17" r:id="rId17"/>
  </sheets>
  <definedNames>
    <definedName name="_xlnm._FilterDatabase" localSheetId="14" hidden="1">'現金出納帳 (例２　計算式あり)'!$A$8:$WVT$75</definedName>
    <definedName name="_xlnm.Print_Area" localSheetId="2">①申請書!$A$2:$M$58</definedName>
    <definedName name="_xlnm.Print_Area" localSheetId="3">②役員名簿!$A$2:$E$32</definedName>
    <definedName name="_xlnm.Print_Area" localSheetId="4">③調書!$A$2:$N$33</definedName>
    <definedName name="_xlnm.Print_Area" localSheetId="5">④活動実施計画書及び資金計画書!$A$2:$R$28</definedName>
    <definedName name="_xlnm.Print_Area" localSheetId="7">⑤収支予算書!$A$3:$J$37</definedName>
    <definedName name="_xlnm.Print_Area" localSheetId="8">⑥いこいの家加算額算出調書!$A$4:$H$27</definedName>
    <definedName name="_xlnm.Print_Area" localSheetId="9">⑦いこいの家運営計画書!$A$3:$K$27</definedName>
    <definedName name="_xlnm.Print_Area" localSheetId="10">⑧請求書!$A$2:$R$48</definedName>
    <definedName name="_xlnm.Print_Area" localSheetId="12">'⑨会員名簿(女)'!$A$3:$E$33</definedName>
    <definedName name="_xlnm.Print_Area" localSheetId="11">'⑨会員名簿（男） '!$A$3:$E$33</definedName>
    <definedName name="_xlnm.Print_Area" localSheetId="15">活動日誌!$A$2:$F$38</definedName>
    <definedName name="_xlnm.Print_Area" localSheetId="6">'月別収支計画書（参考）'!$A$1:$T$38</definedName>
    <definedName name="_xlnm.Print_Area" localSheetId="14">'現金出納帳 (例２　計算式あり)'!$A$6:$K$76</definedName>
    <definedName name="_xlnm.Print_Area" localSheetId="13">'現金出納帳（例１）'!$A$2:$Z$36</definedName>
    <definedName name="_xlnm.Print_Area" localSheetId="1">申立書!$A$2:$AG$38</definedName>
    <definedName name="_xlnm.Print_Area" localSheetId="16">備品台帳!$A$2:$F$31</definedName>
    <definedName name="_xlnm.Print_Titles" localSheetId="9">⑦いこいの家運営計画書!$3:$6</definedName>
    <definedName name="_xlnm.Print_Titles" localSheetId="12">'⑨会員名簿(女)'!$3:$8</definedName>
    <definedName name="_xlnm.Print_Titles" localSheetId="11">'⑨会員名簿（男） '!$3:$8</definedName>
    <definedName name="_xlnm.Print_Titles" localSheetId="14">'現金出納帳 (例２　計算式あり)'!$6:$8</definedName>
    <definedName name="_xlnm.Print_Titles" localSheetId="13">'現金出納帳（例１）'!$2:$4</definedName>
    <definedName name="_xlnm.Print_Titles" localSheetId="16">備品台帳!$2:$4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 i="9" l="1"/>
  <c r="L94" i="24"/>
  <c r="L95" i="24" s="1"/>
  <c r="K94" i="24"/>
  <c r="K95" i="24" s="1"/>
  <c r="J94" i="24"/>
  <c r="J95" i="24" s="1"/>
  <c r="I94" i="24"/>
  <c r="I95" i="24" s="1"/>
  <c r="H94" i="24"/>
  <c r="H95" i="24" s="1"/>
  <c r="G94" i="24"/>
  <c r="G95" i="24" s="1"/>
  <c r="F94" i="24"/>
  <c r="F95" i="24" s="1"/>
  <c r="E94" i="24"/>
  <c r="E95" i="24" s="1"/>
  <c r="E90" i="24"/>
  <c r="I89" i="24"/>
  <c r="I90" i="24" s="1"/>
  <c r="H89" i="24"/>
  <c r="H90" i="24" s="1"/>
  <c r="G89" i="24"/>
  <c r="G90" i="24" s="1"/>
  <c r="F89" i="24"/>
  <c r="F90" i="24" s="1"/>
  <c r="E89" i="24"/>
  <c r="L87" i="24"/>
  <c r="L88" i="24" s="1"/>
  <c r="K87" i="24"/>
  <c r="K88" i="24" s="1"/>
  <c r="J87" i="24"/>
  <c r="J88" i="24" s="1"/>
  <c r="I87" i="24"/>
  <c r="I88" i="24" s="1"/>
  <c r="H87" i="24"/>
  <c r="H88" i="24" s="1"/>
  <c r="G87" i="24"/>
  <c r="G88" i="24" s="1"/>
  <c r="F87" i="24"/>
  <c r="F88" i="24" s="1"/>
  <c r="E87" i="24"/>
  <c r="E88" i="24" s="1"/>
  <c r="K91" i="24" s="1"/>
  <c r="E82" i="24"/>
  <c r="E83" i="24" s="1"/>
  <c r="L80" i="24"/>
  <c r="L81" i="24" s="1"/>
  <c r="K80" i="24"/>
  <c r="K81" i="24" s="1"/>
  <c r="J80" i="24"/>
  <c r="J81" i="24" s="1"/>
  <c r="I80" i="24"/>
  <c r="I81" i="24" s="1"/>
  <c r="H80" i="24"/>
  <c r="H81" i="24" s="1"/>
  <c r="G80" i="24"/>
  <c r="G81" i="24" s="1"/>
  <c r="F80" i="24"/>
  <c r="F81" i="24" s="1"/>
  <c r="E80" i="24"/>
  <c r="E81" i="24" s="1"/>
  <c r="J76" i="24"/>
  <c r="I76" i="24"/>
  <c r="L75" i="24"/>
  <c r="L74" i="24"/>
  <c r="L73" i="24"/>
  <c r="L72" i="24"/>
  <c r="L71" i="24"/>
  <c r="L70" i="24"/>
  <c r="L69" i="24"/>
  <c r="L68" i="24"/>
  <c r="L67" i="24"/>
  <c r="L66" i="24"/>
  <c r="L65" i="24"/>
  <c r="L64" i="24"/>
  <c r="L63" i="24"/>
  <c r="L62" i="24"/>
  <c r="L61" i="24"/>
  <c r="L60" i="24"/>
  <c r="L59" i="24"/>
  <c r="L58" i="24"/>
  <c r="L57" i="24"/>
  <c r="L56" i="24"/>
  <c r="L55" i="24"/>
  <c r="L54" i="24"/>
  <c r="L53" i="24"/>
  <c r="L52" i="24"/>
  <c r="L51" i="24"/>
  <c r="L50" i="24"/>
  <c r="L49" i="24"/>
  <c r="L48" i="24"/>
  <c r="L47" i="24"/>
  <c r="L46" i="24"/>
  <c r="L45" i="24"/>
  <c r="L44" i="24"/>
  <c r="L43" i="24"/>
  <c r="L42" i="24"/>
  <c r="L41" i="24"/>
  <c r="L40" i="24"/>
  <c r="L39" i="24"/>
  <c r="L38" i="24"/>
  <c r="L37" i="24"/>
  <c r="L36" i="24"/>
  <c r="L35" i="24"/>
  <c r="L34" i="24"/>
  <c r="L33" i="24"/>
  <c r="L32" i="24"/>
  <c r="L31" i="24"/>
  <c r="L30" i="24"/>
  <c r="L29" i="24"/>
  <c r="L28" i="24"/>
  <c r="L27" i="24"/>
  <c r="L26" i="24"/>
  <c r="L25" i="24"/>
  <c r="L24" i="24"/>
  <c r="L23" i="24"/>
  <c r="L22" i="24"/>
  <c r="L21" i="24"/>
  <c r="L20" i="24"/>
  <c r="L19" i="24"/>
  <c r="L18" i="24"/>
  <c r="L17" i="24"/>
  <c r="L16" i="24"/>
  <c r="L15" i="24"/>
  <c r="L14" i="24"/>
  <c r="L13" i="24"/>
  <c r="L12" i="24"/>
  <c r="L11" i="24"/>
  <c r="L10" i="24"/>
  <c r="L9" i="24"/>
  <c r="K9" i="24"/>
  <c r="K10" i="24" s="1"/>
  <c r="K11" i="24" s="1"/>
  <c r="K12" i="24" s="1"/>
  <c r="K13" i="24" s="1"/>
  <c r="K14" i="24" s="1"/>
  <c r="K15" i="24" s="1"/>
  <c r="K16" i="24" s="1"/>
  <c r="K17" i="24" s="1"/>
  <c r="K18" i="24" s="1"/>
  <c r="K19" i="24" s="1"/>
  <c r="K20" i="24" s="1"/>
  <c r="K21" i="24" s="1"/>
  <c r="K22" i="24" s="1"/>
  <c r="K23" i="24" s="1"/>
  <c r="K24" i="24" s="1"/>
  <c r="K25" i="24" s="1"/>
  <c r="K26" i="24" s="1"/>
  <c r="K27" i="24" s="1"/>
  <c r="K28" i="24" s="1"/>
  <c r="K29" i="24" s="1"/>
  <c r="K30" i="24" s="1"/>
  <c r="K31" i="24" s="1"/>
  <c r="K32" i="24" s="1"/>
  <c r="K33" i="24" s="1"/>
  <c r="K34" i="24" s="1"/>
  <c r="K35" i="24" s="1"/>
  <c r="K36" i="24" s="1"/>
  <c r="K37" i="24" s="1"/>
  <c r="K38" i="24" s="1"/>
  <c r="K39" i="24" s="1"/>
  <c r="K40" i="24" s="1"/>
  <c r="K41" i="24" s="1"/>
  <c r="K42" i="24" s="1"/>
  <c r="K43" i="24" s="1"/>
  <c r="K44" i="24" s="1"/>
  <c r="K45" i="24" s="1"/>
  <c r="K46" i="24" s="1"/>
  <c r="K47" i="24" s="1"/>
  <c r="K48" i="24" s="1"/>
  <c r="K49" i="24" s="1"/>
  <c r="K50" i="24" s="1"/>
  <c r="K51" i="24" s="1"/>
  <c r="K52" i="24" s="1"/>
  <c r="K53" i="24" s="1"/>
  <c r="K54" i="24" s="1"/>
  <c r="K55" i="24" s="1"/>
  <c r="K56" i="24" s="1"/>
  <c r="K57" i="24" s="1"/>
  <c r="K58" i="24" s="1"/>
  <c r="K59" i="24" s="1"/>
  <c r="K60" i="24" s="1"/>
  <c r="K61" i="24" s="1"/>
  <c r="K62" i="24" s="1"/>
  <c r="K63" i="24" s="1"/>
  <c r="K64" i="24" s="1"/>
  <c r="K65" i="24" s="1"/>
  <c r="K66" i="24" s="1"/>
  <c r="K67" i="24" s="1"/>
  <c r="K68" i="24" s="1"/>
  <c r="K69" i="24" s="1"/>
  <c r="K70" i="24" s="1"/>
  <c r="K71" i="24" s="1"/>
  <c r="K72" i="24" s="1"/>
  <c r="K73" i="24" s="1"/>
  <c r="K74" i="24" s="1"/>
  <c r="K75" i="24" s="1"/>
  <c r="D7" i="14"/>
  <c r="D5" i="14"/>
  <c r="D7" i="13"/>
  <c r="D5" i="13"/>
  <c r="J48" i="12"/>
  <c r="G48" i="12"/>
  <c r="G47" i="12"/>
  <c r="G46" i="12"/>
  <c r="A39" i="12"/>
  <c r="G36" i="12"/>
  <c r="G35" i="12"/>
  <c r="L27" i="12"/>
  <c r="I27" i="12"/>
  <c r="B27" i="12"/>
  <c r="C22" i="12"/>
  <c r="M12" i="12"/>
  <c r="K10" i="12"/>
  <c r="K8" i="12"/>
  <c r="B18" i="22"/>
  <c r="B17" i="22"/>
  <c r="G16" i="22"/>
  <c r="E16" i="22"/>
  <c r="C16" i="22"/>
  <c r="G15" i="22"/>
  <c r="E15" i="22"/>
  <c r="C15" i="22"/>
  <c r="D14" i="22"/>
  <c r="D13" i="22"/>
  <c r="B11" i="22"/>
  <c r="B10" i="22"/>
  <c r="B9" i="22"/>
  <c r="D8" i="22"/>
  <c r="B7" i="22"/>
  <c r="F5" i="22"/>
  <c r="A3" i="22"/>
  <c r="A2" i="22"/>
  <c r="A1" i="22"/>
  <c r="G15" i="20"/>
  <c r="E14" i="20"/>
  <c r="E12" i="20"/>
  <c r="G10" i="20"/>
  <c r="G9" i="20"/>
  <c r="C8" i="20"/>
  <c r="D7" i="20"/>
  <c r="A2" i="20"/>
  <c r="A1" i="20"/>
  <c r="J33" i="3"/>
  <c r="K20" i="3"/>
  <c r="J18" i="3"/>
  <c r="S23" i="23" s="1"/>
  <c r="K10" i="3"/>
  <c r="I5" i="3"/>
  <c r="A3" i="3"/>
  <c r="A2" i="3"/>
  <c r="Q36" i="23"/>
  <c r="P36" i="23"/>
  <c r="O36" i="23"/>
  <c r="N36" i="23"/>
  <c r="M36" i="23"/>
  <c r="L36" i="23"/>
  <c r="K36" i="23"/>
  <c r="J36" i="23"/>
  <c r="I36" i="23"/>
  <c r="H36" i="23"/>
  <c r="G36" i="23"/>
  <c r="R36" i="23" s="1"/>
  <c r="F36" i="23"/>
  <c r="S35" i="23"/>
  <c r="R35" i="23"/>
  <c r="S34" i="23"/>
  <c r="R34" i="23"/>
  <c r="S33" i="23"/>
  <c r="R33" i="23"/>
  <c r="S32" i="23"/>
  <c r="R32" i="23"/>
  <c r="S31" i="23"/>
  <c r="R31" i="23"/>
  <c r="S30" i="23"/>
  <c r="R30" i="23"/>
  <c r="S29" i="23"/>
  <c r="R29" i="23"/>
  <c r="S28" i="23"/>
  <c r="R28" i="23"/>
  <c r="S27" i="23"/>
  <c r="R27" i="23"/>
  <c r="S26" i="23"/>
  <c r="R26" i="23"/>
  <c r="S25" i="23"/>
  <c r="R25" i="23"/>
  <c r="S24" i="23"/>
  <c r="R24" i="23"/>
  <c r="R23" i="23"/>
  <c r="S22" i="23"/>
  <c r="R22" i="23"/>
  <c r="S21" i="23"/>
  <c r="R21" i="23"/>
  <c r="S20" i="23"/>
  <c r="R20" i="23"/>
  <c r="S19" i="23"/>
  <c r="R19" i="23"/>
  <c r="S18" i="23"/>
  <c r="R18" i="23"/>
  <c r="S17" i="23"/>
  <c r="R17" i="23"/>
  <c r="S16" i="23"/>
  <c r="R16" i="23"/>
  <c r="S15" i="23"/>
  <c r="R15" i="23"/>
  <c r="Q14" i="23"/>
  <c r="P14" i="23"/>
  <c r="O14" i="23"/>
  <c r="N14" i="23"/>
  <c r="M14" i="23"/>
  <c r="L14" i="23"/>
  <c r="K14" i="23"/>
  <c r="J14" i="23"/>
  <c r="I14" i="23"/>
  <c r="H14" i="23"/>
  <c r="G14" i="23"/>
  <c r="S13" i="23"/>
  <c r="F13" i="23"/>
  <c r="R13" i="23" s="1"/>
  <c r="S12" i="23"/>
  <c r="R12" i="23"/>
  <c r="S11" i="23"/>
  <c r="R11" i="23"/>
  <c r="S10" i="23"/>
  <c r="R10" i="23"/>
  <c r="S9" i="23"/>
  <c r="R9" i="23"/>
  <c r="S8" i="23"/>
  <c r="R8" i="23"/>
  <c r="R7" i="23"/>
  <c r="S6" i="23"/>
  <c r="R6" i="23"/>
  <c r="S5" i="23"/>
  <c r="F5" i="23" s="1"/>
  <c r="S22" i="18"/>
  <c r="M21" i="18"/>
  <c r="P21" i="18" s="1"/>
  <c r="J21" i="18"/>
  <c r="P9" i="18"/>
  <c r="P19" i="18" s="1"/>
  <c r="P8" i="18"/>
  <c r="J4" i="18"/>
  <c r="A2" i="18"/>
  <c r="D33" i="7"/>
  <c r="D31" i="7"/>
  <c r="F29" i="7"/>
  <c r="K24" i="7"/>
  <c r="B23" i="7"/>
  <c r="K22" i="7"/>
  <c r="B21" i="7"/>
  <c r="I20" i="7"/>
  <c r="B19" i="7"/>
  <c r="K18" i="7"/>
  <c r="B17" i="7"/>
  <c r="I16" i="7"/>
  <c r="B15" i="7"/>
  <c r="K14" i="7"/>
  <c r="B13" i="7"/>
  <c r="L9" i="7"/>
  <c r="K9" i="7"/>
  <c r="J9" i="7"/>
  <c r="I9" i="7"/>
  <c r="H9" i="7"/>
  <c r="G9" i="7"/>
  <c r="F9" i="7"/>
  <c r="D9" i="7"/>
  <c r="L8" i="7"/>
  <c r="L10" i="7" s="1"/>
  <c r="K8" i="7"/>
  <c r="J8" i="7"/>
  <c r="I8" i="7"/>
  <c r="H8" i="7"/>
  <c r="G8" i="7"/>
  <c r="G10" i="7" s="1"/>
  <c r="F8" i="7"/>
  <c r="D8" i="7"/>
  <c r="N6" i="7"/>
  <c r="G4" i="7"/>
  <c r="A2" i="7"/>
  <c r="D8" i="6"/>
  <c r="B8" i="6"/>
  <c r="D4" i="6"/>
  <c r="A2" i="6"/>
  <c r="G58" i="9"/>
  <c r="F56" i="9"/>
  <c r="F54" i="9"/>
  <c r="B36" i="9"/>
  <c r="G27" i="9"/>
  <c r="A16" i="9"/>
  <c r="H13" i="9"/>
  <c r="G12" i="9"/>
  <c r="G11" i="9"/>
  <c r="G7" i="9"/>
  <c r="U144" i="10"/>
  <c r="U143" i="10"/>
  <c r="U142" i="10"/>
  <c r="U141" i="10"/>
  <c r="B141" i="10"/>
  <c r="U140" i="10"/>
  <c r="E140" i="10"/>
  <c r="U139" i="10"/>
  <c r="U138" i="10"/>
  <c r="U137" i="10"/>
  <c r="U134" i="10"/>
  <c r="U132" i="10"/>
  <c r="U131" i="10"/>
  <c r="U130" i="10"/>
  <c r="U129" i="10"/>
  <c r="F100" i="10"/>
  <c r="Q97" i="10"/>
  <c r="F97" i="10"/>
  <c r="O97" i="10" s="1"/>
  <c r="F95" i="10"/>
  <c r="O95" i="10" s="1"/>
  <c r="K19" i="3" s="1"/>
  <c r="G91" i="10"/>
  <c r="C88" i="10"/>
  <c r="P83" i="10"/>
  <c r="P82" i="10"/>
  <c r="P81" i="10"/>
  <c r="P80" i="10"/>
  <c r="P79" i="10"/>
  <c r="Q77" i="10"/>
  <c r="Q76" i="10"/>
  <c r="Q75" i="10"/>
  <c r="Q74" i="10"/>
  <c r="J74" i="10"/>
  <c r="Q73" i="10"/>
  <c r="J73" i="10"/>
  <c r="Q71" i="10"/>
  <c r="Q70" i="10"/>
  <c r="Q69" i="10"/>
  <c r="Q68" i="10"/>
  <c r="C67" i="10"/>
  <c r="C66" i="10"/>
  <c r="C65" i="10"/>
  <c r="C60" i="10"/>
  <c r="J12" i="7" s="1"/>
  <c r="K34" i="10"/>
  <c r="J34" i="10"/>
  <c r="I34" i="10"/>
  <c r="H34" i="10"/>
  <c r="G34" i="10"/>
  <c r="F34" i="10"/>
  <c r="E34" i="10"/>
  <c r="D34" i="10"/>
  <c r="L33" i="10"/>
  <c r="L32" i="10"/>
  <c r="B2" i="10"/>
  <c r="H12" i="11"/>
  <c r="G11" i="11"/>
  <c r="G10" i="11"/>
  <c r="H4" i="11"/>
  <c r="H10" i="7" l="1"/>
  <c r="F10" i="7"/>
  <c r="K10" i="7"/>
  <c r="L34" i="10"/>
  <c r="G21" i="9" s="1"/>
  <c r="C12" i="20"/>
  <c r="J10" i="7"/>
  <c r="D10" i="7"/>
  <c r="J23" i="3"/>
  <c r="J37" i="3" s="1"/>
  <c r="P84" i="10"/>
  <c r="C20" i="22" s="1"/>
  <c r="U135" i="10"/>
  <c r="D37" i="10"/>
  <c r="K21" i="9" s="1"/>
  <c r="D61" i="10"/>
  <c r="K24" i="9" s="1"/>
  <c r="G24" i="9"/>
  <c r="I10" i="7"/>
  <c r="M8" i="7"/>
  <c r="C84" i="24"/>
  <c r="O101" i="10"/>
  <c r="G14" i="20"/>
  <c r="S21" i="18"/>
  <c r="J22" i="18"/>
  <c r="K98" i="24"/>
  <c r="U133" i="10"/>
  <c r="R5" i="23"/>
  <c r="F14" i="23"/>
  <c r="E23" i="22"/>
  <c r="H21" i="22"/>
  <c r="M9" i="7"/>
  <c r="P12" i="18"/>
  <c r="K76" i="24"/>
  <c r="P20" i="18"/>
  <c r="P13" i="18"/>
  <c r="G12" i="20"/>
  <c r="P14" i="18"/>
  <c r="P15" i="18"/>
  <c r="C14" i="20"/>
  <c r="P16" i="18"/>
  <c r="P17" i="18"/>
  <c r="P10" i="18"/>
  <c r="P18" i="18"/>
  <c r="P11" i="18"/>
  <c r="B21" i="22" l="1"/>
  <c r="G23" i="22"/>
  <c r="K23" i="22"/>
  <c r="J20" i="22"/>
  <c r="J34" i="3"/>
  <c r="F37" i="3" s="1"/>
  <c r="G19" i="22"/>
  <c r="H23" i="22"/>
  <c r="B23" i="22"/>
  <c r="P85" i="10"/>
  <c r="P86" i="10"/>
  <c r="B22" i="22"/>
  <c r="J19" i="22"/>
  <c r="F22" i="22"/>
  <c r="D20" i="22"/>
  <c r="J22" i="22"/>
  <c r="D22" i="22"/>
  <c r="D23" i="22"/>
  <c r="E20" i="22"/>
  <c r="G20" i="22"/>
  <c r="J23" i="22"/>
  <c r="K20" i="22"/>
  <c r="C21" i="22"/>
  <c r="K22" i="22"/>
  <c r="K19" i="22"/>
  <c r="I21" i="22"/>
  <c r="E22" i="22"/>
  <c r="D21" i="22"/>
  <c r="H22" i="22"/>
  <c r="G21" i="22"/>
  <c r="K21" i="22"/>
  <c r="I23" i="22"/>
  <c r="C23" i="22"/>
  <c r="G22" i="22"/>
  <c r="F19" i="22"/>
  <c r="I22" i="22"/>
  <c r="I19" i="22"/>
  <c r="B19" i="22"/>
  <c r="I20" i="22"/>
  <c r="B24" i="22"/>
  <c r="K24" i="22"/>
  <c r="J21" i="22"/>
  <c r="H19" i="22"/>
  <c r="E21" i="22"/>
  <c r="H20" i="22"/>
  <c r="D19" i="22"/>
  <c r="E19" i="22"/>
  <c r="C19" i="22"/>
  <c r="F23" i="22"/>
  <c r="F20" i="22"/>
  <c r="C22" i="22"/>
  <c r="F21" i="22"/>
  <c r="B20" i="22"/>
  <c r="G16" i="20"/>
  <c r="O103" i="10"/>
  <c r="M10" i="7"/>
  <c r="R14" i="23"/>
  <c r="F37" i="23"/>
  <c r="G37" i="23" s="1"/>
  <c r="H37" i="23" s="1"/>
  <c r="I37" i="23" s="1"/>
  <c r="J37" i="23" s="1"/>
  <c r="K37" i="23" s="1"/>
  <c r="L37" i="23" s="1"/>
  <c r="M37" i="23" s="1"/>
  <c r="N37" i="23" s="1"/>
  <c r="O37" i="23" s="1"/>
  <c r="P37" i="23" s="1"/>
  <c r="Q37" i="23" s="1"/>
  <c r="S36" i="23" l="1"/>
  <c r="U136" i="10"/>
  <c r="K27" i="9"/>
  <c r="D29" i="9" s="1"/>
  <c r="H30" i="9" s="1"/>
  <c r="H29" i="9" s="1"/>
  <c r="E106" i="10"/>
  <c r="M106" i="10" s="1"/>
  <c r="O106" i="10" s="1"/>
  <c r="G19" i="20"/>
  <c r="N16" i="12" l="1"/>
  <c r="M16" i="12"/>
  <c r="L16" i="12"/>
  <c r="K16" i="12"/>
  <c r="J16" i="12"/>
  <c r="I16" i="12"/>
  <c r="F14" i="3"/>
  <c r="F19" i="9"/>
  <c r="F34" i="9"/>
  <c r="H16" i="12"/>
  <c r="J36" i="3" l="1"/>
  <c r="A38" i="3" s="1"/>
  <c r="F34" i="3"/>
  <c r="S7" i="23"/>
  <c r="J40" i="3" l="1"/>
  <c r="F36" i="3"/>
  <c r="K34" i="3"/>
  <c r="S14" i="23"/>
  <c r="B40" i="3" l="1"/>
  <c r="A3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kaigokourei078</author>
  </authors>
  <commentList>
    <comment ref="C25" authorId="0" shapeId="0" xr:uid="{00000000-0006-0000-0000-000001000000}">
      <text>
        <r>
          <rPr>
            <sz val="11"/>
            <color indexed="58"/>
            <rFont val="ＭＳ Ｐゴシック"/>
            <family val="3"/>
            <charset val="128"/>
          </rPr>
          <t>　【注　意】
市に登録されているとおり正式名称を入力してください。
(略称は不可)</t>
        </r>
      </text>
    </comment>
    <comment ref="E70" authorId="1" shapeId="0" xr:uid="{00000000-0006-0000-0000-000005000000}">
      <text>
        <r>
          <rPr>
            <sz val="11"/>
            <color indexed="81"/>
            <rFont val="ＭＳ Ｐゴシック"/>
            <family val="3"/>
            <charset val="128"/>
          </rPr>
          <t>「○○町内会館，○○○○宅借家」等入力してください。</t>
        </r>
      </text>
    </comment>
    <comment ref="E71" authorId="1" shapeId="0" xr:uid="{00000000-0006-0000-0000-000006000000}">
      <text>
        <r>
          <rPr>
            <sz val="11"/>
            <color indexed="81"/>
            <rFont val="ＭＳ Ｐゴシック"/>
            <family val="3"/>
            <charset val="128"/>
          </rPr>
          <t>「１階　和室，大広間」等入力してください。</t>
        </r>
      </text>
    </comment>
    <comment ref="E72" authorId="1" shapeId="0" xr:uid="{00000000-0006-0000-0000-000007000000}">
      <text>
        <r>
          <rPr>
            <sz val="11"/>
            <color indexed="81"/>
            <rFont val="ＭＳ Ｐゴシック"/>
            <family val="3"/>
            <charset val="128"/>
          </rPr>
          <t>部屋に名称がある場合入力してください。
例「ことぶきの間」等</t>
        </r>
      </text>
    </comment>
    <comment ref="F75" authorId="1" shapeId="0" xr:uid="{00000000-0006-0000-0000-00000E000000}">
      <text>
        <r>
          <rPr>
            <sz val="11"/>
            <color indexed="81"/>
            <rFont val="ＭＳ Ｐゴシック"/>
            <family val="3"/>
            <charset val="128"/>
          </rPr>
          <t>当該年度中の開設期間を入力してください。</t>
        </r>
      </text>
    </comment>
    <comment ref="F76" authorId="1" shapeId="0" xr:uid="{00000000-0006-0000-0000-00000F000000}">
      <text>
        <r>
          <rPr>
            <sz val="11"/>
            <color indexed="81"/>
            <rFont val="ＭＳ Ｐゴシック"/>
            <family val="3"/>
            <charset val="128"/>
          </rPr>
          <t>当該年度中の開設期間を入力してください。</t>
        </r>
      </text>
    </comment>
    <comment ref="E77" authorId="1" shapeId="0" xr:uid="{00000000-0006-0000-0000-000008000000}">
      <text>
        <r>
          <rPr>
            <sz val="11"/>
            <color indexed="81"/>
            <rFont val="ＭＳ Ｐゴシック"/>
            <family val="3"/>
            <charset val="128"/>
          </rPr>
          <t>「毎週　月，水，金」
「第２，第３　火，木」等入力してください。</t>
        </r>
      </text>
    </comment>
    <comment ref="K79" authorId="1" shapeId="0" xr:uid="{00000000-0006-0000-0000-000009000000}">
      <text>
        <r>
          <rPr>
            <sz val="11"/>
            <color indexed="81"/>
            <rFont val="ＭＳ Ｐゴシック"/>
            <family val="3"/>
            <charset val="128"/>
          </rPr>
          <t>1～12まで入力可能です</t>
        </r>
      </text>
    </comment>
    <comment ref="K80" authorId="1" shapeId="0" xr:uid="{00000000-0006-0000-0000-00000A000000}">
      <text>
        <r>
          <rPr>
            <sz val="11"/>
            <color indexed="81"/>
            <rFont val="ＭＳ Ｐゴシック"/>
            <family val="3"/>
            <charset val="128"/>
          </rPr>
          <t>1～12まで入力可能です</t>
        </r>
      </text>
    </comment>
    <comment ref="K81" authorId="1" shapeId="0" xr:uid="{00000000-0006-0000-0000-00000B000000}">
      <text>
        <r>
          <rPr>
            <sz val="11"/>
            <color indexed="81"/>
            <rFont val="ＭＳ Ｐゴシック"/>
            <family val="3"/>
            <charset val="128"/>
          </rPr>
          <t>1～12まで入力可能です</t>
        </r>
      </text>
    </comment>
    <comment ref="K82" authorId="1" shapeId="0" xr:uid="{00000000-0006-0000-0000-00000C000000}">
      <text>
        <r>
          <rPr>
            <sz val="11"/>
            <color indexed="81"/>
            <rFont val="ＭＳ Ｐゴシック"/>
            <family val="3"/>
            <charset val="128"/>
          </rPr>
          <t>1～12まで入力可能です</t>
        </r>
      </text>
    </comment>
    <comment ref="K83" authorId="1" shapeId="0" xr:uid="{00000000-0006-0000-0000-00000D000000}">
      <text>
        <r>
          <rPr>
            <sz val="11"/>
            <color indexed="81"/>
            <rFont val="ＭＳ Ｐゴシック"/>
            <family val="3"/>
            <charset val="128"/>
          </rPr>
          <t>1～12まで入力可能です</t>
        </r>
      </text>
    </comment>
    <comment ref="C118" authorId="0" shapeId="0" xr:uid="{00000000-0006-0000-0000-000002000000}">
      <text>
        <r>
          <rPr>
            <sz val="11"/>
            <color indexed="58"/>
            <rFont val="ＭＳ Ｐゴシック"/>
            <family val="3"/>
            <charset val="128"/>
          </rPr>
          <t xml:space="preserve">　【注　意】
本・支店名まで入力してください。
</t>
        </r>
      </text>
    </comment>
    <comment ref="C120" authorId="0" shapeId="0" xr:uid="{00000000-0006-0000-0000-000003000000}">
      <text>
        <r>
          <rPr>
            <sz val="11"/>
            <color indexed="58"/>
            <rFont val="ＭＳ Ｐゴシック"/>
            <family val="3"/>
            <charset val="128"/>
          </rPr>
          <t>　【注　意】
通帳に記載されているとおり正確に入力してください。
また，次のような場合，委任状が必要になりますので下の委任状をチェックしてください。
１　口座名義が会長以外の場合(会計など)
２　口座名義にクラブ名が入っていない場合
３　口座名義が正式なクラブ名でない場合
　　　正式クラブ名　○○○老人クラブ
　　　口座名義      ○○○会
　　　　　　　　　　　　　　　　　など</t>
        </r>
      </text>
    </comment>
    <comment ref="C129" authorId="0" shapeId="0" xr:uid="{00000000-0006-0000-0000-000004000000}">
      <text>
        <r>
          <rPr>
            <sz val="11"/>
            <color indexed="58"/>
            <rFont val="ＭＳ Ｐゴシック"/>
            <family val="3"/>
            <charset val="128"/>
          </rPr>
          <t>店番は必要ありません。７桁の口座番号を入力してください。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kaigokourei078</author>
  </authors>
  <commentList>
    <comment ref="E25" authorId="0" shapeId="0" xr:uid="{00000000-0006-0000-0500-000005000000}">
      <text>
        <r>
          <rPr>
            <sz val="14"/>
            <color indexed="81"/>
            <rFont val="ＭＳ Ｐゴシック"/>
            <family val="3"/>
            <charset val="128"/>
          </rPr>
          <t>「週」か「月」を選択してください。</t>
        </r>
      </text>
    </comment>
    <comment ref="N25" authorId="0" shapeId="0" xr:uid="{00000000-0006-0000-0500-000001000000}">
      <text>
        <r>
          <rPr>
            <sz val="14"/>
            <color indexed="81"/>
            <rFont val="ＭＳ Ｐゴシック"/>
            <family val="3"/>
            <charset val="128"/>
          </rPr>
          <t>「週」か「月」を選択してください。</t>
        </r>
      </text>
    </comment>
    <comment ref="E26" authorId="0" shapeId="0" xr:uid="{00000000-0006-0000-0500-000006000000}">
      <text>
        <r>
          <rPr>
            <sz val="14"/>
            <color indexed="81"/>
            <rFont val="ＭＳ Ｐゴシック"/>
            <family val="3"/>
            <charset val="128"/>
          </rPr>
          <t>「週」か「月」を選択してください。</t>
        </r>
      </text>
    </comment>
    <comment ref="N26" authorId="0" shapeId="0" xr:uid="{00000000-0006-0000-0500-000002000000}">
      <text>
        <r>
          <rPr>
            <sz val="14"/>
            <color indexed="81"/>
            <rFont val="ＭＳ Ｐゴシック"/>
            <family val="3"/>
            <charset val="128"/>
          </rPr>
          <t>「週」か「月」を選択してください。</t>
        </r>
      </text>
    </comment>
    <comment ref="E27" authorId="0" shapeId="0" xr:uid="{00000000-0006-0000-0500-000007000000}">
      <text>
        <r>
          <rPr>
            <sz val="14"/>
            <color indexed="81"/>
            <rFont val="ＭＳ Ｐゴシック"/>
            <family val="3"/>
            <charset val="128"/>
          </rPr>
          <t>「週」か「月」を選択してください。</t>
        </r>
      </text>
    </comment>
    <comment ref="N27" authorId="0" shapeId="0" xr:uid="{00000000-0006-0000-0500-000003000000}">
      <text>
        <r>
          <rPr>
            <sz val="14"/>
            <color indexed="81"/>
            <rFont val="ＭＳ Ｐゴシック"/>
            <family val="3"/>
            <charset val="128"/>
          </rPr>
          <t>「週」か「月」を選択してください。</t>
        </r>
      </text>
    </comment>
    <comment ref="E28" authorId="0" shapeId="0" xr:uid="{00000000-0006-0000-0500-000008000000}">
      <text>
        <r>
          <rPr>
            <sz val="14"/>
            <color indexed="81"/>
            <rFont val="ＭＳ Ｐゴシック"/>
            <family val="3"/>
            <charset val="128"/>
          </rPr>
          <t>「週」か「月」を選択してください。</t>
        </r>
      </text>
    </comment>
    <comment ref="N28" authorId="0" shapeId="0" xr:uid="{00000000-0006-0000-0500-000004000000}">
      <text>
        <r>
          <rPr>
            <sz val="14"/>
            <color indexed="81"/>
            <rFont val="ＭＳ Ｐゴシック"/>
            <family val="3"/>
            <charset val="128"/>
          </rPr>
          <t>「週」か「月」を選択してください。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kaigokourei078</author>
  </authors>
  <commentList>
    <comment ref="F9" authorId="0" shapeId="0" xr:uid="{00000000-0006-0000-0700-000001000000}">
      <text>
        <r>
          <rPr>
            <sz val="12"/>
            <color indexed="81"/>
            <rFont val="ＭＳ Ｐゴシック"/>
            <family val="3"/>
            <charset val="128"/>
          </rPr>
          <t>前年度収支決算書の(次年度繰越金)と必ず一致させてください。</t>
        </r>
      </text>
    </comment>
    <comment ref="F11" authorId="0" shapeId="0" xr:uid="{00000000-0006-0000-0700-000002000000}">
      <text>
        <r>
          <rPr>
            <sz val="12"/>
            <color indexed="81"/>
            <rFont val="ＭＳ Ｐゴシック"/>
            <family val="3"/>
            <charset val="128"/>
          </rPr>
          <t>左の年会費及び人数の入力も忘れずに!</t>
        </r>
      </text>
    </comment>
    <comment ref="F26" authorId="1" shapeId="0" xr:uid="{00000000-0006-0000-0700-000003000000}">
      <text>
        <r>
          <rPr>
            <sz val="12"/>
            <color indexed="81"/>
            <rFont val="ＭＳ Ｐゴシック"/>
            <family val="3"/>
            <charset val="128"/>
          </rPr>
          <t>いこいの家と一体化する場合，いこいの家の補助金の繰越金を入力してください</t>
        </r>
      </text>
    </comment>
  </commentList>
</comments>
</file>

<file path=xl/sharedStrings.xml><?xml version="1.0" encoding="utf-8"?>
<sst xmlns="http://schemas.openxmlformats.org/spreadsheetml/2006/main" count="758" uniqueCount="490">
  <si>
    <t>千</t>
    <rPh sb="0" eb="1">
      <t>セン</t>
    </rPh>
    <phoneticPr fontId="3"/>
  </si>
  <si>
    <t>円／年
円／年</t>
    <rPh sb="0" eb="1">
      <t>エン</t>
    </rPh>
    <rPh sb="2" eb="3">
      <t>ネン</t>
    </rPh>
    <phoneticPr fontId="3"/>
  </si>
  <si>
    <t>科　　　　　　目</t>
    <rPh sb="0" eb="1">
      <t>カ</t>
    </rPh>
    <rPh sb="7" eb="8">
      <t>メ</t>
    </rPh>
    <phoneticPr fontId="3"/>
  </si>
  <si>
    <t>７　公租公課費</t>
    <rPh sb="2" eb="4">
      <t>コウソ</t>
    </rPh>
    <rPh sb="4" eb="6">
      <t>コウカ</t>
    </rPh>
    <rPh sb="6" eb="7">
      <t>ヒ</t>
    </rPh>
    <phoneticPr fontId="3"/>
  </si>
  <si>
    <t>１　友愛訪問助成金使用分</t>
    <rPh sb="2" eb="4">
      <t>ユウアイ</t>
    </rPh>
    <rPh sb="4" eb="6">
      <t>ホウモン</t>
    </rPh>
    <rPh sb="6" eb="9">
      <t>ジョセイキン</t>
    </rPh>
    <rPh sb="9" eb="12">
      <t>シヨウブン</t>
    </rPh>
    <phoneticPr fontId="3"/>
  </si>
  <si>
    <t>老人クラブ名</t>
    <rPh sb="0" eb="2">
      <t>ロウジン</t>
    </rPh>
    <rPh sb="5" eb="6">
      <t>メイ</t>
    </rPh>
    <phoneticPr fontId="3"/>
  </si>
  <si>
    <t>合　　　　計</t>
    <rPh sb="0" eb="1">
      <t>ゴウ</t>
    </rPh>
    <rPh sb="5" eb="6">
      <t>ケイ</t>
    </rPh>
    <phoneticPr fontId="3"/>
  </si>
  <si>
    <t>５　過疎地加算</t>
    <rPh sb="2" eb="5">
      <t>カソチ</t>
    </rPh>
    <rPh sb="5" eb="7">
      <t>カサン</t>
    </rPh>
    <phoneticPr fontId="3"/>
  </si>
  <si>
    <t>活動の名称</t>
    <rPh sb="0" eb="2">
      <t>カツドウ</t>
    </rPh>
    <rPh sb="3" eb="5">
      <t>メイショウ</t>
    </rPh>
    <phoneticPr fontId="3"/>
  </si>
  <si>
    <t>75～79歳</t>
    <rPh sb="5" eb="6">
      <t>サイ</t>
    </rPh>
    <phoneticPr fontId="3"/>
  </si>
  <si>
    <t>補助対象経費</t>
    <rPh sb="0" eb="2">
      <t>ホジョ</t>
    </rPh>
    <rPh sb="2" eb="4">
      <t>タイショウ</t>
    </rPh>
    <rPh sb="4" eb="6">
      <t>ケイヒ</t>
    </rPh>
    <phoneticPr fontId="3"/>
  </si>
  <si>
    <t>人数基本額</t>
    <rPh sb="0" eb="2">
      <t>ニンズウ</t>
    </rPh>
    <rPh sb="2" eb="5">
      <t>キホンガク</t>
    </rPh>
    <phoneticPr fontId="3"/>
  </si>
  <si>
    <t>クラブ名</t>
    <rPh sb="3" eb="4">
      <t>メイ</t>
    </rPh>
    <phoneticPr fontId="3"/>
  </si>
  <si>
    <t>（個人等からの寄附）</t>
    <rPh sb="7" eb="9">
      <t>キフ</t>
    </rPh>
    <phoneticPr fontId="3"/>
  </si>
  <si>
    <t>旭川市</t>
    <rPh sb="0" eb="3">
      <t>アサヒカワシ</t>
    </rPh>
    <phoneticPr fontId="3"/>
  </si>
  <si>
    <t>※施設名称等は，○○会館，○○アパートなどと記入してください。名称がない
　 場合は（所有者名）宅借家（借間）と記入してください。</t>
  </si>
  <si>
    <t>名称　</t>
    <rPh sb="0" eb="2">
      <t>メイショウ</t>
    </rPh>
    <phoneticPr fontId="3"/>
  </si>
  <si>
    <t>（旭老連助成金）</t>
    <rPh sb="6" eb="7">
      <t>キン</t>
    </rPh>
    <phoneticPr fontId="3"/>
  </si>
  <si>
    <t>支出の部</t>
    <rPh sb="0" eb="2">
      <t>シシュツ</t>
    </rPh>
    <rPh sb="3" eb="4">
      <t>ブ</t>
    </rPh>
    <phoneticPr fontId="3"/>
  </si>
  <si>
    <t>次の項目について基礎データを入力してください。</t>
    <rPh sb="0" eb="1">
      <t>ツギ</t>
    </rPh>
    <rPh sb="2" eb="4">
      <t>コウモク</t>
    </rPh>
    <rPh sb="8" eb="10">
      <t>キソ</t>
    </rPh>
    <rPh sb="14" eb="16">
      <t>ニュウリョク</t>
    </rPh>
    <phoneticPr fontId="3"/>
  </si>
  <si>
    <t>（単位：円）</t>
    <rPh sb="1" eb="3">
      <t>タンイ</t>
    </rPh>
    <rPh sb="4" eb="5">
      <t>エン</t>
    </rPh>
    <phoneticPr fontId="3"/>
  </si>
  <si>
    <t>３　運営費補助金</t>
    <rPh sb="2" eb="5">
      <t>ウンエイヒ</t>
    </rPh>
    <rPh sb="5" eb="8">
      <t>ホジョキン</t>
    </rPh>
    <phoneticPr fontId="3"/>
  </si>
  <si>
    <t>収入の部</t>
    <rPh sb="0" eb="2">
      <t>シュウニュウ</t>
    </rPh>
    <rPh sb="3" eb="4">
      <t>ブ</t>
    </rPh>
    <phoneticPr fontId="3"/>
  </si>
  <si>
    <t>予算額</t>
    <rPh sb="0" eb="3">
      <t>ヨサンガク</t>
    </rPh>
    <phoneticPr fontId="3"/>
  </si>
  <si>
    <t>④【友愛活動B】 ： 特別な活動</t>
    <rPh sb="2" eb="4">
      <t>ユウアイ</t>
    </rPh>
    <rPh sb="4" eb="6">
      <t>カツドウ</t>
    </rPh>
    <phoneticPr fontId="3"/>
  </si>
  <si>
    <t>90歳以上</t>
    <rPh sb="2" eb="5">
      <t>サイイジョウ</t>
    </rPh>
    <phoneticPr fontId="3"/>
  </si>
  <si>
    <t>12　修繕費</t>
    <rPh sb="3" eb="6">
      <t>シュウゼンヒ</t>
    </rPh>
    <phoneticPr fontId="3"/>
  </si>
  <si>
    <t>(例　:　「○○信用金庫　本店」，「○○銀行　○○支店」)</t>
    <rPh sb="1" eb="2">
      <t>レイ</t>
    </rPh>
    <rPh sb="8" eb="10">
      <t>シンヨウ</t>
    </rPh>
    <rPh sb="10" eb="12">
      <t>キンコ</t>
    </rPh>
    <rPh sb="13" eb="15">
      <t>ホンテン</t>
    </rPh>
    <rPh sb="20" eb="22">
      <t>ギンコウ</t>
    </rPh>
    <rPh sb="25" eb="27">
      <t>シテン</t>
    </rPh>
    <phoneticPr fontId="3"/>
  </si>
  <si>
    <t>２　通信費</t>
    <rPh sb="2" eb="5">
      <t>ツウシンヒ</t>
    </rPh>
    <phoneticPr fontId="3"/>
  </si>
  <si>
    <t>５　飲食費・懇親会費</t>
    <rPh sb="2" eb="5">
      <t>インショクヒ</t>
    </rPh>
    <rPh sb="6" eb="8">
      <t>コンシン</t>
    </rPh>
    <rPh sb="8" eb="10">
      <t>カイヒ</t>
    </rPh>
    <phoneticPr fontId="3"/>
  </si>
  <si>
    <t>科　　　　　目</t>
    <rPh sb="0" eb="1">
      <t>カ</t>
    </rPh>
    <rPh sb="6" eb="7">
      <t>メ</t>
    </rPh>
    <phoneticPr fontId="3"/>
  </si>
  <si>
    <t xml:space="preserve">  申請者</t>
    <rPh sb="2" eb="5">
      <t>シンセイシャ</t>
    </rPh>
    <phoneticPr fontId="3"/>
  </si>
  <si>
    <t>会計</t>
    <rPh sb="0" eb="2">
      <t>カイケイ</t>
    </rPh>
    <phoneticPr fontId="3"/>
  </si>
  <si>
    <t>高齢者いこいの家運営計画書（高齢者いこいの家を運営する場合に限る。）</t>
    <rPh sb="0" eb="3">
      <t>コウレイシャ</t>
    </rPh>
    <rPh sb="7" eb="8">
      <t>イエ</t>
    </rPh>
    <rPh sb="8" eb="10">
      <t>ウンエイ</t>
    </rPh>
    <rPh sb="10" eb="13">
      <t>ケイカクショ</t>
    </rPh>
    <rPh sb="14" eb="17">
      <t>コウレイシャ</t>
    </rPh>
    <rPh sb="21" eb="22">
      <t>イエ</t>
    </rPh>
    <rPh sb="23" eb="25">
      <t>ウンエイ</t>
    </rPh>
    <rPh sb="27" eb="29">
      <t>バアイ</t>
    </rPh>
    <rPh sb="30" eb="31">
      <t>カギ</t>
    </rPh>
    <phoneticPr fontId="3"/>
  </si>
  <si>
    <t>１　消耗印刷費</t>
    <rPh sb="2" eb="4">
      <t>ショウモウ</t>
    </rPh>
    <rPh sb="4" eb="6">
      <t>インサツ</t>
    </rPh>
    <rPh sb="6" eb="7">
      <t>ヒ</t>
    </rPh>
    <phoneticPr fontId="3"/>
  </si>
  <si>
    <t>確認事項</t>
    <rPh sb="0" eb="2">
      <t>カクニン</t>
    </rPh>
    <rPh sb="2" eb="4">
      <t>ジコウ</t>
    </rPh>
    <phoneticPr fontId="3"/>
  </si>
  <si>
    <t>４　旅　 費</t>
    <rPh sb="2" eb="3">
      <t>タビ</t>
    </rPh>
    <rPh sb="5" eb="6">
      <t>ヒ</t>
    </rPh>
    <phoneticPr fontId="3"/>
  </si>
  <si>
    <t>２　会費　　　　　　　　　　　</t>
    <rPh sb="2" eb="4">
      <t>カイヒ</t>
    </rPh>
    <phoneticPr fontId="3"/>
  </si>
  <si>
    <t>名称</t>
    <rPh sb="0" eb="2">
      <t>メイショウ</t>
    </rPh>
    <phoneticPr fontId="3"/>
  </si>
  <si>
    <t>代表者氏名</t>
    <rPh sb="0" eb="3">
      <t>ダイヒョウシャ</t>
    </rPh>
    <rPh sb="3" eb="5">
      <t>シメイ</t>
    </rPh>
    <phoneticPr fontId="3"/>
  </si>
  <si>
    <t>（１人
（１人</t>
    <rPh sb="2" eb="3">
      <t>ニン</t>
    </rPh>
    <phoneticPr fontId="3"/>
  </si>
  <si>
    <t>５　飲食費・懇親会費</t>
    <rPh sb="6" eb="8">
      <t>コンシン</t>
    </rPh>
    <rPh sb="8" eb="10">
      <t>カイヒ</t>
    </rPh>
    <phoneticPr fontId="3"/>
  </si>
  <si>
    <t>４　保険料</t>
    <rPh sb="2" eb="5">
      <t>ホケンリョウ</t>
    </rPh>
    <phoneticPr fontId="3"/>
  </si>
  <si>
    <t>科目</t>
    <rPh sb="0" eb="2">
      <t>カモク</t>
    </rPh>
    <phoneticPr fontId="3"/>
  </si>
  <si>
    <t>人）
人）</t>
    <rPh sb="0" eb="1">
      <t>ニン</t>
    </rPh>
    <phoneticPr fontId="3"/>
  </si>
  <si>
    <r>
      <t>年間資金計画　</t>
    </r>
    <r>
      <rPr>
        <sz val="11"/>
        <rFont val="ＭＳ Ｐゴシック"/>
        <family val="3"/>
        <charset val="128"/>
      </rPr>
      <t>（単位：円）</t>
    </r>
    <rPh sb="0" eb="2">
      <t>ネンカン</t>
    </rPh>
    <rPh sb="2" eb="4">
      <t>シキン</t>
    </rPh>
    <rPh sb="4" eb="6">
      <t>ケイカク</t>
    </rPh>
    <rPh sb="8" eb="10">
      <t>タンイ</t>
    </rPh>
    <rPh sb="11" eb="12">
      <t>エン</t>
    </rPh>
    <phoneticPr fontId="3"/>
  </si>
  <si>
    <t>（市補助金）</t>
    <rPh sb="1" eb="2">
      <t>シ</t>
    </rPh>
    <rPh sb="2" eb="5">
      <t>ホジョキン</t>
    </rPh>
    <phoneticPr fontId="3"/>
  </si>
  <si>
    <t>委任状</t>
    <rPh sb="0" eb="3">
      <t>イニンジョウ</t>
    </rPh>
    <phoneticPr fontId="3"/>
  </si>
  <si>
    <t>（預金利息等）</t>
    <rPh sb="1" eb="3">
      <t>ヨキン</t>
    </rPh>
    <rPh sb="3" eb="5">
      <t>リソク</t>
    </rPh>
    <rPh sb="5" eb="6">
      <t>トウ</t>
    </rPh>
    <phoneticPr fontId="3"/>
  </si>
  <si>
    <t>補助対象外経費</t>
    <rPh sb="0" eb="2">
      <t>ホジョ</t>
    </rPh>
    <rPh sb="2" eb="5">
      <t>タイショウガイ</t>
    </rPh>
    <rPh sb="5" eb="7">
      <t>ケイヒ</t>
    </rPh>
    <phoneticPr fontId="3"/>
  </si>
  <si>
    <t>会長住所</t>
    <rPh sb="0" eb="2">
      <t>カイチョウ</t>
    </rPh>
    <rPh sb="2" eb="4">
      <t>ジュウショ</t>
    </rPh>
    <phoneticPr fontId="3"/>
  </si>
  <si>
    <t>２　旭老連会費</t>
    <rPh sb="2" eb="5">
      <t>キョクロウレン</t>
    </rPh>
    <rPh sb="5" eb="7">
      <t>カイヒ</t>
    </rPh>
    <phoneticPr fontId="3"/>
  </si>
  <si>
    <t>※　申請年月日(提出日)を入力し，印刷してください。
★　次は【②役員名簿】シートを選択してください。</t>
    <rPh sb="2" eb="4">
      <t>シンセイ</t>
    </rPh>
    <rPh sb="4" eb="7">
      <t>ネンガッピ</t>
    </rPh>
    <rPh sb="8" eb="10">
      <t>テイシュツ</t>
    </rPh>
    <rPh sb="10" eb="11">
      <t>ビ</t>
    </rPh>
    <rPh sb="13" eb="15">
      <t>ニュウリョク</t>
    </rPh>
    <rPh sb="17" eb="19">
      <t>インサツ</t>
    </rPh>
    <rPh sb="29" eb="30">
      <t>ツギ</t>
    </rPh>
    <rPh sb="33" eb="35">
      <t>ヤクイン</t>
    </rPh>
    <rPh sb="35" eb="37">
      <t>メイボ</t>
    </rPh>
    <rPh sb="42" eb="44">
      <t>センタク</t>
    </rPh>
    <phoneticPr fontId="3"/>
  </si>
  <si>
    <t>委任者</t>
    <rPh sb="0" eb="2">
      <t>イニン</t>
    </rPh>
    <rPh sb="2" eb="3">
      <t>シャ</t>
    </rPh>
    <phoneticPr fontId="3"/>
  </si>
  <si>
    <t>　旭川市老人クラブ運営費補助金の交付申請をしたいので，次のとおり申し立ていたします。</t>
    <rPh sb="1" eb="4">
      <t>アサヒカワシ</t>
    </rPh>
    <rPh sb="4" eb="6">
      <t>ロウジン</t>
    </rPh>
    <rPh sb="9" eb="12">
      <t>ウンエイヒ</t>
    </rPh>
    <rPh sb="12" eb="15">
      <t>ホジョキン</t>
    </rPh>
    <rPh sb="16" eb="18">
      <t>コウフ</t>
    </rPh>
    <rPh sb="18" eb="20">
      <t>シンセイ</t>
    </rPh>
    <rPh sb="27" eb="28">
      <t>ツギ</t>
    </rPh>
    <rPh sb="32" eb="33">
      <t>モウ</t>
    </rPh>
    <rPh sb="34" eb="35">
      <t>タ</t>
    </rPh>
    <phoneticPr fontId="3"/>
  </si>
  <si>
    <t>３　負担金・参加費</t>
  </si>
  <si>
    <t>６　慶弔費</t>
    <rPh sb="2" eb="5">
      <t>ケイチョウヒ</t>
    </rPh>
    <phoneticPr fontId="3"/>
  </si>
  <si>
    <t>月</t>
    <rPh sb="0" eb="1">
      <t>ツキ</t>
    </rPh>
    <phoneticPr fontId="3"/>
  </si>
  <si>
    <t>週・月</t>
    <rPh sb="0" eb="1">
      <t>シュウ</t>
    </rPh>
    <rPh sb="2" eb="3">
      <t>ツキ</t>
    </rPh>
    <phoneticPr fontId="3"/>
  </si>
  <si>
    <t>円</t>
    <rPh sb="0" eb="1">
      <t>エン</t>
    </rPh>
    <phoneticPr fontId="3"/>
  </si>
  <si>
    <t>電話</t>
    <rPh sb="0" eb="2">
      <t>デンワ</t>
    </rPh>
    <phoneticPr fontId="3"/>
  </si>
  <si>
    <t>金額（円）</t>
    <rPh sb="0" eb="2">
      <t>キンガク</t>
    </rPh>
    <rPh sb="3" eb="4">
      <t>エン</t>
    </rPh>
    <phoneticPr fontId="3"/>
  </si>
  <si>
    <t>（旭老連助成金）</t>
    <rPh sb="1" eb="4">
      <t>キョクロウレン</t>
    </rPh>
    <rPh sb="4" eb="7">
      <t>ジョセイキン</t>
    </rPh>
    <phoneticPr fontId="3"/>
  </si>
  <si>
    <t>役職名</t>
    <rPh sb="0" eb="3">
      <t>ヤクショクメイ</t>
    </rPh>
    <phoneticPr fontId="3"/>
  </si>
  <si>
    <t>補助対象経費合計</t>
    <rPh sb="0" eb="2">
      <t>ホジョ</t>
    </rPh>
    <rPh sb="2" eb="4">
      <t>タイショウ</t>
    </rPh>
    <rPh sb="4" eb="6">
      <t>ケイヒ</t>
    </rPh>
    <rPh sb="6" eb="8">
      <t>ゴウケイ</t>
    </rPh>
    <phoneticPr fontId="3"/>
  </si>
  <si>
    <t>金</t>
    <rPh sb="0" eb="1">
      <t>キン</t>
    </rPh>
    <phoneticPr fontId="3"/>
  </si>
  <si>
    <t>男</t>
    <rPh sb="0" eb="1">
      <t>オトコ</t>
    </rPh>
    <phoneticPr fontId="3"/>
  </si>
  <si>
    <t>回</t>
    <rPh sb="0" eb="1">
      <t>カイ</t>
    </rPh>
    <phoneticPr fontId="3"/>
  </si>
  <si>
    <t>氏名</t>
    <rPh sb="0" eb="2">
      <t>シメイ</t>
    </rPh>
    <phoneticPr fontId="3"/>
  </si>
  <si>
    <t>会長</t>
    <rPh sb="0" eb="2">
      <t>カイチョウ</t>
    </rPh>
    <phoneticPr fontId="3"/>
  </si>
  <si>
    <t>　１日当たり</t>
    <rPh sb="2" eb="3">
      <t>ニチ</t>
    </rPh>
    <rPh sb="3" eb="4">
      <t>ア</t>
    </rPh>
    <phoneticPr fontId="3"/>
  </si>
  <si>
    <t>記入者</t>
    <rPh sb="0" eb="3">
      <t>キニュウシャ</t>
    </rPh>
    <phoneticPr fontId="3"/>
  </si>
  <si>
    <t>年齢</t>
    <rPh sb="0" eb="2">
      <t>ネンレイ</t>
    </rPh>
    <phoneticPr fontId="3"/>
  </si>
  <si>
    <t>普通</t>
    <rPh sb="0" eb="2">
      <t>フツウ</t>
    </rPh>
    <phoneticPr fontId="3"/>
  </si>
  <si>
    <t>住所</t>
    <rPh sb="0" eb="2">
      <t>ジュウショ</t>
    </rPh>
    <phoneticPr fontId="3"/>
  </si>
  <si>
    <t>［</t>
  </si>
  <si>
    <t>副会長</t>
    <rPh sb="0" eb="3">
      <t>フクカイチョウ</t>
    </rPh>
    <phoneticPr fontId="3"/>
  </si>
  <si>
    <t>監事</t>
    <rPh sb="0" eb="2">
      <t>カンジ</t>
    </rPh>
    <phoneticPr fontId="3"/>
  </si>
  <si>
    <t>　 ③「その他」に入力</t>
    <rPh sb="6" eb="7">
      <t>タ</t>
    </rPh>
    <rPh sb="9" eb="11">
      <t>ニュウリョク</t>
    </rPh>
    <phoneticPr fontId="3"/>
  </si>
  <si>
    <t>総務</t>
    <rPh sb="0" eb="2">
      <t>ソウム</t>
    </rPh>
    <phoneticPr fontId="3"/>
  </si>
  <si>
    <t>区分</t>
    <rPh sb="0" eb="2">
      <t>クブン</t>
    </rPh>
    <phoneticPr fontId="3"/>
  </si>
  <si>
    <t>世代間交流</t>
    <rPh sb="0" eb="3">
      <t>セダイカン</t>
    </rPh>
    <rPh sb="3" eb="5">
      <t>コウリュウ</t>
    </rPh>
    <phoneticPr fontId="3"/>
  </si>
  <si>
    <t>女性部長</t>
    <rPh sb="0" eb="2">
      <t>ジョセイ</t>
    </rPh>
    <rPh sb="2" eb="4">
      <t>ブチョウ</t>
    </rPh>
    <phoneticPr fontId="3"/>
  </si>
  <si>
    <t>健康体操　</t>
    <rPh sb="0" eb="2">
      <t>ケンコウ</t>
    </rPh>
    <rPh sb="2" eb="4">
      <t>タイソウ</t>
    </rPh>
    <phoneticPr fontId="3"/>
  </si>
  <si>
    <t>規格</t>
    <rPh sb="0" eb="2">
      <t>キカク</t>
    </rPh>
    <phoneticPr fontId="3"/>
  </si>
  <si>
    <t>70～74歳</t>
    <rPh sb="5" eb="6">
      <t>サイ</t>
    </rPh>
    <phoneticPr fontId="3"/>
  </si>
  <si>
    <t>理             事</t>
    <rPh sb="0" eb="1">
      <t>リ</t>
    </rPh>
    <rPh sb="14" eb="15">
      <t>コト</t>
    </rPh>
    <phoneticPr fontId="3"/>
  </si>
  <si>
    <t>簡易見守り</t>
    <rPh sb="0" eb="2">
      <t>カンイ</t>
    </rPh>
    <rPh sb="2" eb="4">
      <t>ミマモ</t>
    </rPh>
    <phoneticPr fontId="3"/>
  </si>
  <si>
    <t>女</t>
    <rPh sb="0" eb="1">
      <t>オンナ</t>
    </rPh>
    <phoneticPr fontId="3"/>
  </si>
  <si>
    <t>代表者住所</t>
    <rPh sb="0" eb="3">
      <t>ダイヒョウシャ</t>
    </rPh>
    <rPh sb="3" eb="5">
      <t>ジュウショ</t>
    </rPh>
    <phoneticPr fontId="3"/>
  </si>
  <si>
    <t>２　地域を豊かにする活動内訳</t>
    <rPh sb="2" eb="4">
      <t>チイキ</t>
    </rPh>
    <rPh sb="5" eb="6">
      <t>ユタ</t>
    </rPh>
    <rPh sb="10" eb="12">
      <t>カツドウ</t>
    </rPh>
    <rPh sb="12" eb="14">
      <t>ウチワケ</t>
    </rPh>
    <phoneticPr fontId="3"/>
  </si>
  <si>
    <t>計</t>
    <rPh sb="0" eb="1">
      <t>ケイ</t>
    </rPh>
    <phoneticPr fontId="3"/>
  </si>
  <si>
    <t>（※部屋に名称がある場合に記入してください）</t>
  </si>
  <si>
    <t>85～89歳</t>
    <rPh sb="5" eb="6">
      <t>サイ</t>
    </rPh>
    <phoneticPr fontId="3"/>
  </si>
  <si>
    <t>59歳以下</t>
    <rPh sb="2" eb="5">
      <t>サイイカ</t>
    </rPh>
    <phoneticPr fontId="3"/>
  </si>
  <si>
    <t>利用人数</t>
    <rPh sb="0" eb="2">
      <t>リヨウ</t>
    </rPh>
    <rPh sb="2" eb="4">
      <t>ニンズウ</t>
    </rPh>
    <phoneticPr fontId="3"/>
  </si>
  <si>
    <t>60～64歳</t>
    <rPh sb="5" eb="6">
      <t>サイ</t>
    </rPh>
    <phoneticPr fontId="3"/>
  </si>
  <si>
    <t>行事参加者負担金</t>
    <rPh sb="0" eb="2">
      <t>ギョウジ</t>
    </rPh>
    <rPh sb="2" eb="5">
      <t>サンカシャ</t>
    </rPh>
    <rPh sb="5" eb="8">
      <t>フタンキン</t>
    </rPh>
    <phoneticPr fontId="3"/>
  </si>
  <si>
    <t>会長印</t>
    <rPh sb="0" eb="2">
      <t>カイチョウ</t>
    </rPh>
    <rPh sb="2" eb="3">
      <t>イン</t>
    </rPh>
    <phoneticPr fontId="3"/>
  </si>
  <si>
    <t>65～69歳</t>
    <rPh sb="5" eb="6">
      <t>サイ</t>
    </rPh>
    <phoneticPr fontId="3"/>
  </si>
  <si>
    <t>施設名称等</t>
    <rPh sb="0" eb="2">
      <t>シセツ</t>
    </rPh>
    <rPh sb="2" eb="4">
      <t>メイショウ</t>
    </rPh>
    <rPh sb="4" eb="5">
      <t>トウ</t>
    </rPh>
    <phoneticPr fontId="3"/>
  </si>
  <si>
    <t>80～84歳</t>
    <rPh sb="5" eb="6">
      <t>サイ</t>
    </rPh>
    <phoneticPr fontId="3"/>
  </si>
  <si>
    <t>日</t>
    <rPh sb="0" eb="1">
      <t>ニチ</t>
    </rPh>
    <phoneticPr fontId="3"/>
  </si>
  <si>
    <t>(宛先)  旭　　川　　市　　長</t>
    <rPh sb="1" eb="2">
      <t>アテ</t>
    </rPh>
    <rPh sb="2" eb="3">
      <t>サキ</t>
    </rPh>
    <rPh sb="6" eb="7">
      <t>アサヒ</t>
    </rPh>
    <rPh sb="9" eb="10">
      <t>カワ</t>
    </rPh>
    <rPh sb="12" eb="13">
      <t>シ</t>
    </rPh>
    <rPh sb="15" eb="16">
      <t>チョウ</t>
    </rPh>
    <phoneticPr fontId="3"/>
  </si>
  <si>
    <t>主たる
参加人数</t>
    <rPh sb="0" eb="1">
      <t>シュ</t>
    </rPh>
    <rPh sb="4" eb="6">
      <t>サンカ</t>
    </rPh>
    <rPh sb="6" eb="8">
      <t>ニンズウ</t>
    </rPh>
    <phoneticPr fontId="3"/>
  </si>
  <si>
    <t>１　男女別及び年齢別人数内訳</t>
    <rPh sb="2" eb="5">
      <t>ダンジョベツ</t>
    </rPh>
    <rPh sb="5" eb="6">
      <t>オヨ</t>
    </rPh>
    <rPh sb="7" eb="10">
      <t>ネンレイベツ</t>
    </rPh>
    <rPh sb="10" eb="12">
      <t>ニンズウ</t>
    </rPh>
    <rPh sb="12" eb="14">
      <t>ウチワケ</t>
    </rPh>
    <phoneticPr fontId="3"/>
  </si>
  <si>
    <t>購入（受入）</t>
    <rPh sb="0" eb="2">
      <t>コウニュウ</t>
    </rPh>
    <rPh sb="3" eb="4">
      <t>ウ</t>
    </rPh>
    <rPh sb="4" eb="5">
      <t>イ</t>
    </rPh>
    <phoneticPr fontId="3"/>
  </si>
  <si>
    <t>印</t>
    <rPh sb="0" eb="1">
      <t>イン</t>
    </rPh>
    <phoneticPr fontId="3"/>
  </si>
  <si>
    <t>灯油量</t>
    <rPh sb="0" eb="3">
      <t>トウユリョウ</t>
    </rPh>
    <phoneticPr fontId="3"/>
  </si>
  <si>
    <t>×</t>
  </si>
  <si>
    <t>口座種別</t>
    <rPh sb="0" eb="2">
      <t>コウザ</t>
    </rPh>
    <rPh sb="2" eb="4">
      <t>シュベツ</t>
    </rPh>
    <phoneticPr fontId="3"/>
  </si>
  <si>
    <t>様式第３号</t>
    <rPh sb="0" eb="2">
      <t>ヨウシキ</t>
    </rPh>
    <rPh sb="2" eb="3">
      <t>ダイ</t>
    </rPh>
    <rPh sb="4" eb="5">
      <t>ゴウ</t>
    </rPh>
    <phoneticPr fontId="3"/>
  </si>
  <si>
    <t>老人クラブ運営費補助金交付申請書</t>
    <rPh sb="0" eb="2">
      <t>ロウジン</t>
    </rPh>
    <rPh sb="5" eb="8">
      <t>ウンエイヒ</t>
    </rPh>
    <rPh sb="8" eb="11">
      <t>ホジョキン</t>
    </rPh>
    <rPh sb="11" eb="13">
      <t>コウフ</t>
    </rPh>
    <rPh sb="13" eb="16">
      <t>シンセイショ</t>
    </rPh>
    <phoneticPr fontId="3"/>
  </si>
  <si>
    <t>１　　交付申請額</t>
    <rPh sb="3" eb="5">
      <t>コウフ</t>
    </rPh>
    <rPh sb="5" eb="7">
      <t>シンセイ</t>
    </rPh>
    <rPh sb="7" eb="8">
      <t>ガク</t>
    </rPh>
    <phoneticPr fontId="3"/>
  </si>
  <si>
    <t>（うち補助金）</t>
    <rPh sb="3" eb="6">
      <t>ホジョキン</t>
    </rPh>
    <phoneticPr fontId="3"/>
  </si>
  <si>
    <t>役員名簿</t>
    <rPh sb="0" eb="2">
      <t>ヤクイン</t>
    </rPh>
    <rPh sb="2" eb="4">
      <t>メイボ</t>
    </rPh>
    <phoneticPr fontId="3"/>
  </si>
  <si>
    <t>金融機関名（本支店名）</t>
    <rPh sb="0" eb="2">
      <t>キンユウ</t>
    </rPh>
    <rPh sb="2" eb="4">
      <t>キカン</t>
    </rPh>
    <rPh sb="4" eb="5">
      <t>メイ</t>
    </rPh>
    <rPh sb="6" eb="9">
      <t>ホンシテン</t>
    </rPh>
    <rPh sb="9" eb="10">
      <t>メイ</t>
    </rPh>
    <phoneticPr fontId="3"/>
  </si>
  <si>
    <t>口座名義</t>
    <rPh sb="0" eb="2">
      <t>コウザ</t>
    </rPh>
    <rPh sb="2" eb="4">
      <t>メイギ</t>
    </rPh>
    <phoneticPr fontId="3"/>
  </si>
  <si>
    <t>高 齢 者 い こ い の 家 運 営 加 算 額 算 出 調 書</t>
    <rPh sb="0" eb="1">
      <t>コウ</t>
    </rPh>
    <rPh sb="2" eb="3">
      <t>トシ</t>
    </rPh>
    <rPh sb="4" eb="5">
      <t>シャ</t>
    </rPh>
    <rPh sb="14" eb="15">
      <t>イエ</t>
    </rPh>
    <rPh sb="16" eb="17">
      <t>ウン</t>
    </rPh>
    <rPh sb="18" eb="19">
      <t>エイ</t>
    </rPh>
    <rPh sb="20" eb="21">
      <t>カ</t>
    </rPh>
    <rPh sb="22" eb="23">
      <t>サン</t>
    </rPh>
    <rPh sb="24" eb="25">
      <t>ガク</t>
    </rPh>
    <rPh sb="26" eb="27">
      <t>サン</t>
    </rPh>
    <rPh sb="28" eb="29">
      <t>デ</t>
    </rPh>
    <rPh sb="30" eb="31">
      <t>チョウ</t>
    </rPh>
    <rPh sb="32" eb="33">
      <t>ショ</t>
    </rPh>
    <phoneticPr fontId="3"/>
  </si>
  <si>
    <t>(宛先)  旭川市長</t>
    <rPh sb="1" eb="2">
      <t>アテ</t>
    </rPh>
    <rPh sb="2" eb="3">
      <t>サキ</t>
    </rPh>
    <rPh sb="6" eb="10">
      <t>アサヒカワシチョウ</t>
    </rPh>
    <phoneticPr fontId="3"/>
  </si>
  <si>
    <t>口座種別 ・ 番号</t>
    <rPh sb="0" eb="2">
      <t>コウザ</t>
    </rPh>
    <rPh sb="2" eb="4">
      <t>シュベツ</t>
    </rPh>
    <rPh sb="7" eb="9">
      <t>バンゴウ</t>
    </rPh>
    <phoneticPr fontId="3"/>
  </si>
  <si>
    <t>★　老人クラブ運営費補助金を申請するときは，次の書類等が必要になります。</t>
    <rPh sb="2" eb="4">
      <t>ロウジン</t>
    </rPh>
    <rPh sb="7" eb="10">
      <t>ウンエイヒ</t>
    </rPh>
    <rPh sb="10" eb="13">
      <t>ホジョキン</t>
    </rPh>
    <rPh sb="14" eb="16">
      <t>シンセイ</t>
    </rPh>
    <rPh sb="22" eb="23">
      <t>ツギ</t>
    </rPh>
    <rPh sb="24" eb="26">
      <t>ショルイ</t>
    </rPh>
    <rPh sb="26" eb="27">
      <t>トウ</t>
    </rPh>
    <rPh sb="28" eb="30">
      <t>ヒツヨウ</t>
    </rPh>
    <phoneticPr fontId="3"/>
  </si>
  <si>
    <t>１　必要書類</t>
    <rPh sb="2" eb="4">
      <t>ヒツヨウ</t>
    </rPh>
    <rPh sb="4" eb="6">
      <t>ショルイ</t>
    </rPh>
    <phoneticPr fontId="3"/>
  </si>
  <si>
    <t>緑化活動関連</t>
    <rPh sb="0" eb="2">
      <t>リョクカ</t>
    </rPh>
    <rPh sb="2" eb="4">
      <t>カツドウ</t>
    </rPh>
    <rPh sb="4" eb="6">
      <t>カンレン</t>
    </rPh>
    <phoneticPr fontId="3"/>
  </si>
  <si>
    <t>①　老人クラブ運営費補助金交付申請書</t>
    <rPh sb="2" eb="4">
      <t>ロウジン</t>
    </rPh>
    <rPh sb="7" eb="10">
      <t>ウンエイヒ</t>
    </rPh>
    <rPh sb="10" eb="13">
      <t>ホジョキン</t>
    </rPh>
    <rPh sb="13" eb="15">
      <t>コウフ</t>
    </rPh>
    <rPh sb="15" eb="18">
      <t>シンセイショ</t>
    </rPh>
    <phoneticPr fontId="3"/>
  </si>
  <si>
    <t>活動的経費</t>
    <rPh sb="0" eb="3">
      <t>カツドウテキ</t>
    </rPh>
    <rPh sb="3" eb="5">
      <t>ケイヒ</t>
    </rPh>
    <phoneticPr fontId="3"/>
  </si>
  <si>
    <t>補助金額</t>
    <rPh sb="0" eb="2">
      <t>ホジョ</t>
    </rPh>
    <rPh sb="2" eb="4">
      <t>キンガク</t>
    </rPh>
    <phoneticPr fontId="3"/>
  </si>
  <si>
    <t>交通安全</t>
    <rPh sb="0" eb="2">
      <t>コウツウ</t>
    </rPh>
    <rPh sb="2" eb="4">
      <t>アンゼン</t>
    </rPh>
    <phoneticPr fontId="3"/>
  </si>
  <si>
    <t>⑤　収支予算書</t>
    <rPh sb="2" eb="4">
      <t>シュウシ</t>
    </rPh>
    <rPh sb="4" eb="7">
      <t>ヨサンショ</t>
    </rPh>
    <phoneticPr fontId="3"/>
  </si>
  <si>
    <t>２　申請時に持参するもの</t>
    <rPh sb="2" eb="4">
      <t>シンセイ</t>
    </rPh>
    <rPh sb="4" eb="5">
      <t>ジ</t>
    </rPh>
    <rPh sb="6" eb="8">
      <t>ジサン</t>
    </rPh>
    <phoneticPr fontId="3"/>
  </si>
  <si>
    <t>①　老人クラブ会長印</t>
    <rPh sb="2" eb="4">
      <t>ロウジン</t>
    </rPh>
    <rPh sb="7" eb="9">
      <t>カイチョウ</t>
    </rPh>
    <rPh sb="9" eb="10">
      <t>イン</t>
    </rPh>
    <phoneticPr fontId="3"/>
  </si>
  <si>
    <t>(例　:　○○○○老人クラブ)</t>
    <rPh sb="1" eb="2">
      <t>レイ</t>
    </rPh>
    <rPh sb="9" eb="11">
      <t>ロウジン</t>
    </rPh>
    <phoneticPr fontId="3"/>
  </si>
  <si>
    <t>会長名(申請者)</t>
    <rPh sb="0" eb="2">
      <t>カイチョウ</t>
    </rPh>
    <rPh sb="2" eb="3">
      <t>メイ</t>
    </rPh>
    <rPh sb="4" eb="7">
      <t>シンセイシャ</t>
    </rPh>
    <phoneticPr fontId="3"/>
  </si>
  <si>
    <t xml:space="preserve">開　  　設  　 　日 </t>
    <rPh sb="0" eb="1">
      <t>カイ</t>
    </rPh>
    <rPh sb="5" eb="6">
      <t>セツ</t>
    </rPh>
    <rPh sb="11" eb="12">
      <t>ヒ</t>
    </rPh>
    <phoneticPr fontId="3"/>
  </si>
  <si>
    <t>保険料</t>
    <rPh sb="0" eb="3">
      <t>ホケンリョウ</t>
    </rPh>
    <phoneticPr fontId="3"/>
  </si>
  <si>
    <t>活動の内容</t>
    <rPh sb="0" eb="2">
      <t>カツドウ</t>
    </rPh>
    <rPh sb="3" eb="5">
      <t>ナイヨウ</t>
    </rPh>
    <phoneticPr fontId="3"/>
  </si>
  <si>
    <t>関する一切の権限を委任いたします。　　　　　</t>
  </si>
  <si>
    <t>(例　:　旭川　太郎)</t>
    <rPh sb="1" eb="2">
      <t>レイ</t>
    </rPh>
    <rPh sb="5" eb="7">
      <t>アサヒカワ</t>
    </rPh>
    <rPh sb="8" eb="10">
      <t>タロウ</t>
    </rPh>
    <phoneticPr fontId="3"/>
  </si>
  <si>
    <r>
      <t xml:space="preserve">会員数
</t>
    </r>
    <r>
      <rPr>
        <sz val="10"/>
        <rFont val="ＭＳ Ｐゴシック"/>
        <family val="3"/>
        <charset val="128"/>
      </rPr>
      <t>※4月1日現在の会員数を入力してください。</t>
    </r>
    <rPh sb="0" eb="3">
      <t>カイインスウ</t>
    </rPh>
    <phoneticPr fontId="3"/>
  </si>
  <si>
    <t>59歳
以下</t>
    <rPh sb="2" eb="3">
      <t>サイ</t>
    </rPh>
    <rPh sb="4" eb="6">
      <t>イカ</t>
    </rPh>
    <phoneticPr fontId="3"/>
  </si>
  <si>
    <t>60～
64歳</t>
    <rPh sb="6" eb="7">
      <t>サイ</t>
    </rPh>
    <phoneticPr fontId="3"/>
  </si>
  <si>
    <t>合計</t>
    <rPh sb="0" eb="2">
      <t>ゴウケイ</t>
    </rPh>
    <phoneticPr fontId="3"/>
  </si>
  <si>
    <t>(単位 人)</t>
    <rPh sb="1" eb="3">
      <t>タンイ</t>
    </rPh>
    <rPh sb="4" eb="5">
      <t>ニン</t>
    </rPh>
    <phoneticPr fontId="3"/>
  </si>
  <si>
    <t>老人クラブで高齢者いこいの家を運営されますか？</t>
    <rPh sb="0" eb="2">
      <t>ロウジン</t>
    </rPh>
    <rPh sb="6" eb="9">
      <t>コウレイシャ</t>
    </rPh>
    <rPh sb="13" eb="14">
      <t>イエ</t>
    </rPh>
    <rPh sb="15" eb="17">
      <t>ウンエイ</t>
    </rPh>
    <phoneticPr fontId="3"/>
  </si>
  <si>
    <t>男性</t>
    <rPh sb="0" eb="2">
      <t>ダンセイ</t>
    </rPh>
    <phoneticPr fontId="3"/>
  </si>
  <si>
    <t>　　世代間交流</t>
    <rPh sb="2" eb="5">
      <t>セダイカン</t>
    </rPh>
    <rPh sb="5" eb="7">
      <t>コウリュウ</t>
    </rPh>
    <phoneticPr fontId="3"/>
  </si>
  <si>
    <t>）</t>
  </si>
  <si>
    <t>女性</t>
    <rPh sb="0" eb="2">
      <t>ジョセイ</t>
    </rPh>
    <phoneticPr fontId="3"/>
  </si>
  <si>
    <t>円です。</t>
    <rPh sb="0" eb="1">
      <t>エン</t>
    </rPh>
    <phoneticPr fontId="3"/>
  </si>
  <si>
    <t>概算払いを希望しますか？</t>
    <rPh sb="0" eb="2">
      <t>ガイサン</t>
    </rPh>
    <rPh sb="2" eb="3">
      <t>バラ</t>
    </rPh>
    <rPh sb="5" eb="7">
      <t>キボウ</t>
    </rPh>
    <phoneticPr fontId="3"/>
  </si>
  <si>
    <t>(いずれかをチェックしてください)</t>
  </si>
  <si>
    <t>概算払希望</t>
    <rPh sb="0" eb="2">
      <t>ガイサン</t>
    </rPh>
    <rPh sb="2" eb="3">
      <t>バラ</t>
    </rPh>
    <rPh sb="3" eb="5">
      <t>キボウ</t>
    </rPh>
    <phoneticPr fontId="3"/>
  </si>
  <si>
    <t>補助金振込口座</t>
    <rPh sb="0" eb="3">
      <t>ホジョキン</t>
    </rPh>
    <rPh sb="3" eb="5">
      <t>フリコミ</t>
    </rPh>
    <rPh sb="5" eb="7">
      <t>コウザ</t>
    </rPh>
    <phoneticPr fontId="3"/>
  </si>
  <si>
    <t>令和　　　年　　　月　　　日</t>
    <rPh sb="5" eb="6">
      <t>ネン</t>
    </rPh>
    <rPh sb="9" eb="10">
      <t>ツキ</t>
    </rPh>
    <rPh sb="13" eb="14">
      <t>ニチ</t>
    </rPh>
    <phoneticPr fontId="3"/>
  </si>
  <si>
    <t>金融機関名</t>
    <rPh sb="0" eb="2">
      <t>キンユウ</t>
    </rPh>
    <rPh sb="2" eb="4">
      <t>キカン</t>
    </rPh>
    <rPh sb="4" eb="5">
      <t>メイ</t>
    </rPh>
    <phoneticPr fontId="3"/>
  </si>
  <si>
    <t>11　光熱水費</t>
    <rPh sb="3" eb="7">
      <t>コウネツスイヒ</t>
    </rPh>
    <phoneticPr fontId="3"/>
  </si>
  <si>
    <t>(例　:　○○老人クラブ　会長　旭川　太郎)</t>
    <rPh sb="1" eb="2">
      <t>レイ</t>
    </rPh>
    <rPh sb="7" eb="9">
      <t>ロウジン</t>
    </rPh>
    <rPh sb="13" eb="15">
      <t>カイチョウ</t>
    </rPh>
    <phoneticPr fontId="3"/>
  </si>
  <si>
    <t>※ 口座名義がクラブ名が異なる場合や会長名でない場合は委任状が必要になりますので，下の委任状にチェックを入れてください。</t>
    <rPh sb="2" eb="4">
      <t>コウザ</t>
    </rPh>
    <rPh sb="4" eb="6">
      <t>メイギ</t>
    </rPh>
    <rPh sb="10" eb="11">
      <t>メイ</t>
    </rPh>
    <rPh sb="12" eb="13">
      <t>コト</t>
    </rPh>
    <rPh sb="15" eb="17">
      <t>バアイ</t>
    </rPh>
    <rPh sb="18" eb="20">
      <t>カイチョウ</t>
    </rPh>
    <rPh sb="20" eb="21">
      <t>メイ</t>
    </rPh>
    <rPh sb="24" eb="26">
      <t>バアイ</t>
    </rPh>
    <rPh sb="27" eb="30">
      <t>イニンジョウ</t>
    </rPh>
    <rPh sb="31" eb="33">
      <t>ヒツヨウ</t>
    </rPh>
    <rPh sb="41" eb="42">
      <t>シタ</t>
    </rPh>
    <rPh sb="43" eb="46">
      <t>イニンジョウ</t>
    </rPh>
    <rPh sb="52" eb="53">
      <t>イ</t>
    </rPh>
    <phoneticPr fontId="3"/>
  </si>
  <si>
    <t>口座名義人の住所を入力してください。</t>
    <rPh sb="0" eb="2">
      <t>コウザ</t>
    </rPh>
    <rPh sb="2" eb="4">
      <t>メイギ</t>
    </rPh>
    <rPh sb="4" eb="5">
      <t>ニン</t>
    </rPh>
    <rPh sb="6" eb="8">
      <t>ジュウショ</t>
    </rPh>
    <rPh sb="9" eb="11">
      <t>ニュウリョク</t>
    </rPh>
    <phoneticPr fontId="3"/>
  </si>
  <si>
    <t>口座番号</t>
    <rPh sb="0" eb="2">
      <t>コウザ</t>
    </rPh>
    <rPh sb="2" eb="4">
      <t>バンゴウ</t>
    </rPh>
    <phoneticPr fontId="3"/>
  </si>
  <si>
    <t>友愛訪問助成金使用分</t>
    <rPh sb="0" eb="2">
      <t>ユウアイ</t>
    </rPh>
    <rPh sb="2" eb="4">
      <t>ホウモン</t>
    </rPh>
    <rPh sb="4" eb="7">
      <t>ジョセイキン</t>
    </rPh>
    <rPh sb="7" eb="10">
      <t>シヨウブン</t>
    </rPh>
    <phoneticPr fontId="3"/>
  </si>
  <si>
    <t>品名</t>
    <rPh sb="0" eb="2">
      <t>ヒンメイ</t>
    </rPh>
    <phoneticPr fontId="3"/>
  </si>
  <si>
    <t>(例 : 0012345)　</t>
    <rPh sb="1" eb="2">
      <t>レイ</t>
    </rPh>
    <phoneticPr fontId="3"/>
  </si>
  <si>
    <t>★　ここまで入力が完了したら下の「基礎データ入力終了」をクリックしてください。</t>
    <rPh sb="6" eb="8">
      <t>ニュウリョク</t>
    </rPh>
    <rPh sb="9" eb="11">
      <t>カンリョウ</t>
    </rPh>
    <rPh sb="14" eb="15">
      <t>シタ</t>
    </rPh>
    <rPh sb="17" eb="19">
      <t>キソ</t>
    </rPh>
    <rPh sb="22" eb="24">
      <t>ニュウリョク</t>
    </rPh>
    <rPh sb="24" eb="26">
      <t>シュウリョウ</t>
    </rPh>
    <phoneticPr fontId="3"/>
  </si>
  <si>
    <t>（使用料，賃借料）</t>
  </si>
  <si>
    <t>入力終了</t>
    <rPh sb="0" eb="2">
      <t>ニュウリョク</t>
    </rPh>
    <rPh sb="2" eb="4">
      <t>シュウリョウ</t>
    </rPh>
    <phoneticPr fontId="3"/>
  </si>
  <si>
    <t>　うち補助対象経費合計額（B）</t>
    <rPh sb="3" eb="5">
      <t>ホジョ</t>
    </rPh>
    <rPh sb="5" eb="7">
      <t>タイショウ</t>
    </rPh>
    <rPh sb="7" eb="9">
      <t>ケイヒ</t>
    </rPh>
    <rPh sb="9" eb="12">
      <t>ゴウケイガク</t>
    </rPh>
    <phoneticPr fontId="3"/>
  </si>
  <si>
    <t>②　補助金振込用の預金通帳</t>
    <rPh sb="2" eb="5">
      <t>ホジョキン</t>
    </rPh>
    <rPh sb="5" eb="8">
      <t>フリコミヨウ</t>
    </rPh>
    <rPh sb="9" eb="11">
      <t>ヨキン</t>
    </rPh>
    <rPh sb="11" eb="13">
      <t>ツウチョウ</t>
    </rPh>
    <phoneticPr fontId="3"/>
  </si>
  <si>
    <r>
      <t xml:space="preserve">②【健康増進活動B】 </t>
    </r>
    <r>
      <rPr>
        <b/>
        <sz val="12"/>
        <rFont val="ＭＳ Ｐゴシック"/>
        <family val="3"/>
        <charset val="128"/>
      </rPr>
      <t xml:space="preserve">： </t>
    </r>
    <r>
      <rPr>
        <sz val="12"/>
        <rFont val="ＭＳ Ｐゴシック"/>
        <family val="3"/>
        <charset val="128"/>
      </rPr>
      <t>特別な活動（年１回以上）</t>
    </r>
  </si>
  <si>
    <t>（１）人数基本額は，</t>
    <rPh sb="3" eb="5">
      <t>ニンズウ</t>
    </rPh>
    <rPh sb="5" eb="8">
      <t>キホンガク</t>
    </rPh>
    <phoneticPr fontId="3"/>
  </si>
  <si>
    <t>合　　　　計（B+C=D）</t>
    <rPh sb="0" eb="1">
      <t>ゴウ</t>
    </rPh>
    <rPh sb="5" eb="6">
      <t>ケイ</t>
    </rPh>
    <phoneticPr fontId="3"/>
  </si>
  <si>
    <t>⑩　委任状（預金通帳の名義が会長と異なる場合のみ）</t>
    <rPh sb="2" eb="5">
      <t>イニンジョウ</t>
    </rPh>
    <rPh sb="6" eb="8">
      <t>ヨキン</t>
    </rPh>
    <rPh sb="8" eb="10">
      <t>ツウチョウ</t>
    </rPh>
    <rPh sb="11" eb="13">
      <t>メイギ</t>
    </rPh>
    <rPh sb="14" eb="16">
      <t>カイチョウ</t>
    </rPh>
    <rPh sb="17" eb="18">
      <t>コト</t>
    </rPh>
    <rPh sb="20" eb="22">
      <t>バアイ</t>
    </rPh>
    <phoneticPr fontId="3"/>
  </si>
  <si>
    <t xml:space="preserve"> 　地域清掃関連</t>
    <rPh sb="2" eb="4">
      <t>チイキ</t>
    </rPh>
    <rPh sb="4" eb="6">
      <t>セイソウ</t>
    </rPh>
    <rPh sb="6" eb="8">
      <t>カンレン</t>
    </rPh>
    <phoneticPr fontId="3"/>
  </si>
  <si>
    <t>地域を豊かにする活動</t>
    <rPh sb="0" eb="2">
      <t>チイキ</t>
    </rPh>
    <rPh sb="3" eb="4">
      <t>ユタカ</t>
    </rPh>
    <rPh sb="8" eb="10">
      <t>カツドウ</t>
    </rPh>
    <phoneticPr fontId="3"/>
  </si>
  <si>
    <t>【健康増進活動】</t>
    <rPh sb="1" eb="3">
      <t>ケンコウ</t>
    </rPh>
    <rPh sb="3" eb="5">
      <t>ゾウシン</t>
    </rPh>
    <rPh sb="5" eb="7">
      <t>カツドウ</t>
    </rPh>
    <phoneticPr fontId="3"/>
  </si>
  <si>
    <t>A ： 定例的な活動（月１回以上実施するもの）</t>
    <rPh sb="4" eb="7">
      <t>テイレイテキ</t>
    </rPh>
    <rPh sb="8" eb="10">
      <t>カツドウ</t>
    </rPh>
    <rPh sb="11" eb="12">
      <t>ツキ</t>
    </rPh>
    <rPh sb="13" eb="14">
      <t>カイ</t>
    </rPh>
    <rPh sb="14" eb="16">
      <t>イジョウ</t>
    </rPh>
    <rPh sb="16" eb="18">
      <t>ジッシ</t>
    </rPh>
    <phoneticPr fontId="3"/>
  </si>
  <si>
    <t>B ： 特別な活動（年１回以上実施するもの）</t>
    <rPh sb="4" eb="6">
      <t>トクベツ</t>
    </rPh>
    <rPh sb="7" eb="9">
      <t>カツドウ</t>
    </rPh>
    <rPh sb="10" eb="11">
      <t>ネン</t>
    </rPh>
    <rPh sb="12" eb="13">
      <t>カイ</t>
    </rPh>
    <rPh sb="13" eb="15">
      <t>イジョウ</t>
    </rPh>
    <rPh sb="15" eb="17">
      <t>ジッシ</t>
    </rPh>
    <phoneticPr fontId="3"/>
  </si>
  <si>
    <t>　原則，会員以外へも参加勧誘の呼びかけを行う，健康増進を目的とした活動</t>
    <rPh sb="1" eb="3">
      <t>ゲンソク</t>
    </rPh>
    <rPh sb="4" eb="6">
      <t>カイイン</t>
    </rPh>
    <rPh sb="6" eb="8">
      <t>イガイ</t>
    </rPh>
    <rPh sb="10" eb="12">
      <t>サンカ</t>
    </rPh>
    <rPh sb="12" eb="14">
      <t>カンユウ</t>
    </rPh>
    <rPh sb="15" eb="16">
      <t>ヨ</t>
    </rPh>
    <rPh sb="20" eb="21">
      <t>オコナ</t>
    </rPh>
    <rPh sb="23" eb="25">
      <t>ケンコウ</t>
    </rPh>
    <rPh sb="25" eb="27">
      <t>ゾウシン</t>
    </rPh>
    <rPh sb="28" eb="30">
      <t>モクテキ</t>
    </rPh>
    <rPh sb="33" eb="35">
      <t>カツドウ</t>
    </rPh>
    <phoneticPr fontId="3"/>
  </si>
  <si>
    <t>年度</t>
    <rPh sb="0" eb="2">
      <t>ネンド</t>
    </rPh>
    <phoneticPr fontId="3"/>
  </si>
  <si>
    <t>【友愛活動】</t>
    <rPh sb="1" eb="3">
      <t>ユウアイ</t>
    </rPh>
    <rPh sb="3" eb="5">
      <t>カツドウ</t>
    </rPh>
    <phoneticPr fontId="3"/>
  </si>
  <si>
    <t>　地域の高齢者やその家族を支援する，友愛を目的とした活動</t>
    <rPh sb="1" eb="3">
      <t>チイキ</t>
    </rPh>
    <rPh sb="4" eb="7">
      <t>コウレイシャ</t>
    </rPh>
    <rPh sb="10" eb="12">
      <t>カゾク</t>
    </rPh>
    <rPh sb="13" eb="15">
      <t>シエン</t>
    </rPh>
    <rPh sb="18" eb="20">
      <t>ユウアイ</t>
    </rPh>
    <rPh sb="21" eb="23">
      <t>モクテキ</t>
    </rPh>
    <rPh sb="26" eb="28">
      <t>カツドウ</t>
    </rPh>
    <phoneticPr fontId="3"/>
  </si>
  <si>
    <t>A ： 定例的な活動（対象者に対し，月１回以上実施するもの）</t>
    <rPh sb="4" eb="7">
      <t>テイレイテキ</t>
    </rPh>
    <rPh sb="8" eb="10">
      <t>カツドウ</t>
    </rPh>
    <rPh sb="11" eb="14">
      <t>タイショウシャ</t>
    </rPh>
    <rPh sb="15" eb="16">
      <t>タイ</t>
    </rPh>
    <rPh sb="18" eb="19">
      <t>ツキ</t>
    </rPh>
    <rPh sb="20" eb="21">
      <t>カイ</t>
    </rPh>
    <rPh sb="21" eb="23">
      <t>イジョウ</t>
    </rPh>
    <rPh sb="23" eb="25">
      <t>ジッシ</t>
    </rPh>
    <phoneticPr fontId="3"/>
  </si>
  <si>
    <t>補助金額（合計の千円未満切捨て）</t>
    <rPh sb="0" eb="3">
      <t>ホジョキン</t>
    </rPh>
    <rPh sb="3" eb="4">
      <t>ガク</t>
    </rPh>
    <rPh sb="5" eb="7">
      <t>ゴウケイ</t>
    </rPh>
    <rPh sb="8" eb="9">
      <t>セン</t>
    </rPh>
    <rPh sb="9" eb="12">
      <t>エンミマン</t>
    </rPh>
    <rPh sb="12" eb="14">
      <t>キリス</t>
    </rPh>
    <phoneticPr fontId="3"/>
  </si>
  <si>
    <t>いこいの家の運営</t>
    <rPh sb="4" eb="5">
      <t>イエ</t>
    </rPh>
    <rPh sb="6" eb="8">
      <t>ウンエイ</t>
    </rPh>
    <phoneticPr fontId="3"/>
  </si>
  <si>
    <t>B ： 特別な活動（「友愛」を目的として実施する様々な活動）</t>
    <rPh sb="4" eb="6">
      <t>トクベツ</t>
    </rPh>
    <rPh sb="7" eb="9">
      <t>カツドウ</t>
    </rPh>
    <rPh sb="11" eb="13">
      <t>ユウアイ</t>
    </rPh>
    <rPh sb="15" eb="17">
      <t>モクテキ</t>
    </rPh>
    <rPh sb="20" eb="22">
      <t>ジッシ</t>
    </rPh>
    <rPh sb="24" eb="26">
      <t>サマザマ</t>
    </rPh>
    <rPh sb="27" eb="29">
      <t>カツドウ</t>
    </rPh>
    <phoneticPr fontId="3"/>
  </si>
  <si>
    <t>【社会奉仕活動】</t>
    <rPh sb="1" eb="3">
      <t>シャカイ</t>
    </rPh>
    <rPh sb="3" eb="5">
      <t>ホウシ</t>
    </rPh>
    <rPh sb="5" eb="7">
      <t>カツドウ</t>
    </rPh>
    <phoneticPr fontId="3"/>
  </si>
  <si>
    <t>　住みよいまちづくりを目指す，社会奉仕を目的とした活動</t>
    <rPh sb="1" eb="2">
      <t>ス</t>
    </rPh>
    <rPh sb="11" eb="13">
      <t>メザ</t>
    </rPh>
    <rPh sb="15" eb="17">
      <t>シャカイ</t>
    </rPh>
    <rPh sb="17" eb="19">
      <t>ホウシ</t>
    </rPh>
    <rPh sb="20" eb="22">
      <t>モクテキ</t>
    </rPh>
    <rPh sb="25" eb="27">
      <t>カツドウ</t>
    </rPh>
    <phoneticPr fontId="3"/>
  </si>
  <si>
    <t>A ： 環境美化活動（年１回以上実施するもの）</t>
    <rPh sb="4" eb="6">
      <t>カンキョウ</t>
    </rPh>
    <rPh sb="6" eb="8">
      <t>ビカ</t>
    </rPh>
    <rPh sb="8" eb="10">
      <t>カツドウ</t>
    </rPh>
    <rPh sb="11" eb="12">
      <t>ネン</t>
    </rPh>
    <rPh sb="13" eb="14">
      <t>カイ</t>
    </rPh>
    <rPh sb="14" eb="16">
      <t>イジョウ</t>
    </rPh>
    <rPh sb="16" eb="18">
      <t>ジッシ</t>
    </rPh>
    <phoneticPr fontId="3"/>
  </si>
  <si>
    <t>部　屋　の　名　称</t>
    <rPh sb="0" eb="1">
      <t>ブ</t>
    </rPh>
    <rPh sb="2" eb="3">
      <t>ヤ</t>
    </rPh>
    <rPh sb="6" eb="7">
      <t>ナ</t>
    </rPh>
    <rPh sb="8" eb="9">
      <t>ショウ</t>
    </rPh>
    <phoneticPr fontId="3"/>
  </si>
  <si>
    <t>B ： その他の活動（年１回以上実施するもの）</t>
    <rPh sb="6" eb="7">
      <t>タ</t>
    </rPh>
    <rPh sb="8" eb="10">
      <t>カツドウ</t>
    </rPh>
    <rPh sb="11" eb="12">
      <t>ネン</t>
    </rPh>
    <rPh sb="13" eb="14">
      <t>カイ</t>
    </rPh>
    <rPh sb="14" eb="16">
      <t>イジョウ</t>
    </rPh>
    <rPh sb="16" eb="18">
      <t>ジッシ</t>
    </rPh>
    <phoneticPr fontId="3"/>
  </si>
  <si>
    <r>
      <t>※　会員数の入力が完了したら右の　</t>
    </r>
    <r>
      <rPr>
        <sz val="12"/>
        <rFont val="ＭＳ Ｐゴシック"/>
        <family val="3"/>
        <charset val="128"/>
      </rPr>
      <t>□</t>
    </r>
    <r>
      <rPr>
        <sz val="11"/>
        <rFont val="ＭＳ Ｐゴシック"/>
        <family val="3"/>
        <charset val="128"/>
      </rPr>
      <t>　をクリックしてチェックを入れてください。</t>
    </r>
    <r>
      <rPr>
        <b/>
        <sz val="16"/>
        <rFont val="HG創英角ﾎﾟｯﾌﾟ体"/>
        <family val="3"/>
        <charset val="128"/>
      </rPr>
      <t>→</t>
    </r>
  </si>
  <si>
    <t>万</t>
    <rPh sb="0" eb="1">
      <t>マン</t>
    </rPh>
    <phoneticPr fontId="3"/>
  </si>
  <si>
    <r>
      <t>※　実施する活動区分について下の　</t>
    </r>
    <r>
      <rPr>
        <sz val="12"/>
        <rFont val="ＭＳ Ｐゴシック"/>
        <family val="3"/>
        <charset val="128"/>
      </rPr>
      <t>□</t>
    </r>
    <r>
      <rPr>
        <sz val="11"/>
        <rFont val="ＭＳ Ｐゴシック"/>
        <family val="3"/>
        <charset val="128"/>
      </rPr>
      <t>　をクリックしてチェックを入れてください。</t>
    </r>
    <rPh sb="2" eb="4">
      <t>ジッシ</t>
    </rPh>
    <rPh sb="6" eb="8">
      <t>カツドウ</t>
    </rPh>
    <rPh sb="8" eb="10">
      <t>クブン</t>
    </rPh>
    <rPh sb="14" eb="15">
      <t>シタ</t>
    </rPh>
    <rPh sb="31" eb="32">
      <t>イ</t>
    </rPh>
    <phoneticPr fontId="3"/>
  </si>
  <si>
    <t>　　運営費繰越金　　　　　　　　</t>
  </si>
  <si>
    <t>３　燃料費</t>
    <rPh sb="2" eb="4">
      <t>ネンリョウ</t>
    </rPh>
    <rPh sb="4" eb="5">
      <t>ヒ</t>
    </rPh>
    <phoneticPr fontId="3"/>
  </si>
  <si>
    <t>※　チェック数は</t>
    <rPh sb="6" eb="7">
      <t>スウ</t>
    </rPh>
    <phoneticPr fontId="3"/>
  </si>
  <si>
    <t>受任者</t>
    <rPh sb="0" eb="2">
      <t>ジュニン</t>
    </rPh>
    <rPh sb="2" eb="3">
      <t>シャ</t>
    </rPh>
    <phoneticPr fontId="3"/>
  </si>
  <si>
    <t>です</t>
  </si>
  <si>
    <t>［該当する項目に印をつける］</t>
    <rPh sb="1" eb="3">
      <t>ガイトウ</t>
    </rPh>
    <rPh sb="5" eb="7">
      <t>コウモク</t>
    </rPh>
    <rPh sb="8" eb="9">
      <t>シル</t>
    </rPh>
    <phoneticPr fontId="3"/>
  </si>
  <si>
    <t>（2）活動加算額は，</t>
    <rPh sb="3" eb="5">
      <t>カツドウ</t>
    </rPh>
    <rPh sb="5" eb="8">
      <t>カサンガク</t>
    </rPh>
    <phoneticPr fontId="3"/>
  </si>
  <si>
    <t>月</t>
    <rPh sb="0" eb="1">
      <t>ガツ</t>
    </rPh>
    <phoneticPr fontId="3"/>
  </si>
  <si>
    <t xml:space="preserve"> 　※概算払い希望時期</t>
    <rPh sb="3" eb="5">
      <t>ガイサン</t>
    </rPh>
    <rPh sb="5" eb="6">
      <t>バラ</t>
    </rPh>
    <rPh sb="7" eb="9">
      <t>キボウ</t>
    </rPh>
    <rPh sb="9" eb="11">
      <t>ジキ</t>
    </rPh>
    <phoneticPr fontId="3"/>
  </si>
  <si>
    <r>
      <rPr>
        <sz val="16"/>
        <color rgb="FFCCCCFF"/>
        <rFont val="HGS創英角ﾎﾟｯﾌﾟ体"/>
        <family val="3"/>
        <charset val="128"/>
      </rPr>
      <t>↑</t>
    </r>
    <r>
      <rPr>
        <sz val="11"/>
        <color rgb="FFCCCCFF"/>
        <rFont val="ＭＳ Ｐゴシック"/>
        <family val="3"/>
        <charset val="128"/>
      </rPr>
      <t xml:space="preserve"> 希望する月をいれてください</t>
    </r>
    <rPh sb="2" eb="4">
      <t>キボウ</t>
    </rPh>
    <rPh sb="6" eb="7">
      <t>ツキ</t>
    </rPh>
    <phoneticPr fontId="3"/>
  </si>
  <si>
    <r>
      <t>※　活動区分のチェックが完了したら右の　</t>
    </r>
    <r>
      <rPr>
        <sz val="12"/>
        <rFont val="ＭＳ Ｐゴシック"/>
        <family val="3"/>
        <charset val="128"/>
      </rPr>
      <t>□</t>
    </r>
    <r>
      <rPr>
        <sz val="11"/>
        <rFont val="ＭＳ Ｐゴシック"/>
        <family val="3"/>
        <charset val="128"/>
      </rPr>
      <t>　をクリックしてチェックを入れてください。</t>
    </r>
    <r>
      <rPr>
        <b/>
        <sz val="16"/>
        <rFont val="HG創英角ﾎﾟｯﾌﾟ体"/>
        <family val="3"/>
        <charset val="128"/>
      </rPr>
      <t>→</t>
    </r>
    <rPh sb="2" eb="4">
      <t>カツドウ</t>
    </rPh>
    <rPh sb="4" eb="6">
      <t>クブン</t>
    </rPh>
    <phoneticPr fontId="3"/>
  </si>
  <si>
    <t>　　 申立書（4月1日現在の会員数が30人を下回る場合のみ）</t>
    <rPh sb="3" eb="6">
      <t>モウシタテショ</t>
    </rPh>
    <rPh sb="8" eb="9">
      <t>ツキ</t>
    </rPh>
    <rPh sb="10" eb="11">
      <t>ニチ</t>
    </rPh>
    <rPh sb="11" eb="13">
      <t>ゲンザイ</t>
    </rPh>
    <rPh sb="14" eb="17">
      <t>カイインスウ</t>
    </rPh>
    <rPh sb="20" eb="21">
      <t>ニン</t>
    </rPh>
    <rPh sb="22" eb="24">
      <t>シタマワ</t>
    </rPh>
    <rPh sb="25" eb="27">
      <t>バアイ</t>
    </rPh>
    <phoneticPr fontId="3"/>
  </si>
  <si>
    <t>灯油単価</t>
  </si>
  <si>
    <t>②　役員名簿</t>
    <rPh sb="2" eb="4">
      <t>ヤクイン</t>
    </rPh>
    <rPh sb="4" eb="6">
      <t>メイボ</t>
    </rPh>
    <phoneticPr fontId="3"/>
  </si>
  <si>
    <t>③　調書</t>
    <rPh sb="2" eb="4">
      <t>チョウショ</t>
    </rPh>
    <phoneticPr fontId="3"/>
  </si>
  <si>
    <t>光熱水費</t>
    <rPh sb="0" eb="4">
      <t>コウネツスイヒ</t>
    </rPh>
    <phoneticPr fontId="3"/>
  </si>
  <si>
    <t>６条通１０丁目</t>
    <rPh sb="1" eb="2">
      <t>ジョウ</t>
    </rPh>
    <rPh sb="2" eb="3">
      <t>ドオ</t>
    </rPh>
    <rPh sb="5" eb="7">
      <t>チョウメ</t>
    </rPh>
    <phoneticPr fontId="3"/>
  </si>
  <si>
    <t>④　活動実施計画書及び資金計画書</t>
    <rPh sb="2" eb="4">
      <t>カツドウ</t>
    </rPh>
    <rPh sb="4" eb="6">
      <t>ジッシ</t>
    </rPh>
    <rPh sb="6" eb="9">
      <t>ケイカクショ</t>
    </rPh>
    <rPh sb="9" eb="10">
      <t>オヨ</t>
    </rPh>
    <rPh sb="11" eb="13">
      <t>シキン</t>
    </rPh>
    <rPh sb="13" eb="16">
      <t>ケイカクショ</t>
    </rPh>
    <phoneticPr fontId="3"/>
  </si>
  <si>
    <r>
      <t xml:space="preserve">4月1日現在の会員数が30人を下回っている場合,本様式による申し立てが必要となります。
（30人を上回る場合は，必要ありません。）
</t>
    </r>
    <r>
      <rPr>
        <b/>
        <sz val="12"/>
        <rFont val="ＭＳ Ｐ明朝"/>
        <family val="1"/>
        <charset val="128"/>
      </rPr>
      <t>※日付，申立内容を入力後，印刷してください。
★次は【①申請書】シートを選択してください。</t>
    </r>
    <rPh sb="1" eb="2">
      <t>ツキ</t>
    </rPh>
    <rPh sb="3" eb="4">
      <t>ニチ</t>
    </rPh>
    <rPh sb="4" eb="6">
      <t>ゲンザイ</t>
    </rPh>
    <rPh sb="7" eb="10">
      <t>カイインスウ</t>
    </rPh>
    <rPh sb="13" eb="14">
      <t>ニン</t>
    </rPh>
    <rPh sb="15" eb="17">
      <t>シタマワ</t>
    </rPh>
    <rPh sb="21" eb="23">
      <t>バアイ</t>
    </rPh>
    <rPh sb="24" eb="25">
      <t>ホン</t>
    </rPh>
    <rPh sb="25" eb="27">
      <t>ヨウシキ</t>
    </rPh>
    <rPh sb="30" eb="31">
      <t>モウ</t>
    </rPh>
    <rPh sb="32" eb="33">
      <t>タ</t>
    </rPh>
    <rPh sb="35" eb="37">
      <t>ヒツヨウ</t>
    </rPh>
    <rPh sb="47" eb="48">
      <t>ニン</t>
    </rPh>
    <rPh sb="49" eb="51">
      <t>ウワマワ</t>
    </rPh>
    <rPh sb="52" eb="54">
      <t>バアイ</t>
    </rPh>
    <rPh sb="56" eb="58">
      <t>ヒツヨウ</t>
    </rPh>
    <rPh sb="67" eb="69">
      <t>ヒヅケ</t>
    </rPh>
    <rPh sb="70" eb="72">
      <t>モウシタテ</t>
    </rPh>
    <rPh sb="72" eb="74">
      <t>ナイヨウ</t>
    </rPh>
    <rPh sb="75" eb="78">
      <t>ニュウリョクゴ</t>
    </rPh>
    <rPh sb="79" eb="81">
      <t>インサツ</t>
    </rPh>
    <rPh sb="90" eb="91">
      <t>ツギ</t>
    </rPh>
    <rPh sb="94" eb="97">
      <t>シンセイショ</t>
    </rPh>
    <rPh sb="102" eb="104">
      <t>センタク</t>
    </rPh>
    <phoneticPr fontId="3"/>
  </si>
  <si>
    <t>７　雑収入</t>
    <rPh sb="2" eb="5">
      <t>ザッシュウニュウ</t>
    </rPh>
    <phoneticPr fontId="3"/>
  </si>
  <si>
    <t>人</t>
    <rPh sb="0" eb="1">
      <t>ニン</t>
    </rPh>
    <phoneticPr fontId="3"/>
  </si>
  <si>
    <t>老人クラブ活動日誌</t>
    <rPh sb="0" eb="2">
      <t>ロウジン</t>
    </rPh>
    <rPh sb="5" eb="7">
      <t>カツドウ</t>
    </rPh>
    <rPh sb="7" eb="9">
      <t>ニッシ</t>
    </rPh>
    <phoneticPr fontId="3"/>
  </si>
  <si>
    <t>支出金額（円）</t>
    <rPh sb="0" eb="3">
      <t>シシュツキン</t>
    </rPh>
    <rPh sb="3" eb="4">
      <t>ガク</t>
    </rPh>
    <rPh sb="5" eb="6">
      <t>エン</t>
    </rPh>
    <phoneticPr fontId="3"/>
  </si>
  <si>
    <t>様式第２号の２</t>
    <rPh sb="0" eb="2">
      <t>ヨウシキ</t>
    </rPh>
    <rPh sb="2" eb="3">
      <t>ダイ</t>
    </rPh>
    <rPh sb="4" eb="5">
      <t>ゴウ</t>
    </rPh>
    <phoneticPr fontId="3"/>
  </si>
  <si>
    <t>その他（　</t>
    <rPh sb="2" eb="3">
      <t>タ</t>
    </rPh>
    <phoneticPr fontId="3"/>
  </si>
  <si>
    <t>申　　　立　　　書</t>
    <rPh sb="0" eb="1">
      <t>サル</t>
    </rPh>
    <rPh sb="4" eb="5">
      <t>リツ</t>
    </rPh>
    <rPh sb="8" eb="9">
      <t>ショ</t>
    </rPh>
    <phoneticPr fontId="3"/>
  </si>
  <si>
    <t>単価（円）</t>
    <rPh sb="0" eb="2">
      <t>タンカ</t>
    </rPh>
    <rPh sb="3" eb="4">
      <t>エン</t>
    </rPh>
    <phoneticPr fontId="3"/>
  </si>
  <si>
    <t>旭川市老人クラブ運営基準の２（３）の基準に満たない事情</t>
    <rPh sb="0" eb="3">
      <t>アサヒカワシ</t>
    </rPh>
    <rPh sb="3" eb="5">
      <t>ロウジン</t>
    </rPh>
    <rPh sb="8" eb="10">
      <t>ウンエイ</t>
    </rPh>
    <rPh sb="10" eb="12">
      <t>キジュン</t>
    </rPh>
    <rPh sb="18" eb="20">
      <t>キジュン</t>
    </rPh>
    <rPh sb="21" eb="22">
      <t>ミ</t>
    </rPh>
    <rPh sb="25" eb="27">
      <t>ジジョウ</t>
    </rPh>
    <phoneticPr fontId="3"/>
  </si>
  <si>
    <t>７　生きがい活動　　８　その他補助対象外活動</t>
    <rPh sb="2" eb="3">
      <t>イ</t>
    </rPh>
    <rPh sb="6" eb="8">
      <t>カツドウ</t>
    </rPh>
    <rPh sb="14" eb="15">
      <t>タ</t>
    </rPh>
    <rPh sb="15" eb="17">
      <t>ホジョ</t>
    </rPh>
    <rPh sb="17" eb="20">
      <t>タイショウガイ</t>
    </rPh>
    <rPh sb="20" eb="22">
      <t>カツドウ</t>
    </rPh>
    <phoneticPr fontId="3"/>
  </si>
  <si>
    <t>請　　求　　書</t>
    <rPh sb="0" eb="1">
      <t>ショウ</t>
    </rPh>
    <rPh sb="3" eb="4">
      <t>モトム</t>
    </rPh>
    <rPh sb="6" eb="7">
      <t>ショ</t>
    </rPh>
    <phoneticPr fontId="3"/>
  </si>
  <si>
    <t>収入金額（円）</t>
    <rPh sb="0" eb="2">
      <t>シュウニュウ</t>
    </rPh>
    <rPh sb="2" eb="4">
      <t>キンガク</t>
    </rPh>
    <rPh sb="5" eb="6">
      <t>エン</t>
    </rPh>
    <phoneticPr fontId="3"/>
  </si>
  <si>
    <t xml:space="preserve"> 住所</t>
    <rPh sb="1" eb="3">
      <t>ジュウショ</t>
    </rPh>
    <phoneticPr fontId="3"/>
  </si>
  <si>
    <t xml:space="preserve"> 氏名</t>
    <rPh sb="1" eb="3">
      <t>シメイ</t>
    </rPh>
    <phoneticPr fontId="3"/>
  </si>
  <si>
    <t>　　次のとおり請求します。</t>
    <rPh sb="2" eb="3">
      <t>ツギ</t>
    </rPh>
    <rPh sb="7" eb="9">
      <t>セイキュウ</t>
    </rPh>
    <phoneticPr fontId="3"/>
  </si>
  <si>
    <t>３　負担金・参加費</t>
    <rPh sb="2" eb="5">
      <t>フタンキン</t>
    </rPh>
    <rPh sb="6" eb="9">
      <t>サンカヒ</t>
    </rPh>
    <phoneticPr fontId="3"/>
  </si>
  <si>
    <t>十</t>
    <rPh sb="0" eb="1">
      <t>ジュウ</t>
    </rPh>
    <phoneticPr fontId="3"/>
  </si>
  <si>
    <t>⑪　会員名簿(任意の様式で構いません。申請時確認後お返しします。)</t>
    <rPh sb="2" eb="4">
      <t>カイイン</t>
    </rPh>
    <rPh sb="4" eb="6">
      <t>メイボ</t>
    </rPh>
    <rPh sb="7" eb="9">
      <t>ニンイ</t>
    </rPh>
    <rPh sb="10" eb="12">
      <t>ヨウシキ</t>
    </rPh>
    <rPh sb="13" eb="14">
      <t>カマ</t>
    </rPh>
    <rPh sb="19" eb="21">
      <t>シンセイ</t>
    </rPh>
    <rPh sb="21" eb="22">
      <t>ジ</t>
    </rPh>
    <rPh sb="22" eb="24">
      <t>カクニン</t>
    </rPh>
    <rPh sb="24" eb="25">
      <t>ゴ</t>
    </rPh>
    <rPh sb="26" eb="27">
      <t>カエ</t>
    </rPh>
    <phoneticPr fontId="3"/>
  </si>
  <si>
    <t>合計金額</t>
    <rPh sb="0" eb="2">
      <t>ゴウケイ</t>
    </rPh>
    <rPh sb="2" eb="4">
      <t>キンガク</t>
    </rPh>
    <phoneticPr fontId="3"/>
  </si>
  <si>
    <t xml:space="preserve">高齢者いこいの家運営加算額算出調書（高齢者いこいの家を運営する場合に限る。）
</t>
    <rPh sb="0" eb="3">
      <t>コウレイシャ</t>
    </rPh>
    <rPh sb="7" eb="8">
      <t>イエ</t>
    </rPh>
    <rPh sb="8" eb="10">
      <t>ウンエイ</t>
    </rPh>
    <rPh sb="10" eb="13">
      <t>カサンガク</t>
    </rPh>
    <rPh sb="13" eb="15">
      <t>サンシュツ</t>
    </rPh>
    <rPh sb="15" eb="17">
      <t>チョウショ</t>
    </rPh>
    <rPh sb="18" eb="21">
      <t>コウレイシャ</t>
    </rPh>
    <rPh sb="25" eb="26">
      <t>イエ</t>
    </rPh>
    <rPh sb="27" eb="29">
      <t>ウンエイ</t>
    </rPh>
    <rPh sb="31" eb="33">
      <t>バアイ</t>
    </rPh>
    <rPh sb="34" eb="35">
      <t>カギ</t>
    </rPh>
    <phoneticPr fontId="3"/>
  </si>
  <si>
    <t>億</t>
    <rPh sb="0" eb="1">
      <t>オク</t>
    </rPh>
    <phoneticPr fontId="3"/>
  </si>
  <si>
    <t>３　　関係書類</t>
    <rPh sb="3" eb="5">
      <t>カンケイ</t>
    </rPh>
    <rPh sb="5" eb="7">
      <t>ショルイ</t>
    </rPh>
    <phoneticPr fontId="3"/>
  </si>
  <si>
    <t>百</t>
    <rPh sb="0" eb="1">
      <t>ヒャク</t>
    </rPh>
    <phoneticPr fontId="3"/>
  </si>
  <si>
    <t>天候</t>
    <rPh sb="0" eb="2">
      <t>テンコウ</t>
    </rPh>
    <phoneticPr fontId="3"/>
  </si>
  <si>
    <t>請求額</t>
    <rPh sb="0" eb="2">
      <t>セイキュウ</t>
    </rPh>
    <rPh sb="2" eb="3">
      <t>ガク</t>
    </rPh>
    <phoneticPr fontId="3"/>
  </si>
  <si>
    <t>活動内容</t>
    <rPh sb="0" eb="2">
      <t>カツドウ</t>
    </rPh>
    <rPh sb="2" eb="4">
      <t>ナイヨウ</t>
    </rPh>
    <phoneticPr fontId="3"/>
  </si>
  <si>
    <t>(金額の頭に￥を記入。)</t>
    <rPh sb="1" eb="2">
      <t>キン</t>
    </rPh>
    <rPh sb="2" eb="3">
      <t>ガク</t>
    </rPh>
    <rPh sb="4" eb="5">
      <t>アタマ</t>
    </rPh>
    <rPh sb="8" eb="10">
      <t>キニュウ</t>
    </rPh>
    <phoneticPr fontId="3"/>
  </si>
  <si>
    <t>請求内容</t>
    <rPh sb="0" eb="2">
      <t>セイキュウ</t>
    </rPh>
    <rPh sb="2" eb="4">
      <t>ナイヨウ</t>
    </rPh>
    <phoneticPr fontId="3"/>
  </si>
  <si>
    <t>振込先</t>
    <rPh sb="0" eb="2">
      <t>フリコミ</t>
    </rPh>
    <rPh sb="2" eb="3">
      <t>サキ</t>
    </rPh>
    <phoneticPr fontId="3"/>
  </si>
  <si>
    <t>１　家賃（使用料，賃借料）</t>
    <rPh sb="2" eb="4">
      <t>ヤチン</t>
    </rPh>
    <rPh sb="5" eb="8">
      <t>シヨウリョウ</t>
    </rPh>
    <rPh sb="9" eb="12">
      <t>チンシャクリョウ</t>
    </rPh>
    <phoneticPr fontId="3"/>
  </si>
  <si>
    <t>金融機関名・支店名</t>
    <rPh sb="0" eb="2">
      <t>キンユウ</t>
    </rPh>
    <rPh sb="2" eb="4">
      <t>キカン</t>
    </rPh>
    <rPh sb="4" eb="5">
      <t>メイ</t>
    </rPh>
    <rPh sb="6" eb="8">
      <t>シテン</t>
    </rPh>
    <rPh sb="8" eb="9">
      <t>メイ</t>
    </rPh>
    <phoneticPr fontId="3"/>
  </si>
  <si>
    <t>(口座名義欄は，請求者と異なる場合のみ記載し，この場合委任状を添付。)</t>
    <rPh sb="1" eb="3">
      <t>コウザ</t>
    </rPh>
    <rPh sb="3" eb="5">
      <t>メイギ</t>
    </rPh>
    <rPh sb="5" eb="6">
      <t>ラン</t>
    </rPh>
    <rPh sb="8" eb="11">
      <t>セイキュウシャ</t>
    </rPh>
    <rPh sb="12" eb="13">
      <t>コト</t>
    </rPh>
    <rPh sb="15" eb="17">
      <t>バアイ</t>
    </rPh>
    <rPh sb="19" eb="21">
      <t>キサイ</t>
    </rPh>
    <rPh sb="25" eb="27">
      <t>バアイ</t>
    </rPh>
    <rPh sb="27" eb="30">
      <t>イニンジョウ</t>
    </rPh>
    <rPh sb="31" eb="33">
      <t>テンプ</t>
    </rPh>
    <phoneticPr fontId="3"/>
  </si>
  <si>
    <t>差額</t>
    <rPh sb="0" eb="2">
      <t>サガク</t>
    </rPh>
    <phoneticPr fontId="3"/>
  </si>
  <si>
    <t>【委　任　状】</t>
    <rPh sb="1" eb="2">
      <t>イ</t>
    </rPh>
    <rPh sb="3" eb="4">
      <t>ニン</t>
    </rPh>
    <rPh sb="5" eb="6">
      <t>ジョウ</t>
    </rPh>
    <phoneticPr fontId="3"/>
  </si>
  <si>
    <t>(申請者と補助金振込先口座名義が異なる場合に記入)</t>
    <rPh sb="1" eb="4">
      <t>シンセイシャ</t>
    </rPh>
    <rPh sb="5" eb="8">
      <t>ホジョキン</t>
    </rPh>
    <rPh sb="8" eb="10">
      <t>フリコミ</t>
    </rPh>
    <rPh sb="10" eb="11">
      <t>サキ</t>
    </rPh>
    <rPh sb="11" eb="13">
      <t>コウザ</t>
    </rPh>
    <rPh sb="13" eb="15">
      <t>メイギ</t>
    </rPh>
    <rPh sb="16" eb="17">
      <t>コト</t>
    </rPh>
    <rPh sb="19" eb="21">
      <t>バアイ</t>
    </rPh>
    <rPh sb="22" eb="24">
      <t>キニュウ</t>
    </rPh>
    <phoneticPr fontId="3"/>
  </si>
  <si>
    <t>（５）</t>
  </si>
  <si>
    <t>※　必要に応じ，適宜ご利用ください。(申請に必要な書類ではありません)</t>
    <rPh sb="2" eb="4">
      <t>ヒツヨウ</t>
    </rPh>
    <rPh sb="5" eb="6">
      <t>オウ</t>
    </rPh>
    <rPh sb="8" eb="10">
      <t>テキギ</t>
    </rPh>
    <rPh sb="11" eb="13">
      <t>リヨウ</t>
    </rPh>
    <rPh sb="19" eb="21">
      <t>シンセイ</t>
    </rPh>
    <rPh sb="22" eb="24">
      <t>ヒツヨウ</t>
    </rPh>
    <rPh sb="25" eb="27">
      <t>ショルイ</t>
    </rPh>
    <phoneticPr fontId="3"/>
  </si>
  <si>
    <t>(委任された人～
口座名義と一致)</t>
    <rPh sb="1" eb="3">
      <t>イニン</t>
    </rPh>
    <rPh sb="6" eb="7">
      <t>ヒト</t>
    </rPh>
    <rPh sb="9" eb="11">
      <t>コウザ</t>
    </rPh>
    <rPh sb="11" eb="13">
      <t>メイギ</t>
    </rPh>
    <rPh sb="14" eb="16">
      <t>イッチ</t>
    </rPh>
    <phoneticPr fontId="3"/>
  </si>
  <si>
    <t>(委任した人～
老人クラブ会長)</t>
    <rPh sb="1" eb="3">
      <t>イニン</t>
    </rPh>
    <rPh sb="5" eb="6">
      <t>ヒト</t>
    </rPh>
    <rPh sb="8" eb="10">
      <t>ロウジン</t>
    </rPh>
    <rPh sb="13" eb="15">
      <t>カイチョウ</t>
    </rPh>
    <phoneticPr fontId="3"/>
  </si>
  <si>
    <t>慶弔費</t>
    <rPh sb="0" eb="3">
      <t>ケイチョウヒ</t>
    </rPh>
    <phoneticPr fontId="3"/>
  </si>
  <si>
    <t>＝</t>
  </si>
  <si>
    <r>
      <t xml:space="preserve">※ (男性用)会員名簿をすべて入力の上，印刷して提出してください。女性用は次のシートになります。
</t>
    </r>
    <r>
      <rPr>
        <b/>
        <sz val="14"/>
        <color indexed="10"/>
        <rFont val="ＭＳ Ｐゴシック"/>
        <family val="3"/>
        <charset val="128"/>
      </rPr>
      <t>注意!!</t>
    </r>
    <r>
      <rPr>
        <b/>
        <sz val="14"/>
        <rFont val="ＭＳ Ｐゴシック"/>
        <family val="3"/>
        <charset val="128"/>
      </rPr>
      <t>　クラブにおいて同様の会員名簿がある場合は，それをご持参いただき，この名簿を作成する必要はありません。</t>
    </r>
    <rPh sb="3" eb="6">
      <t>ダンセイヨウ</t>
    </rPh>
    <rPh sb="7" eb="9">
      <t>カイイン</t>
    </rPh>
    <rPh sb="9" eb="11">
      <t>メイボ</t>
    </rPh>
    <rPh sb="15" eb="17">
      <t>ニュウリョク</t>
    </rPh>
    <rPh sb="18" eb="19">
      <t>ウエ</t>
    </rPh>
    <rPh sb="20" eb="22">
      <t>インサツ</t>
    </rPh>
    <rPh sb="24" eb="26">
      <t>テイシュツ</t>
    </rPh>
    <rPh sb="33" eb="36">
      <t>ジョセイヨウ</t>
    </rPh>
    <rPh sb="37" eb="38">
      <t>ツギ</t>
    </rPh>
    <rPh sb="49" eb="51">
      <t>チュウイ</t>
    </rPh>
    <rPh sb="61" eb="63">
      <t>ドウヨウ</t>
    </rPh>
    <rPh sb="64" eb="66">
      <t>カイイン</t>
    </rPh>
    <rPh sb="66" eb="68">
      <t>メイボ</t>
    </rPh>
    <rPh sb="71" eb="73">
      <t>バアイ</t>
    </rPh>
    <rPh sb="79" eb="81">
      <t>ジサン</t>
    </rPh>
    <rPh sb="88" eb="90">
      <t>メイボ</t>
    </rPh>
    <rPh sb="91" eb="93">
      <t>サクセイ</t>
    </rPh>
    <rPh sb="95" eb="97">
      <t>ヒツヨウ</t>
    </rPh>
    <phoneticPr fontId="3"/>
  </si>
  <si>
    <t>会　　員　　名　　簿</t>
    <rPh sb="0" eb="1">
      <t>カイ</t>
    </rPh>
    <rPh sb="3" eb="4">
      <t>イン</t>
    </rPh>
    <rPh sb="6" eb="7">
      <t>ナ</t>
    </rPh>
    <rPh sb="9" eb="10">
      <t>ボ</t>
    </rPh>
    <phoneticPr fontId="3"/>
  </si>
  <si>
    <t>７　雑収入</t>
    <rPh sb="2" eb="3">
      <t>ザツ</t>
    </rPh>
    <rPh sb="3" eb="5">
      <t>シュウニュウ</t>
    </rPh>
    <phoneticPr fontId="3"/>
  </si>
  <si>
    <t>(男性用)</t>
    <rPh sb="1" eb="4">
      <t>ダンセイヨウ</t>
    </rPh>
    <phoneticPr fontId="3"/>
  </si>
  <si>
    <t>５　助成金</t>
  </si>
  <si>
    <t>番号</t>
    <rPh sb="0" eb="2">
      <t>バンゴウ</t>
    </rPh>
    <phoneticPr fontId="3"/>
  </si>
  <si>
    <t>住　　　　　　　所</t>
    <rPh sb="0" eb="1">
      <t>ジュウ</t>
    </rPh>
    <rPh sb="8" eb="9">
      <t>トコロ</t>
    </rPh>
    <phoneticPr fontId="3"/>
  </si>
  <si>
    <t>【収入】</t>
    <rPh sb="1" eb="3">
      <t>シュウニュウ</t>
    </rPh>
    <phoneticPr fontId="3"/>
  </si>
  <si>
    <t>電話番号</t>
    <rPh sb="0" eb="2">
      <t>デンワ</t>
    </rPh>
    <rPh sb="2" eb="4">
      <t>バンゴウ</t>
    </rPh>
    <phoneticPr fontId="3"/>
  </si>
  <si>
    <t>友愛訪問・電話</t>
    <rPh sb="0" eb="2">
      <t>ユウアイ</t>
    </rPh>
    <rPh sb="2" eb="4">
      <t>ホウモン</t>
    </rPh>
    <rPh sb="5" eb="7">
      <t>デンワ</t>
    </rPh>
    <phoneticPr fontId="3"/>
  </si>
  <si>
    <r>
      <t xml:space="preserve">※ (女性用)会員名簿をすべて入力の上，印刷して提出してください。
</t>
    </r>
    <r>
      <rPr>
        <b/>
        <sz val="14"/>
        <color indexed="10"/>
        <rFont val="ＭＳ Ｐゴシック"/>
        <family val="3"/>
        <charset val="128"/>
      </rPr>
      <t>注意!!</t>
    </r>
    <r>
      <rPr>
        <b/>
        <sz val="14"/>
        <rFont val="ＭＳ Ｐゴシック"/>
        <family val="3"/>
        <charset val="128"/>
      </rPr>
      <t>　クラブにおいて同様の会員名簿がある場合は，それをご持参いただき，この名簿を作成する必要はありません。</t>
    </r>
    <rPh sb="3" eb="5">
      <t>ジョセイ</t>
    </rPh>
    <rPh sb="5" eb="6">
      <t>ヨウ</t>
    </rPh>
    <rPh sb="7" eb="9">
      <t>カイイン</t>
    </rPh>
    <rPh sb="9" eb="11">
      <t>メイボ</t>
    </rPh>
    <rPh sb="15" eb="17">
      <t>ニュウリョク</t>
    </rPh>
    <rPh sb="18" eb="19">
      <t>ウエ</t>
    </rPh>
    <rPh sb="20" eb="22">
      <t>インサツ</t>
    </rPh>
    <rPh sb="24" eb="26">
      <t>テイシュツ</t>
    </rPh>
    <rPh sb="34" eb="36">
      <t>チュウイ</t>
    </rPh>
    <rPh sb="46" eb="48">
      <t>ドウヨウ</t>
    </rPh>
    <rPh sb="49" eb="51">
      <t>カイイン</t>
    </rPh>
    <rPh sb="51" eb="53">
      <t>メイボ</t>
    </rPh>
    <rPh sb="56" eb="58">
      <t>バアイ</t>
    </rPh>
    <rPh sb="64" eb="66">
      <t>ジサン</t>
    </rPh>
    <rPh sb="73" eb="75">
      <t>メイボ</t>
    </rPh>
    <rPh sb="76" eb="78">
      <t>サクセイ</t>
    </rPh>
    <rPh sb="80" eb="82">
      <t>ヒツヨウ</t>
    </rPh>
    <phoneticPr fontId="3"/>
  </si>
  <si>
    <t>そ　　　 の 　　　他</t>
    <rPh sb="10" eb="11">
      <t>ホカ</t>
    </rPh>
    <phoneticPr fontId="3"/>
  </si>
  <si>
    <t>(女性用)</t>
    <rPh sb="1" eb="3">
      <t>ジョセイ</t>
    </rPh>
    <rPh sb="3" eb="4">
      <t>ヨウ</t>
    </rPh>
    <phoneticPr fontId="3"/>
  </si>
  <si>
    <t>老人クラブ名　</t>
    <rPh sb="0" eb="2">
      <t>ロウジン</t>
    </rPh>
    <rPh sb="5" eb="6">
      <t>メイ</t>
    </rPh>
    <phoneticPr fontId="3"/>
  </si>
  <si>
    <t>収支予算書</t>
    <rPh sb="0" eb="2">
      <t>シュウシ</t>
    </rPh>
    <rPh sb="2" eb="5">
      <t>ヨサンショ</t>
    </rPh>
    <phoneticPr fontId="3"/>
  </si>
  <si>
    <t>老人クラブ現金出納帳</t>
    <rPh sb="0" eb="2">
      <t>ロウジン</t>
    </rPh>
    <rPh sb="5" eb="7">
      <t>ゲンキン</t>
    </rPh>
    <rPh sb="7" eb="10">
      <t>スイトウチョウ</t>
    </rPh>
    <phoneticPr fontId="3"/>
  </si>
  <si>
    <t>日付</t>
    <rPh sb="0" eb="2">
      <t>ヒヅケ</t>
    </rPh>
    <phoneticPr fontId="3"/>
  </si>
  <si>
    <t>摘要</t>
    <rPh sb="0" eb="2">
      <t>テキヨウ</t>
    </rPh>
    <phoneticPr fontId="3"/>
  </si>
  <si>
    <t>差引（円）</t>
    <rPh sb="0" eb="2">
      <t>サシヒキ</t>
    </rPh>
    <rPh sb="3" eb="4">
      <t>エン</t>
    </rPh>
    <phoneticPr fontId="3"/>
  </si>
  <si>
    <t>（６）</t>
  </si>
  <si>
    <t>補助金充当額</t>
    <rPh sb="0" eb="3">
      <t>ホジョキン</t>
    </rPh>
    <rPh sb="3" eb="5">
      <t>ジュウトウ</t>
    </rPh>
    <rPh sb="5" eb="6">
      <t>ガク</t>
    </rPh>
    <phoneticPr fontId="3"/>
  </si>
  <si>
    <t>（円）</t>
    <rPh sb="1" eb="2">
      <t>エン</t>
    </rPh>
    <phoneticPr fontId="3"/>
  </si>
  <si>
    <t>※　必要に応じ，適宜ご利用ください。(申請に必要な書類ではありません)</t>
  </si>
  <si>
    <t>活動年月日</t>
    <rPh sb="0" eb="2">
      <t>カツドウ</t>
    </rPh>
    <rPh sb="2" eb="5">
      <t>ネンガッピ</t>
    </rPh>
    <phoneticPr fontId="3"/>
  </si>
  <si>
    <t>　　　　時　　　　分～　　　　時　　　　分</t>
    <rPh sb="4" eb="5">
      <t>ジ</t>
    </rPh>
    <rPh sb="9" eb="10">
      <t>フン</t>
    </rPh>
    <rPh sb="15" eb="16">
      <t>ジ</t>
    </rPh>
    <rPh sb="20" eb="21">
      <t>フン</t>
    </rPh>
    <phoneticPr fontId="3"/>
  </si>
  <si>
    <t>場所</t>
    <rPh sb="0" eb="2">
      <t>バショ</t>
    </rPh>
    <phoneticPr fontId="3"/>
  </si>
  <si>
    <t>活動の種類</t>
    <rPh sb="0" eb="2">
      <t>カツドウ</t>
    </rPh>
    <rPh sb="3" eb="5">
      <t>シュルイ</t>
    </rPh>
    <phoneticPr fontId="3"/>
  </si>
  <si>
    <t>１　友愛活動　　２　研修活動　　３　社会奉仕活動</t>
    <rPh sb="2" eb="4">
      <t>ユウアイ</t>
    </rPh>
    <rPh sb="4" eb="6">
      <t>カツドウ</t>
    </rPh>
    <rPh sb="10" eb="12">
      <t>ケンシュウ</t>
    </rPh>
    <rPh sb="12" eb="14">
      <t>カツドウ</t>
    </rPh>
    <rPh sb="18" eb="20">
      <t>シャカイ</t>
    </rPh>
    <rPh sb="20" eb="22">
      <t>ホウシ</t>
    </rPh>
    <rPh sb="22" eb="24">
      <t>カツドウ</t>
    </rPh>
    <phoneticPr fontId="3"/>
  </si>
  <si>
    <t>４　健康活動　　５　親睦交流活動　　６　各種会合</t>
    <rPh sb="2" eb="4">
      <t>ケンコウ</t>
    </rPh>
    <rPh sb="4" eb="6">
      <t>カツドウ</t>
    </rPh>
    <rPh sb="10" eb="12">
      <t>シンボク</t>
    </rPh>
    <rPh sb="12" eb="14">
      <t>コウリュウ</t>
    </rPh>
    <rPh sb="14" eb="16">
      <t>カツドウ</t>
    </rPh>
    <rPh sb="20" eb="22">
      <t>カクシュ</t>
    </rPh>
    <rPh sb="22" eb="24">
      <t>カイゴウ</t>
    </rPh>
    <phoneticPr fontId="3"/>
  </si>
  <si>
    <t>３　運営費補助金（市補助金）</t>
    <rPh sb="2" eb="5">
      <t>ウンエイヒ</t>
    </rPh>
    <rPh sb="5" eb="8">
      <t>ホジョキン</t>
    </rPh>
    <rPh sb="9" eb="10">
      <t>シ</t>
    </rPh>
    <rPh sb="10" eb="13">
      <t>ホジョキン</t>
    </rPh>
    <phoneticPr fontId="3"/>
  </si>
  <si>
    <t>　　友愛訪問・電話</t>
    <rPh sb="2" eb="4">
      <t>ユウアイ</t>
    </rPh>
    <rPh sb="4" eb="6">
      <t>ホウモン</t>
    </rPh>
    <rPh sb="7" eb="9">
      <t>デンワ</t>
    </rPh>
    <phoneticPr fontId="3"/>
  </si>
  <si>
    <t>参加者数</t>
    <rPh sb="0" eb="4">
      <t>サンカシャスウ</t>
    </rPh>
    <phoneticPr fontId="3"/>
  </si>
  <si>
    <t>会員</t>
    <rPh sb="0" eb="2">
      <t>カイイン</t>
    </rPh>
    <phoneticPr fontId="3"/>
  </si>
  <si>
    <t>地域清掃関連</t>
    <rPh sb="0" eb="2">
      <t>チイキ</t>
    </rPh>
    <rPh sb="2" eb="4">
      <t>セイソウ</t>
    </rPh>
    <rPh sb="4" eb="6">
      <t>カンレン</t>
    </rPh>
    <phoneticPr fontId="3"/>
  </si>
  <si>
    <t>会員以外</t>
    <rPh sb="0" eb="2">
      <t>カイイン</t>
    </rPh>
    <rPh sb="2" eb="4">
      <t>イガイ</t>
    </rPh>
    <phoneticPr fontId="3"/>
  </si>
  <si>
    <t>　　　　　　　　　　　　　　　　　　　　　　　　　　　印</t>
    <rPh sb="27" eb="28">
      <t>イン</t>
    </rPh>
    <phoneticPr fontId="3"/>
  </si>
  <si>
    <t>老人クラブ備品台帳</t>
    <rPh sb="0" eb="2">
      <t>ロウジン</t>
    </rPh>
    <rPh sb="5" eb="7">
      <t>ビヒン</t>
    </rPh>
    <rPh sb="7" eb="9">
      <t>ダイチョウ</t>
    </rPh>
    <phoneticPr fontId="3"/>
  </si>
  <si>
    <t>数量</t>
    <rPh sb="0" eb="2">
      <t>スウリョウ</t>
    </rPh>
    <phoneticPr fontId="3"/>
  </si>
  <si>
    <t>（８）</t>
  </si>
  <si>
    <t>（３）</t>
  </si>
  <si>
    <t>年月日</t>
    <rPh sb="0" eb="3">
      <t>ネンガッピ</t>
    </rPh>
    <phoneticPr fontId="3"/>
  </si>
  <si>
    <t>（１）</t>
  </si>
  <si>
    <t>会員数</t>
    <rPh sb="0" eb="2">
      <t>カイイン</t>
    </rPh>
    <rPh sb="2" eb="3">
      <t>スウ</t>
    </rPh>
    <phoneticPr fontId="3"/>
  </si>
  <si>
    <t>名</t>
    <rPh sb="0" eb="1">
      <t>メイ</t>
    </rPh>
    <phoneticPr fontId="3"/>
  </si>
  <si>
    <t>５　助成金</t>
    <rPh sb="2" eb="5">
      <t>ジョセイキン</t>
    </rPh>
    <phoneticPr fontId="3"/>
  </si>
  <si>
    <t>旅費</t>
    <rPh sb="0" eb="2">
      <t>リョヒ</t>
    </rPh>
    <phoneticPr fontId="3"/>
  </si>
  <si>
    <t>６　行事参加者負担金</t>
    <rPh sb="2" eb="4">
      <t>ギョウジ</t>
    </rPh>
    <rPh sb="4" eb="7">
      <t>サンカシャ</t>
    </rPh>
    <rPh sb="7" eb="10">
      <t>フタンキン</t>
    </rPh>
    <phoneticPr fontId="3"/>
  </si>
  <si>
    <t>（２）</t>
  </si>
  <si>
    <t>地域清掃</t>
    <rPh sb="0" eb="2">
      <t>チイキ</t>
    </rPh>
    <rPh sb="2" eb="4">
      <t>セイソウ</t>
    </rPh>
    <phoneticPr fontId="3"/>
  </si>
  <si>
    <t>活動加算額</t>
    <rPh sb="0" eb="2">
      <t>カツドウ</t>
    </rPh>
    <rPh sb="2" eb="5">
      <t>カサンガク</t>
    </rPh>
    <phoneticPr fontId="3"/>
  </si>
  <si>
    <t>活動</t>
    <rPh sb="0" eb="2">
      <t>カツドウ</t>
    </rPh>
    <phoneticPr fontId="3"/>
  </si>
  <si>
    <t>２　　概算払希望額及び時期，理由</t>
    <rPh sb="3" eb="6">
      <t>ガイサンバラ</t>
    </rPh>
    <rPh sb="6" eb="9">
      <t>キボウガク</t>
    </rPh>
    <rPh sb="9" eb="10">
      <t>オヨ</t>
    </rPh>
    <rPh sb="11" eb="13">
      <t>ジキ</t>
    </rPh>
    <rPh sb="14" eb="16">
      <t>リユウ</t>
    </rPh>
    <phoneticPr fontId="3"/>
  </si>
  <si>
    <t>概算払希望額</t>
    <rPh sb="0" eb="3">
      <t>ガイサンバラ</t>
    </rPh>
    <rPh sb="3" eb="6">
      <t>キボウガク</t>
    </rPh>
    <phoneticPr fontId="3"/>
  </si>
  <si>
    <t>交通安全・防火・防犯関連</t>
    <rPh sb="0" eb="2">
      <t>コウツウ</t>
    </rPh>
    <rPh sb="2" eb="4">
      <t>アンゼン</t>
    </rPh>
    <rPh sb="5" eb="7">
      <t>ボウカ</t>
    </rPh>
    <rPh sb="8" eb="10">
      <t>ボウハン</t>
    </rPh>
    <rPh sb="10" eb="12">
      <t>カンレン</t>
    </rPh>
    <phoneticPr fontId="3"/>
  </si>
  <si>
    <t>調書</t>
    <rPh sb="0" eb="2">
      <t>チョウショ</t>
    </rPh>
    <phoneticPr fontId="3"/>
  </si>
  <si>
    <t>９　高齢者いこいの家</t>
    <rPh sb="2" eb="5">
      <t>コウレイシャ</t>
    </rPh>
    <rPh sb="9" eb="10">
      <t>イエ</t>
    </rPh>
    <phoneticPr fontId="3"/>
  </si>
  <si>
    <t>10　燃料費</t>
    <rPh sb="3" eb="6">
      <t>ネンリョウヒ</t>
    </rPh>
    <phoneticPr fontId="3"/>
  </si>
  <si>
    <t>電話　</t>
    <rPh sb="0" eb="2">
      <t>デンワ</t>
    </rPh>
    <phoneticPr fontId="3"/>
  </si>
  <si>
    <t>活動実施計画書及び資金計画書</t>
    <rPh sb="0" eb="2">
      <t>カツドウ</t>
    </rPh>
    <rPh sb="2" eb="4">
      <t>ジッシ</t>
    </rPh>
    <rPh sb="4" eb="7">
      <t>ケイカクショ</t>
    </rPh>
    <rPh sb="7" eb="8">
      <t>オヨ</t>
    </rPh>
    <rPh sb="9" eb="11">
      <t>シキン</t>
    </rPh>
    <rPh sb="11" eb="14">
      <t>ケイカクショ</t>
    </rPh>
    <phoneticPr fontId="3"/>
  </si>
  <si>
    <t>４　　補助金振込口座</t>
    <rPh sb="3" eb="6">
      <t>ホジョキン</t>
    </rPh>
    <rPh sb="6" eb="8">
      <t>フリコミ</t>
    </rPh>
    <rPh sb="8" eb="10">
      <t>コウザ</t>
    </rPh>
    <phoneticPr fontId="3"/>
  </si>
  <si>
    <t>※　名簿を入力し，印刷してください。
★　次は【③調書】シートを選択してください。</t>
    <rPh sb="2" eb="4">
      <t>メイボ</t>
    </rPh>
    <rPh sb="5" eb="7">
      <t>ニュウリョク</t>
    </rPh>
    <rPh sb="9" eb="11">
      <t>インサツ</t>
    </rPh>
    <rPh sb="25" eb="27">
      <t>チョウショ</t>
    </rPh>
    <phoneticPr fontId="3"/>
  </si>
  <si>
    <t>支出合計（D）</t>
    <rPh sb="0" eb="2">
      <t>シシュツ</t>
    </rPh>
    <rPh sb="2" eb="4">
      <t>ゴウケイ</t>
    </rPh>
    <phoneticPr fontId="3"/>
  </si>
  <si>
    <t>主たる集合場所</t>
    <rPh sb="0" eb="1">
      <t>シュ</t>
    </rPh>
    <rPh sb="3" eb="5">
      <t>シュウゴウ</t>
    </rPh>
    <rPh sb="5" eb="7">
      <t>バショ</t>
    </rPh>
    <phoneticPr fontId="3"/>
  </si>
  <si>
    <t>住所　</t>
    <rPh sb="0" eb="2">
      <t>ジュウショ</t>
    </rPh>
    <phoneticPr fontId="3"/>
  </si>
  <si>
    <t>高齢者いこいの家</t>
    <rPh sb="0" eb="3">
      <t>コウレイシャ</t>
    </rPh>
    <rPh sb="7" eb="8">
      <t>イエ</t>
    </rPh>
    <phoneticPr fontId="3"/>
  </si>
  <si>
    <t>３　主たる集合場所</t>
    <rPh sb="2" eb="3">
      <t>シュ</t>
    </rPh>
    <rPh sb="5" eb="7">
      <t>シュウゴウ</t>
    </rPh>
    <rPh sb="7" eb="9">
      <t>バショ</t>
    </rPh>
    <phoneticPr fontId="3"/>
  </si>
  <si>
    <t>研修会・講演会</t>
    <rPh sb="0" eb="3">
      <t>ケンシュウカイ</t>
    </rPh>
    <rPh sb="4" eb="7">
      <t>コウエンカイ</t>
    </rPh>
    <phoneticPr fontId="3"/>
  </si>
  <si>
    <t>消耗印刷費</t>
    <rPh sb="0" eb="2">
      <t>ショウモウ</t>
    </rPh>
    <rPh sb="2" eb="5">
      <t>インサツヒ</t>
    </rPh>
    <phoneticPr fontId="3"/>
  </si>
  <si>
    <t>その他（</t>
    <rPh sb="2" eb="3">
      <t>タ</t>
    </rPh>
    <phoneticPr fontId="3"/>
  </si>
  <si>
    <r>
      <t xml:space="preserve">①【健康増進活動A】 </t>
    </r>
    <r>
      <rPr>
        <b/>
        <sz val="12"/>
        <rFont val="ＭＳ Ｐゴシック"/>
        <family val="3"/>
        <charset val="128"/>
      </rPr>
      <t xml:space="preserve">： </t>
    </r>
    <r>
      <rPr>
        <sz val="12"/>
        <rFont val="ＭＳ Ｐゴシック"/>
        <family val="3"/>
        <charset val="128"/>
      </rPr>
      <t>定例的な活動（月１回以上）</t>
    </r>
  </si>
  <si>
    <t>高齢者いこいの家運営加算</t>
    <rPh sb="0" eb="3">
      <t>コウレイシャ</t>
    </rPh>
    <rPh sb="7" eb="8">
      <t>イエ</t>
    </rPh>
    <rPh sb="8" eb="10">
      <t>ウンエイ</t>
    </rPh>
    <rPh sb="10" eb="12">
      <t>カサン</t>
    </rPh>
    <phoneticPr fontId="3"/>
  </si>
  <si>
    <t>ここから非表示</t>
    <rPh sb="4" eb="7">
      <t>ヒヒョウジ</t>
    </rPh>
    <phoneticPr fontId="3"/>
  </si>
  <si>
    <r>
      <t xml:space="preserve">③【友愛活動A】 </t>
    </r>
    <r>
      <rPr>
        <b/>
        <sz val="12"/>
        <rFont val="ＭＳ Ｐゴシック"/>
        <family val="3"/>
        <charset val="128"/>
      </rPr>
      <t>：</t>
    </r>
    <r>
      <rPr>
        <sz val="12"/>
        <rFont val="ＭＳ Ｐゴシック"/>
        <family val="3"/>
        <charset val="128"/>
      </rPr>
      <t xml:space="preserve"> 定例的な活動（対象者に対し月１回以上）</t>
    </r>
    <rPh sb="2" eb="4">
      <t>ユウアイ</t>
    </rPh>
    <rPh sb="4" eb="6">
      <t>カツドウ</t>
    </rPh>
    <phoneticPr fontId="3"/>
  </si>
  <si>
    <t>⑤【社会奉仕活動A】 ： 環境美化活動</t>
    <rPh sb="2" eb="4">
      <t>シャカイ</t>
    </rPh>
    <rPh sb="4" eb="6">
      <t>ホウシ</t>
    </rPh>
    <rPh sb="13" eb="15">
      <t>カンキョウ</t>
    </rPh>
    <rPh sb="15" eb="17">
      <t>ビカ</t>
    </rPh>
    <rPh sb="17" eb="19">
      <t>カツドウ</t>
    </rPh>
    <phoneticPr fontId="3"/>
  </si>
  <si>
    <t>⑥　高齢者いこいの家運営加算額調書（いこいの家を運営する場合のみ）</t>
    <rPh sb="2" eb="5">
      <t>コウレイシャ</t>
    </rPh>
    <rPh sb="9" eb="10">
      <t>イエ</t>
    </rPh>
    <rPh sb="10" eb="12">
      <t>ウンエイ</t>
    </rPh>
    <rPh sb="12" eb="15">
      <t>カサンガク</t>
    </rPh>
    <rPh sb="15" eb="17">
      <t>チョウショ</t>
    </rPh>
    <rPh sb="22" eb="23">
      <t>イエ</t>
    </rPh>
    <rPh sb="24" eb="26">
      <t>ウンエイ</t>
    </rPh>
    <rPh sb="28" eb="30">
      <t>バアイ</t>
    </rPh>
    <phoneticPr fontId="3"/>
  </si>
  <si>
    <t>高齢者いこいの家運営加算額</t>
    <rPh sb="0" eb="3">
      <t>コウレイシャ</t>
    </rPh>
    <rPh sb="7" eb="8">
      <t>イエ</t>
    </rPh>
    <rPh sb="8" eb="10">
      <t>ウンエイ</t>
    </rPh>
    <rPh sb="10" eb="13">
      <t>カサンガク</t>
    </rPh>
    <phoneticPr fontId="3"/>
  </si>
  <si>
    <t>⑥【社会奉仕活動B】 ： その他の活動</t>
    <rPh sb="2" eb="4">
      <t>シャカイ</t>
    </rPh>
    <rPh sb="4" eb="6">
      <t>ホウシ</t>
    </rPh>
    <rPh sb="15" eb="16">
      <t>タ</t>
    </rPh>
    <phoneticPr fontId="3"/>
  </si>
  <si>
    <t>名　　　　　　　　　称</t>
    <rPh sb="0" eb="1">
      <t>メイ</t>
    </rPh>
    <rPh sb="10" eb="11">
      <t>ショウ</t>
    </rPh>
    <phoneticPr fontId="3"/>
  </si>
  <si>
    <t>定例的な活動</t>
    <rPh sb="0" eb="3">
      <t>テイレイテキ</t>
    </rPh>
    <rPh sb="4" eb="6">
      <t>カツドウ</t>
    </rPh>
    <phoneticPr fontId="3"/>
  </si>
  <si>
    <t>年間事業計画</t>
    <rPh sb="0" eb="2">
      <t>ネンカン</t>
    </rPh>
    <rPh sb="2" eb="4">
      <t>ジギョウ</t>
    </rPh>
    <rPh sb="4" eb="6">
      <t>ケイカク</t>
    </rPh>
    <phoneticPr fontId="3"/>
  </si>
  <si>
    <t>４月</t>
    <rPh sb="1" eb="2">
      <t>ガツ</t>
    </rPh>
    <phoneticPr fontId="3"/>
  </si>
  <si>
    <t>６　備品購入費</t>
    <rPh sb="2" eb="4">
      <t>ビヒン</t>
    </rPh>
    <rPh sb="4" eb="7">
      <t>コウニュウヒ</t>
    </rPh>
    <phoneticPr fontId="3"/>
  </si>
  <si>
    <t>５月</t>
  </si>
  <si>
    <t>６月</t>
  </si>
  <si>
    <t>７月</t>
  </si>
  <si>
    <t>４　活動的経費</t>
    <rPh sb="2" eb="5">
      <t>カツドウテキ</t>
    </rPh>
    <rPh sb="5" eb="7">
      <t>ケイヒ</t>
    </rPh>
    <phoneticPr fontId="3"/>
  </si>
  <si>
    <t>８月</t>
  </si>
  <si>
    <t>友愛訪問助成金</t>
    <rPh sb="0" eb="2">
      <t>ユウアイ</t>
    </rPh>
    <rPh sb="2" eb="4">
      <t>ホウモン</t>
    </rPh>
    <rPh sb="4" eb="7">
      <t>ジョセイキン</t>
    </rPh>
    <phoneticPr fontId="3"/>
  </si>
  <si>
    <t>９月</t>
  </si>
  <si>
    <t>１０月</t>
  </si>
  <si>
    <t>備品購入費</t>
    <rPh sb="0" eb="2">
      <t>ビヒン</t>
    </rPh>
    <rPh sb="2" eb="5">
      <t>コウニュウヒ</t>
    </rPh>
    <phoneticPr fontId="3"/>
  </si>
  <si>
    <t>※　内容確認のうえ，印刷してください。
★　次は【④活動実施計画書及び資金計画書】シートを選択してください。</t>
    <rPh sb="2" eb="4">
      <t>ナイヨウ</t>
    </rPh>
    <rPh sb="4" eb="6">
      <t>カクニン</t>
    </rPh>
    <phoneticPr fontId="3"/>
  </si>
  <si>
    <t>１１月</t>
  </si>
  <si>
    <t>　　　　　　　　　交通安全・防火・防犯関連</t>
    <rPh sb="9" eb="11">
      <t>コウツウ</t>
    </rPh>
    <rPh sb="11" eb="13">
      <t>アンゼン</t>
    </rPh>
    <rPh sb="14" eb="16">
      <t>ボウカ</t>
    </rPh>
    <rPh sb="17" eb="19">
      <t>ボウハン</t>
    </rPh>
    <rPh sb="19" eb="21">
      <t>カンレン</t>
    </rPh>
    <phoneticPr fontId="3"/>
  </si>
  <si>
    <t>１２月</t>
  </si>
  <si>
    <t>１月</t>
  </si>
  <si>
    <t>＜入力手順等＞</t>
    <rPh sb="1" eb="3">
      <t>ニュウリョク</t>
    </rPh>
    <rPh sb="3" eb="5">
      <t>テジュン</t>
    </rPh>
    <rPh sb="5" eb="6">
      <t>トウ</t>
    </rPh>
    <phoneticPr fontId="3"/>
  </si>
  <si>
    <t>開設期間</t>
    <rPh sb="0" eb="2">
      <t>カイセツ</t>
    </rPh>
    <rPh sb="2" eb="4">
      <t>キカン</t>
    </rPh>
    <phoneticPr fontId="3"/>
  </si>
  <si>
    <t>２月</t>
  </si>
  <si>
    <t>３月</t>
  </si>
  <si>
    <t>２　光熱水費</t>
    <rPh sb="2" eb="6">
      <t>コウネツスイヒ</t>
    </rPh>
    <phoneticPr fontId="3"/>
  </si>
  <si>
    <t>収入</t>
    <rPh sb="0" eb="2">
      <t>シュウニュウ</t>
    </rPh>
    <phoneticPr fontId="3"/>
  </si>
  <si>
    <t>支出</t>
    <rPh sb="0" eb="2">
      <t>シシュツ</t>
    </rPh>
    <phoneticPr fontId="3"/>
  </si>
  <si>
    <t>差引残高</t>
    <rPh sb="0" eb="2">
      <t>サシヒキ</t>
    </rPh>
    <rPh sb="2" eb="4">
      <t>ザンダカ</t>
    </rPh>
    <phoneticPr fontId="3"/>
  </si>
  <si>
    <t>※　活動内容及び資金計画を入力し，印刷してください。
★　次は【⑤収支予算書】シートを選択してください。</t>
    <rPh sb="2" eb="4">
      <t>カツドウ</t>
    </rPh>
    <rPh sb="4" eb="6">
      <t>ナイヨウ</t>
    </rPh>
    <rPh sb="6" eb="7">
      <t>オヨ</t>
    </rPh>
    <rPh sb="8" eb="10">
      <t>シキン</t>
    </rPh>
    <rPh sb="10" eb="12">
      <t>ケイカク</t>
    </rPh>
    <rPh sb="13" eb="15">
      <t>ニュウリョク</t>
    </rPh>
    <rPh sb="17" eb="19">
      <t>インサツ</t>
    </rPh>
    <rPh sb="33" eb="35">
      <t>シュウシ</t>
    </rPh>
    <rPh sb="35" eb="38">
      <t>ヨサンショ</t>
    </rPh>
    <phoneticPr fontId="3"/>
  </si>
  <si>
    <t>(宛先)  旭川市会計管理者</t>
    <rPh sb="1" eb="2">
      <t>アテ</t>
    </rPh>
    <rPh sb="2" eb="3">
      <t>サキ</t>
    </rPh>
    <rPh sb="6" eb="9">
      <t>アサヒカワシ</t>
    </rPh>
    <rPh sb="9" eb="11">
      <t>カイケイ</t>
    </rPh>
    <rPh sb="11" eb="14">
      <t>カンリシャ</t>
    </rPh>
    <phoneticPr fontId="3"/>
  </si>
  <si>
    <t>はじめに，年度の入力をしてください</t>
    <rPh sb="5" eb="7">
      <t>ネンド</t>
    </rPh>
    <rPh sb="8" eb="10">
      <t>ニュウリョク</t>
    </rPh>
    <phoneticPr fontId="3"/>
  </si>
  <si>
    <t>↑</t>
  </si>
  <si>
    <t>←委任状が不用の場合，入力不用ですので，空欄のままで結構です。</t>
    <rPh sb="1" eb="4">
      <t>イニンジョウ</t>
    </rPh>
    <rPh sb="5" eb="7">
      <t>フヨウ</t>
    </rPh>
    <rPh sb="8" eb="10">
      <t>バアイ</t>
    </rPh>
    <rPh sb="11" eb="13">
      <t>ニュウリョク</t>
    </rPh>
    <rPh sb="13" eb="15">
      <t>フヨウ</t>
    </rPh>
    <rPh sb="20" eb="22">
      <t>クウラン</t>
    </rPh>
    <rPh sb="26" eb="28">
      <t>ケッコウ</t>
    </rPh>
    <phoneticPr fontId="3"/>
  </si>
  <si>
    <t>（地区社協・町内会等からの助成）</t>
  </si>
  <si>
    <t>健康体操</t>
    <rPh sb="0" eb="2">
      <t>ケンコウ</t>
    </rPh>
    <rPh sb="2" eb="4">
      <t>タイソウ</t>
    </rPh>
    <phoneticPr fontId="3"/>
  </si>
  <si>
    <t>⑴　補助対象経費</t>
    <rPh sb="2" eb="4">
      <t>ホジョ</t>
    </rPh>
    <rPh sb="4" eb="6">
      <t>タイショウ</t>
    </rPh>
    <rPh sb="6" eb="8">
      <t>ケイヒ</t>
    </rPh>
    <phoneticPr fontId="3"/>
  </si>
  <si>
    <t>　　その他（</t>
    <rPh sb="4" eb="5">
      <t>タ</t>
    </rPh>
    <phoneticPr fontId="3"/>
  </si>
  <si>
    <t>　　　ウォーキング</t>
  </si>
  <si>
    <t>金額</t>
    <rPh sb="0" eb="2">
      <t>キンガク</t>
    </rPh>
    <phoneticPr fontId="3"/>
  </si>
  <si>
    <t>ウォーキング</t>
  </si>
  <si>
    <t>その他</t>
    <rPh sb="2" eb="3">
      <t>タ</t>
    </rPh>
    <phoneticPr fontId="3"/>
  </si>
  <si>
    <t>　　研修会・講演会</t>
    <rPh sb="2" eb="5">
      <t>ケンシュウカイ</t>
    </rPh>
    <rPh sb="6" eb="9">
      <t>コウエンカイ</t>
    </rPh>
    <phoneticPr fontId="3"/>
  </si>
  <si>
    <t>令和○年度○○○老人クラブ現金出納帳</t>
    <rPh sb="0" eb="2">
      <t>レイワ</t>
    </rPh>
    <rPh sb="3" eb="5">
      <t>ネンド</t>
    </rPh>
    <rPh sb="8" eb="10">
      <t>ロウジン</t>
    </rPh>
    <rPh sb="13" eb="15">
      <t>ゲンキン</t>
    </rPh>
    <rPh sb="15" eb="18">
      <t>スイトウチョウ</t>
    </rPh>
    <phoneticPr fontId="3"/>
  </si>
  <si>
    <t>ウォーキング　</t>
  </si>
  <si>
    <t>研修会</t>
    <rPh sb="0" eb="3">
      <t>ケンシュウカイ</t>
    </rPh>
    <phoneticPr fontId="3"/>
  </si>
  <si>
    <t xml:space="preserve"> 　その他（</t>
    <rPh sb="4" eb="5">
      <t>タ</t>
    </rPh>
    <phoneticPr fontId="3"/>
  </si>
  <si>
    <t>友愛訪問</t>
    <rPh sb="0" eb="2">
      <t>ユウアイ</t>
    </rPh>
    <rPh sb="2" eb="4">
      <t>ホウモン</t>
    </rPh>
    <phoneticPr fontId="3"/>
  </si>
  <si>
    <t>　 その他（</t>
    <rPh sb="4" eb="5">
      <t>タ</t>
    </rPh>
    <phoneticPr fontId="3"/>
  </si>
  <si>
    <t xml:space="preserve">  緑化活動関連</t>
    <rPh sb="2" eb="4">
      <t>リョクカ</t>
    </rPh>
    <rPh sb="4" eb="6">
      <t>カツドウ</t>
    </rPh>
    <rPh sb="6" eb="8">
      <t>カンレン</t>
    </rPh>
    <phoneticPr fontId="3"/>
  </si>
  <si>
    <t>一日当たり</t>
    <rPh sb="0" eb="2">
      <t>イチニチ</t>
    </rPh>
    <rPh sb="2" eb="3">
      <t>ア</t>
    </rPh>
    <phoneticPr fontId="3"/>
  </si>
  <si>
    <t>緑化</t>
    <rPh sb="0" eb="2">
      <t>リョクカ</t>
    </rPh>
    <phoneticPr fontId="3"/>
  </si>
  <si>
    <t>小　　　　計（B）</t>
    <rPh sb="0" eb="1">
      <t>ショウ</t>
    </rPh>
    <rPh sb="5" eb="6">
      <t>ケイ</t>
    </rPh>
    <phoneticPr fontId="3"/>
  </si>
  <si>
    <t>←②クリックでチェック</t>
  </si>
  <si>
    <t>３　諸手数料</t>
    <rPh sb="2" eb="3">
      <t>ショ</t>
    </rPh>
    <rPh sb="3" eb="6">
      <t>テスウリョウ</t>
    </rPh>
    <phoneticPr fontId="3"/>
  </si>
  <si>
    <t>９　高齢者いこいの家運営費繰越金</t>
    <rPh sb="2" eb="5">
      <t>コウレイシャ</t>
    </rPh>
    <rPh sb="9" eb="10">
      <t>イエ</t>
    </rPh>
    <rPh sb="10" eb="13">
      <t>ウンエイヒ</t>
    </rPh>
    <rPh sb="13" eb="16">
      <t>クリコシキン</t>
    </rPh>
    <phoneticPr fontId="3"/>
  </si>
  <si>
    <t>５　使用料</t>
    <rPh sb="2" eb="5">
      <t>シヨウリョウ</t>
    </rPh>
    <phoneticPr fontId="3"/>
  </si>
  <si>
    <t>７　報償費</t>
    <rPh sb="2" eb="5">
      <t>ホウショウヒ</t>
    </rPh>
    <phoneticPr fontId="3"/>
  </si>
  <si>
    <t>８　社会奉仕活動費</t>
  </si>
  <si>
    <t>４　寄附金</t>
    <rPh sb="2" eb="4">
      <t>キフ</t>
    </rPh>
    <phoneticPr fontId="3"/>
  </si>
  <si>
    <t>繰越金</t>
    <rPh sb="0" eb="3">
      <t>クリコシキン</t>
    </rPh>
    <phoneticPr fontId="3"/>
  </si>
  <si>
    <t>委託料</t>
    <rPh sb="0" eb="3">
      <t>イタクリョウ</t>
    </rPh>
    <phoneticPr fontId="3"/>
  </si>
  <si>
    <t>家賃</t>
    <rPh sb="0" eb="2">
      <t>ヤチン</t>
    </rPh>
    <phoneticPr fontId="3"/>
  </si>
  <si>
    <t>賃借料（家賃）</t>
    <rPh sb="0" eb="3">
      <t>チンシャクリョウ</t>
    </rPh>
    <rPh sb="4" eb="6">
      <t>ヤチン</t>
    </rPh>
    <phoneticPr fontId="3"/>
  </si>
  <si>
    <t>光熱水費</t>
    <rPh sb="0" eb="2">
      <t>コウネツ</t>
    </rPh>
    <rPh sb="2" eb="3">
      <t>スイ</t>
    </rPh>
    <rPh sb="3" eb="4">
      <t>ヒ</t>
    </rPh>
    <phoneticPr fontId="3"/>
  </si>
  <si>
    <t>灯油量</t>
  </si>
  <si>
    <t>燃料費</t>
    <rPh sb="0" eb="3">
      <t>ネンリョウヒ</t>
    </rPh>
    <phoneticPr fontId="3"/>
  </si>
  <si>
    <t>１人当たり単価</t>
  </si>
  <si>
    <t>過疎地加算</t>
    <rPh sb="0" eb="3">
      <t>カソチ</t>
    </rPh>
    <rPh sb="3" eb="5">
      <t>カサン</t>
    </rPh>
    <phoneticPr fontId="3"/>
  </si>
  <si>
    <t>負担金・参加費</t>
    <rPh sb="0" eb="3">
      <t>フタンキン</t>
    </rPh>
    <rPh sb="4" eb="7">
      <t>サンカヒ</t>
    </rPh>
    <phoneticPr fontId="3"/>
  </si>
  <si>
    <t>（合計の千円未満切捨）</t>
    <rPh sb="1" eb="3">
      <t>ゴウケイ</t>
    </rPh>
    <rPh sb="4" eb="6">
      <t>センエン</t>
    </rPh>
    <rPh sb="6" eb="8">
      <t>ミマン</t>
    </rPh>
    <rPh sb="8" eb="10">
      <t>キリス</t>
    </rPh>
    <phoneticPr fontId="3"/>
  </si>
  <si>
    <t>施　設　名　称　等</t>
    <rPh sb="0" eb="1">
      <t>シ</t>
    </rPh>
    <rPh sb="2" eb="3">
      <t>セツ</t>
    </rPh>
    <rPh sb="4" eb="5">
      <t>ナ</t>
    </rPh>
    <rPh sb="6" eb="7">
      <t>ショウ</t>
    </rPh>
    <rPh sb="8" eb="9">
      <t>トウ</t>
    </rPh>
    <phoneticPr fontId="3"/>
  </si>
  <si>
    <t>開　  設  　期　  間</t>
    <rPh sb="0" eb="1">
      <t>カイ</t>
    </rPh>
    <rPh sb="4" eb="5">
      <t>セツ</t>
    </rPh>
    <rPh sb="8" eb="9">
      <t>キ</t>
    </rPh>
    <rPh sb="12" eb="13">
      <t>アイダ</t>
    </rPh>
    <phoneticPr fontId="3"/>
  </si>
  <si>
    <t>施 　 設　  住　  所</t>
    <rPh sb="0" eb="1">
      <t>シ</t>
    </rPh>
    <rPh sb="4" eb="5">
      <t>セツ</t>
    </rPh>
    <rPh sb="8" eb="9">
      <t>ジュウ</t>
    </rPh>
    <rPh sb="12" eb="13">
      <t>ショ</t>
    </rPh>
    <phoneticPr fontId="3"/>
  </si>
  <si>
    <t>部　屋　の　位　置</t>
    <rPh sb="0" eb="1">
      <t>ブ</t>
    </rPh>
    <rPh sb="2" eb="3">
      <t>ヤ</t>
    </rPh>
    <rPh sb="6" eb="7">
      <t>クライ</t>
    </rPh>
    <rPh sb="8" eb="9">
      <t>チ</t>
    </rPh>
    <phoneticPr fontId="3"/>
  </si>
  <si>
    <t>利 　 用 　 人 　 数</t>
    <rPh sb="0" eb="1">
      <t>リ</t>
    </rPh>
    <rPh sb="4" eb="5">
      <t>ヨウ</t>
    </rPh>
    <rPh sb="8" eb="9">
      <t>ヒト</t>
    </rPh>
    <rPh sb="12" eb="13">
      <t>スウ</t>
    </rPh>
    <phoneticPr fontId="3"/>
  </si>
  <si>
    <t>開  　設　  日  　数</t>
    <rPh sb="0" eb="1">
      <t>カイ</t>
    </rPh>
    <rPh sb="4" eb="5">
      <t>セツ</t>
    </rPh>
    <rPh sb="8" eb="9">
      <t>ヒ</t>
    </rPh>
    <rPh sb="12" eb="13">
      <t>スウ</t>
    </rPh>
    <phoneticPr fontId="3"/>
  </si>
  <si>
    <t>９　賃借料（家賃）</t>
    <rPh sb="2" eb="5">
      <t>チンシャクリョウ</t>
    </rPh>
    <rPh sb="6" eb="8">
      <t>ヤチン</t>
    </rPh>
    <phoneticPr fontId="3"/>
  </si>
  <si>
    <t>　旭川市</t>
    <rPh sb="1" eb="4">
      <t>アサヒカワシ</t>
    </rPh>
    <phoneticPr fontId="3"/>
  </si>
  <si>
    <t>⑵　補助対象外経費</t>
    <rPh sb="2" eb="4">
      <t>ホジョ</t>
    </rPh>
    <rPh sb="4" eb="7">
      <t>タイショウガイ</t>
    </rPh>
    <rPh sb="7" eb="9">
      <t>ケイヒ</t>
    </rPh>
    <phoneticPr fontId="3"/>
  </si>
  <si>
    <t>　１月当たり</t>
    <rPh sb="2" eb="3">
      <t>ツキ</t>
    </rPh>
    <rPh sb="3" eb="4">
      <t>ア</t>
    </rPh>
    <phoneticPr fontId="3"/>
  </si>
  <si>
    <t>（当該補助年度中の開設期間）</t>
    <rPh sb="1" eb="3">
      <t>トウガイ</t>
    </rPh>
    <rPh sb="3" eb="5">
      <t>ホジョ</t>
    </rPh>
    <rPh sb="5" eb="7">
      <t>ネンド</t>
    </rPh>
    <rPh sb="7" eb="8">
      <t>チュウ</t>
    </rPh>
    <rPh sb="9" eb="11">
      <t>カイセツ</t>
    </rPh>
    <rPh sb="11" eb="13">
      <t>キカン</t>
    </rPh>
    <phoneticPr fontId="3"/>
  </si>
  <si>
    <t>13　委託料</t>
    <rPh sb="3" eb="6">
      <t>イタクリョウ</t>
    </rPh>
    <phoneticPr fontId="3"/>
  </si>
  <si>
    <t>８　その他</t>
    <rPh sb="4" eb="5">
      <t>ホカ</t>
    </rPh>
    <phoneticPr fontId="3"/>
  </si>
  <si>
    <t>活動回数</t>
    <rPh sb="0" eb="2">
      <t>カツドウ</t>
    </rPh>
    <rPh sb="2" eb="4">
      <t>カイスウ</t>
    </rPh>
    <phoneticPr fontId="3"/>
  </si>
  <si>
    <t>年</t>
    <rPh sb="0" eb="1">
      <t>ネン</t>
    </rPh>
    <phoneticPr fontId="3"/>
  </si>
  <si>
    <t>日まで</t>
    <rPh sb="0" eb="1">
      <t>ニチ</t>
    </rPh>
    <phoneticPr fontId="3"/>
  </si>
  <si>
    <t>日から</t>
    <rPh sb="0" eb="1">
      <t>ニチ</t>
    </rPh>
    <phoneticPr fontId="3"/>
  </si>
  <si>
    <t>会員名簿</t>
    <rPh sb="0" eb="2">
      <t>カイイン</t>
    </rPh>
    <rPh sb="2" eb="4">
      <t>メイボ</t>
    </rPh>
    <phoneticPr fontId="3"/>
  </si>
  <si>
    <t>施設住所</t>
    <rPh sb="0" eb="2">
      <t>シセツ</t>
    </rPh>
    <rPh sb="2" eb="4">
      <t>ジュウショ</t>
    </rPh>
    <phoneticPr fontId="3"/>
  </si>
  <si>
    <t>賃貸契約書の写し（高齢者いこいの家を運営し，建物を借り受けている場合に限る。）</t>
    <rPh sb="0" eb="2">
      <t>チンタイ</t>
    </rPh>
    <rPh sb="2" eb="5">
      <t>ケイヤクショ</t>
    </rPh>
    <rPh sb="6" eb="7">
      <t>ウツ</t>
    </rPh>
    <rPh sb="9" eb="12">
      <t>コウレイシャ</t>
    </rPh>
    <rPh sb="16" eb="17">
      <t>イエ</t>
    </rPh>
    <rPh sb="18" eb="20">
      <t>ウンエイ</t>
    </rPh>
    <rPh sb="22" eb="24">
      <t>タテモノ</t>
    </rPh>
    <rPh sb="25" eb="26">
      <t>カ</t>
    </rPh>
    <rPh sb="27" eb="28">
      <t>ウ</t>
    </rPh>
    <rPh sb="32" eb="34">
      <t>バアイ</t>
    </rPh>
    <rPh sb="35" eb="36">
      <t>カギ</t>
    </rPh>
    <phoneticPr fontId="3"/>
  </si>
  <si>
    <t>（４）</t>
  </si>
  <si>
    <t>（７）</t>
  </si>
  <si>
    <t>　③　入力をすると，下部にある「科目別集計表」に金額が反映されますので参考にしてください。</t>
    <rPh sb="3" eb="5">
      <t>ニュウリョク</t>
    </rPh>
    <rPh sb="5" eb="7">
      <t>シュツニュウリョク</t>
    </rPh>
    <rPh sb="10" eb="11">
      <t>シタ</t>
    </rPh>
    <rPh sb="11" eb="12">
      <t>ブ</t>
    </rPh>
    <rPh sb="16" eb="18">
      <t>カモク</t>
    </rPh>
    <rPh sb="18" eb="19">
      <t>ベツ</t>
    </rPh>
    <rPh sb="19" eb="22">
      <t>シュウケイヒョウ</t>
    </rPh>
    <rPh sb="24" eb="26">
      <t>キンガク</t>
    </rPh>
    <rPh sb="27" eb="29">
      <t>ハンエイ</t>
    </rPh>
    <rPh sb="35" eb="37">
      <t>サンコウ</t>
    </rPh>
    <phoneticPr fontId="3"/>
  </si>
  <si>
    <t>⑨　請求書</t>
    <rPh sb="2" eb="5">
      <t>セイキュウショ</t>
    </rPh>
    <phoneticPr fontId="3"/>
  </si>
  <si>
    <t>ℓ</t>
  </si>
  <si>
    <t>部屋の位置</t>
    <rPh sb="0" eb="2">
      <t>ヘヤ</t>
    </rPh>
    <rPh sb="3" eb="5">
      <t>イチ</t>
    </rPh>
    <phoneticPr fontId="3"/>
  </si>
  <si>
    <t>部屋の名称</t>
    <rPh sb="0" eb="2">
      <t>ヘヤ</t>
    </rPh>
    <rPh sb="3" eb="5">
      <t>メイショウ</t>
    </rPh>
    <phoneticPr fontId="3"/>
  </si>
  <si>
    <t>開設日数</t>
    <rPh sb="0" eb="2">
      <t>カイセツ</t>
    </rPh>
    <rPh sb="2" eb="4">
      <t>ニッスウ</t>
    </rPh>
    <phoneticPr fontId="3"/>
  </si>
  <si>
    <t>一月当たり</t>
    <rPh sb="0" eb="2">
      <t>イチガツ</t>
    </rPh>
    <rPh sb="2" eb="3">
      <t>ア</t>
    </rPh>
    <phoneticPr fontId="3"/>
  </si>
  <si>
    <t xml:space="preserve">
その他</t>
    <rPh sb="5" eb="6">
      <t>ホカ</t>
    </rPh>
    <phoneticPr fontId="3"/>
  </si>
  <si>
    <t>※　入力不要です。内容を確認の上，印刷して提出してください。
★　次は【⑨会員名簿】シートをを選択してください。</t>
    <rPh sb="2" eb="4">
      <t>ニュウリョク</t>
    </rPh>
    <rPh sb="4" eb="6">
      <t>フヨウ</t>
    </rPh>
    <rPh sb="9" eb="11">
      <t>ナイヨウ</t>
    </rPh>
    <rPh sb="12" eb="14">
      <t>カクニン</t>
    </rPh>
    <rPh sb="15" eb="16">
      <t>ウエ</t>
    </rPh>
    <rPh sb="17" eb="19">
      <t>インサツ</t>
    </rPh>
    <rPh sb="21" eb="23">
      <t>テイシュツ</t>
    </rPh>
    <rPh sb="33" eb="34">
      <t>ツギ</t>
    </rPh>
    <rPh sb="37" eb="39">
      <t>カイイン</t>
    </rPh>
    <rPh sb="39" eb="41">
      <t>メイボ</t>
    </rPh>
    <rPh sb="47" eb="49">
      <t>センタク</t>
    </rPh>
    <phoneticPr fontId="3"/>
  </si>
  <si>
    <r>
      <t>※　予算について入力してください。
　　 入力が終了した時点で</t>
    </r>
    <r>
      <rPr>
        <b/>
        <sz val="12"/>
        <color indexed="10"/>
        <rFont val="ＭＳ Ｐゴシック"/>
        <family val="3"/>
        <charset val="128"/>
      </rPr>
      <t>赤</t>
    </r>
    <r>
      <rPr>
        <b/>
        <sz val="12"/>
        <rFont val="ＭＳ Ｐゴシック"/>
        <family val="3"/>
        <charset val="128"/>
      </rPr>
      <t>で表示される数字があるときは，不備がありますので，再度確認のうえ印刷してください。</t>
    </r>
    <rPh sb="2" eb="4">
      <t>ヨサン</t>
    </rPh>
    <rPh sb="8" eb="10">
      <t>ニュウリョク</t>
    </rPh>
    <rPh sb="21" eb="23">
      <t>ニュウリョク</t>
    </rPh>
    <rPh sb="24" eb="26">
      <t>シュウリョウ</t>
    </rPh>
    <rPh sb="28" eb="30">
      <t>ジテン</t>
    </rPh>
    <rPh sb="31" eb="32">
      <t>アカ</t>
    </rPh>
    <rPh sb="33" eb="35">
      <t>ヒョウジ</t>
    </rPh>
    <rPh sb="38" eb="40">
      <t>スウジ</t>
    </rPh>
    <rPh sb="47" eb="49">
      <t>フビ</t>
    </rPh>
    <rPh sb="57" eb="59">
      <t>サイド</t>
    </rPh>
    <rPh sb="59" eb="61">
      <t>カクニン</t>
    </rPh>
    <rPh sb="64" eb="66">
      <t>インサツ</t>
    </rPh>
    <phoneticPr fontId="3"/>
  </si>
  <si>
    <t>⑦　高齢者いこいの家運営計画書（いこいの家を運営する場合のみ）</t>
    <rPh sb="2" eb="5">
      <t>コウレイシャ</t>
    </rPh>
    <rPh sb="9" eb="10">
      <t>イエ</t>
    </rPh>
    <rPh sb="10" eb="12">
      <t>ウンエイ</t>
    </rPh>
    <rPh sb="12" eb="15">
      <t>ケイカクショ</t>
    </rPh>
    <rPh sb="20" eb="21">
      <t>イエ</t>
    </rPh>
    <rPh sb="22" eb="24">
      <t>ウンエイ</t>
    </rPh>
    <rPh sb="26" eb="28">
      <t>バアイ</t>
    </rPh>
    <phoneticPr fontId="3"/>
  </si>
  <si>
    <t>⑧　賃貸契約書の写し（いこいの家を運営し，建物を借り受けている場合のみ）</t>
    <rPh sb="2" eb="4">
      <t>チンタイ</t>
    </rPh>
    <rPh sb="4" eb="7">
      <t>ケイヤクショ</t>
    </rPh>
    <rPh sb="8" eb="9">
      <t>ウツ</t>
    </rPh>
    <rPh sb="15" eb="16">
      <t>イエ</t>
    </rPh>
    <rPh sb="17" eb="19">
      <t>ウンエイ</t>
    </rPh>
    <rPh sb="21" eb="23">
      <t>タテモノ</t>
    </rPh>
    <rPh sb="24" eb="25">
      <t>カ</t>
    </rPh>
    <rPh sb="26" eb="27">
      <t>ウ</t>
    </rPh>
    <rPh sb="31" eb="33">
      <t>バアイ</t>
    </rPh>
    <phoneticPr fontId="3"/>
  </si>
  <si>
    <t>月別収支計画書（参考資料）</t>
    <rPh sb="0" eb="1">
      <t>ゲツ</t>
    </rPh>
    <rPh sb="1" eb="2">
      <t>ベツ</t>
    </rPh>
    <rPh sb="2" eb="4">
      <t>シュウシ</t>
    </rPh>
    <rPh sb="8" eb="10">
      <t>サンコウ</t>
    </rPh>
    <rPh sb="10" eb="12">
      <t>シリョウ</t>
    </rPh>
    <phoneticPr fontId="3"/>
  </si>
  <si>
    <t>会費</t>
    <rPh sb="0" eb="2">
      <t>カイヒ</t>
    </rPh>
    <phoneticPr fontId="3"/>
  </si>
  <si>
    <t>４　旅費</t>
    <rPh sb="2" eb="4">
      <t>リョヒ</t>
    </rPh>
    <phoneticPr fontId="3"/>
  </si>
  <si>
    <t>運営費補助金</t>
    <rPh sb="0" eb="3">
      <t>ウンエイヒ</t>
    </rPh>
    <rPh sb="3" eb="6">
      <t>ホジョキン</t>
    </rPh>
    <phoneticPr fontId="3"/>
  </si>
  <si>
    <t>寄付金</t>
    <rPh sb="0" eb="3">
      <t>キフキン</t>
    </rPh>
    <phoneticPr fontId="3"/>
  </si>
  <si>
    <t>助成金</t>
    <rPh sb="0" eb="3">
      <t>ジョセイキン</t>
    </rPh>
    <phoneticPr fontId="3"/>
  </si>
  <si>
    <t>１３　委託料</t>
    <rPh sb="3" eb="6">
      <t>イタクリョウ</t>
    </rPh>
    <phoneticPr fontId="3"/>
  </si>
  <si>
    <t>社会奉仕活動費</t>
    <rPh sb="0" eb="2">
      <t>シャカイ</t>
    </rPh>
    <rPh sb="2" eb="4">
      <t>ホウシ</t>
    </rPh>
    <rPh sb="4" eb="7">
      <t>カツドウヒ</t>
    </rPh>
    <phoneticPr fontId="3"/>
  </si>
  <si>
    <t>雑収入（預金利息等）</t>
    <rPh sb="0" eb="3">
      <t>ザツシュウニュウ</t>
    </rPh>
    <rPh sb="4" eb="6">
      <t>ヨキン</t>
    </rPh>
    <rPh sb="6" eb="8">
      <t>リソク</t>
    </rPh>
    <rPh sb="8" eb="9">
      <t>トウ</t>
    </rPh>
    <phoneticPr fontId="3"/>
  </si>
  <si>
    <t>高齢者いこいの家運営費補助金繰越金</t>
    <rPh sb="0" eb="3">
      <t>コウレイシャ</t>
    </rPh>
    <rPh sb="7" eb="8">
      <t>イエ</t>
    </rPh>
    <rPh sb="8" eb="11">
      <t>ウンエイヒ</t>
    </rPh>
    <rPh sb="11" eb="14">
      <t>ホジョキン</t>
    </rPh>
    <rPh sb="14" eb="17">
      <t>クリコシキン</t>
    </rPh>
    <phoneticPr fontId="3"/>
  </si>
  <si>
    <t>通信費</t>
    <rPh sb="0" eb="3">
      <t>ツウシンヒ</t>
    </rPh>
    <phoneticPr fontId="3"/>
  </si>
  <si>
    <t>諸手数料</t>
    <rPh sb="0" eb="1">
      <t>ショ</t>
    </rPh>
    <rPh sb="1" eb="4">
      <t>テスウリョウ</t>
    </rPh>
    <phoneticPr fontId="3"/>
  </si>
  <si>
    <t>使用料</t>
    <rPh sb="0" eb="3">
      <t>シヨウリョウ</t>
    </rPh>
    <phoneticPr fontId="3"/>
  </si>
  <si>
    <t>報償費</t>
    <rPh sb="0" eb="3">
      <t>ホウショウヒ</t>
    </rPh>
    <phoneticPr fontId="3"/>
  </si>
  <si>
    <t>合　　　　計（A）</t>
    <rPh sb="0" eb="1">
      <t>ゴウ</t>
    </rPh>
    <rPh sb="5" eb="6">
      <t>ケイ</t>
    </rPh>
    <phoneticPr fontId="3"/>
  </si>
  <si>
    <t>修繕費</t>
    <rPh sb="0" eb="3">
      <t>シュウゼンヒ</t>
    </rPh>
    <phoneticPr fontId="3"/>
  </si>
  <si>
    <t>旭老連会費</t>
    <rPh sb="0" eb="3">
      <t>キョクロウレン</t>
    </rPh>
    <rPh sb="3" eb="5">
      <t>カイヒ</t>
    </rPh>
    <phoneticPr fontId="3"/>
  </si>
  <si>
    <t>飲食費・懇親会費</t>
    <rPh sb="0" eb="3">
      <t>インショクヒ</t>
    </rPh>
    <rPh sb="4" eb="6">
      <t>コンシン</t>
    </rPh>
    <rPh sb="6" eb="8">
      <t>カイヒ</t>
    </rPh>
    <phoneticPr fontId="3"/>
  </si>
  <si>
    <t>公租公課費</t>
    <rPh sb="0" eb="2">
      <t>コウソ</t>
    </rPh>
    <rPh sb="2" eb="4">
      <t>コウカ</t>
    </rPh>
    <rPh sb="4" eb="5">
      <t>ヒ</t>
    </rPh>
    <phoneticPr fontId="3"/>
  </si>
  <si>
    <t xml:space="preserve">            ※この書類を提出する必要はありません</t>
    <rPh sb="15" eb="17">
      <t>ショルイ</t>
    </rPh>
    <rPh sb="18" eb="20">
      <t>テイシュツ</t>
    </rPh>
    <rPh sb="22" eb="24">
      <t>ヒツヨウ</t>
    </rPh>
    <phoneticPr fontId="3"/>
  </si>
  <si>
    <t>伝票№</t>
    <rPh sb="0" eb="2">
      <t>デンピョウ</t>
    </rPh>
    <phoneticPr fontId="3"/>
  </si>
  <si>
    <t>１　繰越金</t>
    <rPh sb="2" eb="5">
      <t>クリコシキン</t>
    </rPh>
    <phoneticPr fontId="3"/>
  </si>
  <si>
    <t>１　消耗印刷費</t>
    <rPh sb="2" eb="4">
      <t>ショウモウ</t>
    </rPh>
    <rPh sb="4" eb="7">
      <t>インサツヒ</t>
    </rPh>
    <phoneticPr fontId="3"/>
  </si>
  <si>
    <t>２　会費</t>
    <rPh sb="2" eb="4">
      <t>カイヒ</t>
    </rPh>
    <phoneticPr fontId="3"/>
  </si>
  <si>
    <t>４　寄付金</t>
    <rPh sb="2" eb="5">
      <t>キフキン</t>
    </rPh>
    <phoneticPr fontId="3"/>
  </si>
  <si>
    <t>８　友愛訪問助成金</t>
    <rPh sb="2" eb="4">
      <t>ユウアイ</t>
    </rPh>
    <rPh sb="4" eb="6">
      <t>ホウモン</t>
    </rPh>
    <rPh sb="6" eb="9">
      <t>ジョセイキン</t>
    </rPh>
    <phoneticPr fontId="3"/>
  </si>
  <si>
    <t>１２　修繕費</t>
    <rPh sb="3" eb="6">
      <t>シュウゼンヒ</t>
    </rPh>
    <phoneticPr fontId="3"/>
  </si>
  <si>
    <t>８　社会奉仕活動費</t>
    <rPh sb="2" eb="4">
      <t>シャカイ</t>
    </rPh>
    <rPh sb="4" eb="6">
      <t>ホウシ</t>
    </rPh>
    <rPh sb="6" eb="9">
      <t>カツドウヒ</t>
    </rPh>
    <phoneticPr fontId="3"/>
  </si>
  <si>
    <t>１０　燃料費</t>
    <rPh sb="3" eb="6">
      <t>ネンリョウヒ</t>
    </rPh>
    <phoneticPr fontId="3"/>
  </si>
  <si>
    <t>１１　光熱水費</t>
    <rPh sb="3" eb="7">
      <t>コウネツスイヒ</t>
    </rPh>
    <phoneticPr fontId="3"/>
  </si>
  <si>
    <t>科目別集計表</t>
    <rPh sb="0" eb="3">
      <t>カモクベツ</t>
    </rPh>
    <rPh sb="3" eb="6">
      <t>シュウケイヒョウ</t>
    </rPh>
    <phoneticPr fontId="3"/>
  </si>
  <si>
    <t>【支出】</t>
    <rPh sb="1" eb="3">
      <t>シシュツ</t>
    </rPh>
    <phoneticPr fontId="3"/>
  </si>
  <si>
    <t>　②　エラーがあるとセルが赤く表示されますので確認してください。</t>
    <rPh sb="13" eb="14">
      <t>アカ</t>
    </rPh>
    <rPh sb="15" eb="17">
      <t>ヒョウジ</t>
    </rPh>
    <rPh sb="23" eb="25">
      <t>カクニン</t>
    </rPh>
    <phoneticPr fontId="3"/>
  </si>
  <si>
    <t>　④　印刷範囲等は必要に応じて設定しなおしてください。（御不明な点は担当課までお問い合わせください。）</t>
    <rPh sb="3" eb="5">
      <t>インサツ</t>
    </rPh>
    <rPh sb="5" eb="7">
      <t>ハンイ</t>
    </rPh>
    <rPh sb="7" eb="8">
      <t>トウ</t>
    </rPh>
    <rPh sb="9" eb="11">
      <t>ヒツヨウ</t>
    </rPh>
    <rPh sb="12" eb="13">
      <t>オウ</t>
    </rPh>
    <rPh sb="15" eb="17">
      <t>セッテイ</t>
    </rPh>
    <rPh sb="28" eb="31">
      <t>ゴフメイ</t>
    </rPh>
    <rPh sb="32" eb="33">
      <t>テン</t>
    </rPh>
    <rPh sb="34" eb="37">
      <t>タントウカ</t>
    </rPh>
    <rPh sb="40" eb="41">
      <t>ト</t>
    </rPh>
    <rPh sb="42" eb="43">
      <t>ア</t>
    </rPh>
    <phoneticPr fontId="3"/>
  </si>
  <si>
    <t>１　繰越金（前年度繰越金）</t>
    <rPh sb="2" eb="5">
      <t>クリコシキン</t>
    </rPh>
    <rPh sb="6" eb="9">
      <t>ゼンネンド</t>
    </rPh>
    <rPh sb="9" eb="12">
      <t>クリコシキン</t>
    </rPh>
    <phoneticPr fontId="3"/>
  </si>
  <si>
    <t>小　　　　計（C）</t>
    <rPh sb="0" eb="1">
      <t>ショウ</t>
    </rPh>
    <rPh sb="5" eb="6">
      <t>ケイ</t>
    </rPh>
    <phoneticPr fontId="3"/>
  </si>
  <si>
    <t>８　友愛訪問助成金</t>
  </si>
  <si>
    <t>収入合計（A）</t>
    <rPh sb="0" eb="2">
      <t>シュウニュウ</t>
    </rPh>
    <rPh sb="2" eb="4">
      <t>ゴウケイ</t>
    </rPh>
    <phoneticPr fontId="3"/>
  </si>
  <si>
    <r>
      <t>　うち補助金合計額（E）
　</t>
    </r>
    <r>
      <rPr>
        <sz val="12"/>
        <rFont val="ＭＳ Ｐゴシック"/>
        <family val="3"/>
        <charset val="128"/>
      </rPr>
      <t>「1 繰越金（うち補助金）」+「3　運営費補助金」+
　「9　高齢者いこいの家運営費繰越金」</t>
    </r>
    <rPh sb="3" eb="6">
      <t>ホジョキン</t>
    </rPh>
    <rPh sb="6" eb="9">
      <t>ゴウケイガク</t>
    </rPh>
    <rPh sb="17" eb="20">
      <t>クリコシキン</t>
    </rPh>
    <rPh sb="23" eb="26">
      <t>ホジョキン</t>
    </rPh>
    <rPh sb="32" eb="35">
      <t>ウンエイヒ</t>
    </rPh>
    <rPh sb="35" eb="38">
      <t>ホジョキン</t>
    </rPh>
    <rPh sb="45" eb="48">
      <t>コウレイシャ</t>
    </rPh>
    <rPh sb="52" eb="53">
      <t>イエ</t>
    </rPh>
    <rPh sb="53" eb="56">
      <t>ウンエイヒ</t>
    </rPh>
    <rPh sb="56" eb="59">
      <t>クリコシキン</t>
    </rPh>
    <phoneticPr fontId="3"/>
  </si>
  <si>
    <t>↓収支0確認</t>
    <rPh sb="1" eb="3">
      <t>シュウシ</t>
    </rPh>
    <rPh sb="4" eb="6">
      <t>カクニン</t>
    </rPh>
    <phoneticPr fontId="3"/>
  </si>
  <si>
    <t>開設日</t>
    <rPh sb="0" eb="2">
      <t>カイセツ</t>
    </rPh>
    <rPh sb="2" eb="3">
      <t>ビ</t>
    </rPh>
    <phoneticPr fontId="3"/>
  </si>
  <si>
    <t>補助対象外経費合計</t>
    <rPh sb="0" eb="2">
      <t>ホジョ</t>
    </rPh>
    <rPh sb="2" eb="4">
      <t>タイショウ</t>
    </rPh>
    <rPh sb="4" eb="5">
      <t>ガイ</t>
    </rPh>
    <rPh sb="5" eb="7">
      <t>ケイヒ</t>
    </rPh>
    <rPh sb="7" eb="9">
      <t>ゴウケイ</t>
    </rPh>
    <phoneticPr fontId="3"/>
  </si>
  <si>
    <t>　①　日付，伝票№，区分，科目，摘要，収入金額又は支出金額を順番に入力してください。</t>
    <rPh sb="3" eb="5">
      <t>ヒヅケ</t>
    </rPh>
    <rPh sb="6" eb="8">
      <t>デンピョウ</t>
    </rPh>
    <rPh sb="10" eb="12">
      <t>クブン</t>
    </rPh>
    <rPh sb="13" eb="15">
      <t>カモク</t>
    </rPh>
    <rPh sb="16" eb="18">
      <t>テキヨウ</t>
    </rPh>
    <rPh sb="19" eb="21">
      <t>シュウニュウ</t>
    </rPh>
    <rPh sb="21" eb="23">
      <t>キンガク</t>
    </rPh>
    <rPh sb="23" eb="24">
      <t>マタ</t>
    </rPh>
    <rPh sb="25" eb="27">
      <t>シシュツ</t>
    </rPh>
    <rPh sb="27" eb="29">
      <t>キンガク</t>
    </rPh>
    <rPh sb="30" eb="32">
      <t>ジュンバン</t>
    </rPh>
    <rPh sb="33" eb="35">
      <t>ニュウリョク</t>
    </rPh>
    <phoneticPr fontId="3"/>
  </si>
  <si>
    <r>
      <t>※　必要に応じ，適宜ご利用ください。</t>
    </r>
    <r>
      <rPr>
        <b/>
        <u/>
        <sz val="22"/>
        <rFont val="ＭＳ Ｐゴシック"/>
        <family val="3"/>
        <charset val="128"/>
      </rPr>
      <t>(申請に必要な書類ではありません)</t>
    </r>
    <rPh sb="2" eb="4">
      <t>ヒツヨウ</t>
    </rPh>
    <rPh sb="5" eb="6">
      <t>オウ</t>
    </rPh>
    <rPh sb="8" eb="10">
      <t>テキギ</t>
    </rPh>
    <rPh sb="11" eb="13">
      <t>リヨウ</t>
    </rPh>
    <rPh sb="19" eb="21">
      <t>シンセイ</t>
    </rPh>
    <rPh sb="22" eb="24">
      <t>ヒツヨウ</t>
    </rPh>
    <rPh sb="25" eb="27">
      <t>ショルイ</t>
    </rPh>
    <phoneticPr fontId="3"/>
  </si>
  <si>
    <t>令和</t>
  </si>
  <si>
    <t>令和　　　年　　　月　　　日（　　　）</t>
    <rPh sb="0" eb="2">
      <t>レイワ</t>
    </rPh>
    <rPh sb="5" eb="6">
      <t>ネン</t>
    </rPh>
    <rPh sb="9" eb="10">
      <t>ガツ</t>
    </rPh>
    <rPh sb="13" eb="14">
      <t>ニチ</t>
    </rPh>
    <phoneticPr fontId="3"/>
  </si>
  <si>
    <t>毎日</t>
    <rPh sb="0" eb="2">
      <t>マイニチ</t>
    </rPh>
    <phoneticPr fontId="3"/>
  </si>
  <si>
    <t>補助金申請額</t>
    <rPh sb="0" eb="2">
      <t>ホジョ</t>
    </rPh>
    <rPh sb="2" eb="3">
      <t>キン</t>
    </rPh>
    <rPh sb="3" eb="6">
      <t>シンセイガク</t>
    </rPh>
    <phoneticPr fontId="3"/>
  </si>
  <si>
    <t>×</t>
    <phoneticPr fontId="3"/>
  </si>
  <si>
    <t>＝</t>
    <phoneticPr fontId="3"/>
  </si>
  <si>
    <t>①</t>
    <phoneticPr fontId="3"/>
  </si>
  <si>
    <t>②</t>
    <phoneticPr fontId="3"/>
  </si>
  <si>
    <t>③</t>
    <phoneticPr fontId="3"/>
  </si>
  <si>
    <t>合計（①＋②＋③）</t>
    <rPh sb="0" eb="2">
      <t>ゴウケイ</t>
    </rPh>
    <phoneticPr fontId="3"/>
  </si>
  <si>
    <t>×　０.92</t>
    <phoneticPr fontId="3"/>
  </si>
  <si>
    <t>円（交付申請額）</t>
    <rPh sb="0" eb="1">
      <t>エン</t>
    </rPh>
    <rPh sb="2" eb="7">
      <t>コウフシンセイガク</t>
    </rPh>
    <phoneticPr fontId="3"/>
  </si>
  <si>
    <t>（　令和８年４月１日現在　）</t>
    <rPh sb="2" eb="4">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</si>
</sst>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quot;【平&quot;&quot;成&quot;General&quot;年&quot;&quot;度&quot;&quot;版】&quot;\ &quot;老&quot;&quot;人&quot;&quot;ク&quot;&quot;ラ&quot;&quot;ブ&quot;&quot;運&quot;&quot;営&quot;&quot;費&quot;&quot;補&quot;&quot;助&quot;&quot;申&quot;&quot;請&quot;&quot;用&quot;"/>
    <numFmt numFmtId="177" formatCode="0;;"/>
    <numFmt numFmtId="178" formatCode="[DBNum3]#,#00"/>
    <numFmt numFmtId="179" formatCode="[DBNum3]#,##0"/>
    <numFmt numFmtId="180" formatCode="#,##0.00&quot;円&quot;"/>
    <numFmt numFmtId="181" formatCode="#,##0_ ;[Red]\-#,##0\ "/>
    <numFmt numFmtId="182" formatCode="#,##0_ "/>
    <numFmt numFmtId="183" formatCode="#,##0&quot;円&quot;"/>
    <numFmt numFmtId="184" formatCode="[DBNum3]0"/>
    <numFmt numFmtId="185" formatCode="#,##0.0;[Red]\-#,##0.0"/>
    <numFmt numFmtId="186" formatCode="General;;"/>
    <numFmt numFmtId="187" formatCode="0_);[Red]\(0\);"/>
    <numFmt numFmtId="188" formatCode="###,###;;"/>
    <numFmt numFmtId="189" formatCode="#,##0&quot;円&quot;_ ;[Red]\-#,##0&quot;円&quot;\ "/>
    <numFmt numFmtId="190" formatCode="#,###,###"/>
    <numFmt numFmtId="191" formatCode="#,###"/>
    <numFmt numFmtId="192" formatCode="0_ "/>
    <numFmt numFmtId="193" formatCode="#,##0;[Red]\-#,##0;"/>
    <numFmt numFmtId="194" formatCode="#,##0.000&quot;円&quot;"/>
    <numFmt numFmtId="195" formatCode="#,##0&quot;ℓ&quot;"/>
    <numFmt numFmtId="196" formatCode="#,##0&quot;人&quot;"/>
    <numFmt numFmtId="197" formatCode="&quot;例　&quot;#,##0"/>
  </numFmts>
  <fonts count="83" x14ac:knownFonts="1">
    <font>
      <sz val="11"/>
      <color theme="1"/>
      <name val="ＭＳ Ｐゴシック"/>
      <family val="3"/>
      <scheme val="minor"/>
    </font>
    <font>
      <sz val="11"/>
      <color theme="1"/>
      <name val="ＭＳ Ｐゴシック"/>
      <family val="3"/>
      <scheme val="minor"/>
    </font>
    <font>
      <sz val="11"/>
      <name val="ＭＳ Ｐゴシック"/>
      <family val="3"/>
    </font>
    <font>
      <sz val="6"/>
      <name val="ＭＳ Ｐゴシック"/>
      <family val="3"/>
      <scheme val="minor"/>
    </font>
    <font>
      <sz val="12"/>
      <name val="ＭＳ Ｐゴシック"/>
      <family val="3"/>
    </font>
    <font>
      <b/>
      <sz val="12"/>
      <name val="ＭＳ Ｐゴシック"/>
      <family val="3"/>
    </font>
    <font>
      <b/>
      <sz val="14"/>
      <name val="ＭＳ Ｐゴシック"/>
      <family val="3"/>
    </font>
    <font>
      <sz val="10"/>
      <name val="ＭＳ Ｐゴシック"/>
      <family val="3"/>
    </font>
    <font>
      <sz val="12"/>
      <color rgb="FFCCCCFF"/>
      <name val="ＭＳ Ｐゴシック"/>
      <family val="3"/>
    </font>
    <font>
      <sz val="12"/>
      <color rgb="FFFF0000"/>
      <name val="ＭＳ Ｐゴシック"/>
      <family val="3"/>
    </font>
    <font>
      <b/>
      <sz val="12"/>
      <color indexed="8"/>
      <name val="ＭＳ Ｐゴシック"/>
      <family val="3"/>
    </font>
    <font>
      <b/>
      <u/>
      <sz val="14"/>
      <name val="ＭＳ Ｐゴシック"/>
      <family val="3"/>
    </font>
    <font>
      <sz val="12"/>
      <color indexed="62"/>
      <name val="ＭＳ Ｐゴシック"/>
      <family val="3"/>
    </font>
    <font>
      <b/>
      <sz val="16"/>
      <name val="ＭＳ Ｐゴシック"/>
      <family val="3"/>
    </font>
    <font>
      <b/>
      <sz val="16"/>
      <color indexed="62"/>
      <name val="ＭＳ Ｐゴシック"/>
      <family val="3"/>
    </font>
    <font>
      <sz val="13"/>
      <name val="ＭＳ Ｐゴシック"/>
      <family val="3"/>
    </font>
    <font>
      <b/>
      <sz val="12"/>
      <color indexed="62"/>
      <name val="ＭＳ Ｐゴシック"/>
      <family val="3"/>
    </font>
    <font>
      <sz val="11"/>
      <color rgb="FFCCCCFF"/>
      <name val="ＭＳ Ｐゴシック"/>
      <family val="3"/>
    </font>
    <font>
      <sz val="12"/>
      <color indexed="31"/>
      <name val="ＭＳ Ｐゴシック"/>
      <family val="3"/>
    </font>
    <font>
      <u/>
      <sz val="12"/>
      <name val="ＭＳ Ｐゴシック"/>
      <family val="3"/>
    </font>
    <font>
      <b/>
      <sz val="12"/>
      <color indexed="10"/>
      <name val="ＭＳ Ｐゴシック"/>
      <family val="3"/>
    </font>
    <font>
      <sz val="9"/>
      <name val="ＭＳ Ｐゴシック"/>
      <family val="3"/>
    </font>
    <font>
      <b/>
      <sz val="8"/>
      <color rgb="FFFF0000"/>
      <name val="ＭＳ Ｐゴシック"/>
      <family val="3"/>
    </font>
    <font>
      <b/>
      <sz val="10"/>
      <color rgb="FFFF0000"/>
      <name val="ＭＳ Ｐゴシック"/>
      <family val="3"/>
    </font>
    <font>
      <u/>
      <sz val="11"/>
      <color indexed="12"/>
      <name val="ＭＳ Ｐゴシック"/>
      <family val="3"/>
    </font>
    <font>
      <sz val="12"/>
      <color indexed="10"/>
      <name val="ＭＳ Ｐゴシック"/>
      <family val="3"/>
    </font>
    <font>
      <b/>
      <sz val="12"/>
      <color rgb="FFFF0000"/>
      <name val="ＭＳ Ｐゴシック"/>
      <family val="3"/>
    </font>
    <font>
      <sz val="16"/>
      <name val="HGS創英角ﾎﾟｯﾌﾟ体"/>
      <family val="3"/>
    </font>
    <font>
      <b/>
      <sz val="12"/>
      <color rgb="FFCCCCFF"/>
      <name val="ＭＳ Ｐゴシック"/>
      <family val="3"/>
    </font>
    <font>
      <sz val="16"/>
      <name val="ＭＳ Ｐゴシック"/>
      <family val="3"/>
    </font>
    <font>
      <b/>
      <sz val="12"/>
      <color indexed="10"/>
      <name val="ＭＳ Ｐ明朝"/>
      <family val="1"/>
    </font>
    <font>
      <sz val="12"/>
      <name val="ＭＳ Ｐ明朝"/>
      <family val="1"/>
    </font>
    <font>
      <u/>
      <sz val="16"/>
      <name val="ＭＳ Ｐ明朝"/>
      <family val="1"/>
    </font>
    <font>
      <sz val="14"/>
      <name val="ＭＳ Ｐ明朝"/>
      <family val="1"/>
    </font>
    <font>
      <b/>
      <sz val="14"/>
      <name val="ＭＳ Ｐ明朝"/>
      <family val="1"/>
    </font>
    <font>
      <u/>
      <sz val="12"/>
      <color rgb="FF0000FF"/>
      <name val="ＭＳ Ｐ明朝"/>
      <family val="1"/>
    </font>
    <font>
      <sz val="18"/>
      <name val="ＭＳ Ｐゴシック"/>
      <family val="3"/>
    </font>
    <font>
      <sz val="14"/>
      <name val="ＭＳ Ｐゴシック"/>
      <family val="3"/>
    </font>
    <font>
      <sz val="24"/>
      <name val="ＭＳ Ｐゴシック"/>
      <family val="3"/>
    </font>
    <font>
      <b/>
      <sz val="14"/>
      <color rgb="FFFF0000"/>
      <name val="ＭＳ Ｐゴシック"/>
      <family val="3"/>
    </font>
    <font>
      <b/>
      <sz val="14"/>
      <color indexed="10"/>
      <name val="ＭＳ Ｐゴシック"/>
      <family val="3"/>
    </font>
    <font>
      <b/>
      <sz val="14"/>
      <color indexed="9"/>
      <name val="ＭＳ Ｐゴシック"/>
      <family val="3"/>
    </font>
    <font>
      <sz val="12"/>
      <color theme="1"/>
      <name val="ＭＳ Ｐゴシック"/>
      <family val="3"/>
      <scheme val="minor"/>
    </font>
    <font>
      <b/>
      <sz val="22"/>
      <name val="ＭＳ Ｐゴシック"/>
      <family val="3"/>
    </font>
    <font>
      <sz val="20"/>
      <color theme="1"/>
      <name val="ＭＳ Ｐゴシック"/>
      <family val="3"/>
      <scheme val="minor"/>
    </font>
    <font>
      <sz val="14"/>
      <color theme="1"/>
      <name val="ＭＳ Ｐゴシック"/>
      <family val="3"/>
      <scheme val="minor"/>
    </font>
    <font>
      <b/>
      <sz val="16"/>
      <color rgb="FFFF0000"/>
      <name val="ＭＳ Ｐゴシック"/>
      <family val="3"/>
    </font>
    <font>
      <b/>
      <sz val="16"/>
      <color indexed="10"/>
      <name val="ＭＳ Ｐゴシック"/>
      <family val="3"/>
    </font>
    <font>
      <b/>
      <sz val="18"/>
      <color indexed="10"/>
      <name val="ＭＳ Ｐゴシック"/>
      <family val="3"/>
    </font>
    <font>
      <b/>
      <sz val="11"/>
      <name val="ＭＳ Ｐゴシック"/>
      <family val="3"/>
    </font>
    <font>
      <b/>
      <sz val="18"/>
      <color indexed="9"/>
      <name val="ＭＳ Ｐゴシック"/>
      <family val="3"/>
    </font>
    <font>
      <sz val="14"/>
      <color rgb="FFFF0000"/>
      <name val="ＭＳ Ｐゴシック"/>
      <family val="3"/>
    </font>
    <font>
      <sz val="9"/>
      <color indexed="10"/>
      <name val="ＭＳ Ｐゴシック"/>
      <family val="3"/>
    </font>
    <font>
      <sz val="11"/>
      <color theme="0"/>
      <name val="ＭＳ Ｐゴシック"/>
      <family val="3"/>
    </font>
    <font>
      <sz val="14"/>
      <color theme="0"/>
      <name val="ＭＳ Ｐゴシック"/>
      <family val="3"/>
    </font>
    <font>
      <sz val="11"/>
      <color indexed="10"/>
      <name val="ＭＳ Ｐゴシック"/>
      <family val="3"/>
    </font>
    <font>
      <u/>
      <sz val="16"/>
      <name val="ＭＳ Ｐゴシック"/>
      <family val="3"/>
    </font>
    <font>
      <b/>
      <sz val="18"/>
      <name val="ＭＳ Ｐゴシック"/>
      <family val="3"/>
    </font>
    <font>
      <sz val="20"/>
      <name val="ＭＳ Ｐゴシック"/>
      <family val="3"/>
    </font>
    <font>
      <b/>
      <sz val="20"/>
      <name val="ＭＳ Ｐゴシック"/>
      <family val="3"/>
    </font>
    <font>
      <sz val="6"/>
      <name val="ＭＳ Ｐゴシック"/>
      <family val="3"/>
      <scheme val="minor"/>
    </font>
    <font>
      <sz val="8"/>
      <name val="ＭＳ Ｐゴシック"/>
      <family val="3"/>
    </font>
    <font>
      <sz val="11"/>
      <name val="ＭＳ Ｐゴシック"/>
      <family val="3"/>
      <charset val="128"/>
    </font>
    <font>
      <sz val="10"/>
      <name val="ＭＳ Ｐゴシック"/>
      <family val="3"/>
      <charset val="128"/>
    </font>
    <font>
      <b/>
      <sz val="12"/>
      <name val="ＭＳ Ｐゴシック"/>
      <family val="3"/>
      <charset val="128"/>
    </font>
    <font>
      <sz val="12"/>
      <name val="ＭＳ Ｐゴシック"/>
      <family val="3"/>
      <charset val="128"/>
    </font>
    <font>
      <b/>
      <sz val="16"/>
      <name val="HG創英角ﾎﾟｯﾌﾟ体"/>
      <family val="3"/>
      <charset val="128"/>
    </font>
    <font>
      <sz val="16"/>
      <color rgb="FFCCCCFF"/>
      <name val="HGS創英角ﾎﾟｯﾌﾟ体"/>
      <family val="3"/>
      <charset val="128"/>
    </font>
    <font>
      <sz val="11"/>
      <color rgb="FFCCCCFF"/>
      <name val="ＭＳ Ｐゴシック"/>
      <family val="3"/>
      <charset val="128"/>
    </font>
    <font>
      <b/>
      <sz val="12"/>
      <name val="ＭＳ Ｐ明朝"/>
      <family val="1"/>
      <charset val="128"/>
    </font>
    <font>
      <b/>
      <sz val="14"/>
      <color indexed="10"/>
      <name val="ＭＳ Ｐゴシック"/>
      <family val="3"/>
      <charset val="128"/>
    </font>
    <font>
      <b/>
      <sz val="14"/>
      <name val="ＭＳ Ｐゴシック"/>
      <family val="3"/>
      <charset val="128"/>
    </font>
    <font>
      <b/>
      <sz val="12"/>
      <color indexed="10"/>
      <name val="ＭＳ Ｐゴシック"/>
      <family val="3"/>
      <charset val="128"/>
    </font>
    <font>
      <b/>
      <u/>
      <sz val="22"/>
      <name val="ＭＳ Ｐゴシック"/>
      <family val="3"/>
      <charset val="128"/>
    </font>
    <font>
      <sz val="9"/>
      <color rgb="FF000000"/>
      <name val="MS UI Gothic"/>
      <family val="3"/>
      <charset val="128"/>
    </font>
    <font>
      <sz val="11"/>
      <color indexed="58"/>
      <name val="ＭＳ Ｐゴシック"/>
      <family val="3"/>
      <charset val="128"/>
    </font>
    <font>
      <sz val="11"/>
      <color indexed="81"/>
      <name val="ＭＳ Ｐゴシック"/>
      <family val="3"/>
      <charset val="128"/>
    </font>
    <font>
      <sz val="14"/>
      <color indexed="81"/>
      <name val="ＭＳ Ｐゴシック"/>
      <family val="3"/>
      <charset val="128"/>
    </font>
    <font>
      <sz val="12"/>
      <color indexed="81"/>
      <name val="ＭＳ Ｐゴシック"/>
      <family val="3"/>
      <charset val="128"/>
    </font>
    <font>
      <sz val="11"/>
      <name val="ＭＳ ゴシック"/>
      <family val="3"/>
      <charset val="128"/>
    </font>
    <font>
      <sz val="11"/>
      <color rgb="FF000000"/>
      <name val="ＭＳ Ｐゴシック"/>
      <family val="3"/>
      <charset val="128"/>
    </font>
    <font>
      <u/>
      <sz val="12"/>
      <name val="ＭＳ Ｐ明朝"/>
      <family val="1"/>
    </font>
    <font>
      <sz val="14"/>
      <name val="ＭＳ ゴシック"/>
      <family val="3"/>
      <charset val="128"/>
    </font>
  </fonts>
  <fills count="16">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indexed="24"/>
        <bgColor indexed="64"/>
      </patternFill>
    </fill>
    <fill>
      <patternFill patternType="solid">
        <fgColor rgb="FF99CCFF"/>
        <bgColor indexed="64"/>
      </patternFill>
    </fill>
    <fill>
      <patternFill patternType="solid">
        <fgColor theme="0"/>
        <bgColor indexed="64"/>
      </patternFill>
    </fill>
    <fill>
      <patternFill patternType="solid">
        <fgColor rgb="FFCCCCFF"/>
        <bgColor indexed="64"/>
      </patternFill>
    </fill>
    <fill>
      <patternFill patternType="solid">
        <fgColor rgb="FFCCFF66"/>
        <bgColor indexed="64"/>
      </patternFill>
    </fill>
    <fill>
      <patternFill patternType="solid">
        <fgColor rgb="FFFFFF99"/>
        <bgColor indexed="64"/>
      </patternFill>
    </fill>
    <fill>
      <patternFill patternType="solid">
        <fgColor rgb="FFCCFFFF"/>
        <bgColor indexed="64"/>
      </patternFill>
    </fill>
    <fill>
      <patternFill patternType="solid">
        <fgColor theme="8" tint="0.79998168889431442"/>
        <bgColor indexed="64"/>
      </patternFill>
    </fill>
    <fill>
      <patternFill patternType="solid">
        <fgColor rgb="FFFD5555"/>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s>
  <borders count="363">
    <border>
      <left/>
      <right/>
      <top/>
      <bottom/>
      <diagonal/>
    </border>
    <border>
      <left style="thin">
        <color indexed="9"/>
      </left>
      <right/>
      <top style="thin">
        <color indexed="9"/>
      </top>
      <bottom style="thin">
        <color indexed="23"/>
      </bottom>
      <diagonal/>
    </border>
    <border>
      <left/>
      <right style="thin">
        <color indexed="63"/>
      </right>
      <top/>
      <bottom/>
      <diagonal/>
    </border>
    <border>
      <left/>
      <right style="thin">
        <color rgb="FF808080"/>
      </right>
      <top/>
      <bottom/>
      <diagonal/>
    </border>
    <border>
      <left/>
      <right style="medium">
        <color indexed="64"/>
      </right>
      <top/>
      <bottom/>
      <diagonal/>
    </border>
    <border>
      <left style="thin">
        <color indexed="23"/>
      </left>
      <right/>
      <top style="thin">
        <color indexed="23"/>
      </top>
      <bottom style="thin">
        <color indexed="9"/>
      </bottom>
      <diagonal/>
    </border>
    <border>
      <left/>
      <right/>
      <top style="thin">
        <color indexed="9"/>
      </top>
      <bottom style="thin">
        <color indexed="23"/>
      </bottom>
      <diagonal/>
    </border>
    <border>
      <left style="thin">
        <color indexed="23"/>
      </left>
      <right/>
      <top style="thin">
        <color indexed="23"/>
      </top>
      <bottom style="medium">
        <color indexed="9"/>
      </bottom>
      <diagonal/>
    </border>
    <border>
      <left/>
      <right/>
      <top/>
      <bottom style="thin">
        <color indexed="23"/>
      </bottom>
      <diagonal/>
    </border>
    <border>
      <left/>
      <right style="thin">
        <color indexed="23"/>
      </right>
      <top/>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style="thin">
        <color indexed="63"/>
      </right>
      <top style="double">
        <color indexed="64"/>
      </top>
      <bottom style="thin">
        <color indexed="63"/>
      </bottom>
      <diagonal/>
    </border>
    <border>
      <left style="thin">
        <color rgb="FF808080"/>
      </left>
      <right/>
      <top style="thin">
        <color rgb="FF808080"/>
      </top>
      <bottom/>
      <diagonal/>
    </border>
    <border>
      <left style="thin">
        <color rgb="FF808080"/>
      </left>
      <right/>
      <top/>
      <bottom style="thin">
        <color rgb="FF808080"/>
      </bottom>
      <diagonal/>
    </border>
    <border>
      <left style="thin">
        <color rgb="FF808080"/>
      </left>
      <right/>
      <top/>
      <bottom/>
      <diagonal/>
    </border>
    <border>
      <left style="thin">
        <color rgb="FF808080"/>
      </left>
      <right style="dashDot">
        <color indexed="64"/>
      </right>
      <top style="thin">
        <color rgb="FF808080"/>
      </top>
      <bottom/>
      <diagonal/>
    </border>
    <border>
      <left style="thin">
        <color rgb="FF808080"/>
      </left>
      <right style="dashDot">
        <color indexed="64"/>
      </right>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style="thin">
        <color rgb="FF80808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rgb="FF808080"/>
      </bottom>
      <diagonal/>
    </border>
    <border>
      <left/>
      <right style="thin">
        <color indexed="9"/>
      </right>
      <top style="thin">
        <color indexed="23"/>
      </top>
      <bottom style="thin">
        <color indexed="9"/>
      </bottom>
      <diagonal/>
    </border>
    <border>
      <left/>
      <right/>
      <top style="thin">
        <color indexed="23"/>
      </top>
      <bottom style="medium">
        <color indexed="9"/>
      </bottom>
      <diagonal/>
    </border>
    <border>
      <left/>
      <right/>
      <top style="thin">
        <color indexed="23"/>
      </top>
      <bottom style="thin">
        <color indexed="9"/>
      </bottom>
      <diagonal/>
    </border>
    <border>
      <left style="thin">
        <color indexed="63"/>
      </left>
      <right style="thin">
        <color indexed="63"/>
      </right>
      <top style="thin">
        <color indexed="63"/>
      </top>
      <bottom style="double">
        <color indexed="63"/>
      </bottom>
      <diagonal/>
    </border>
    <border>
      <left style="thin">
        <color indexed="63"/>
      </left>
      <right style="thin">
        <color indexed="63"/>
      </right>
      <top style="double">
        <color indexed="63"/>
      </top>
      <bottom style="thin">
        <color indexed="63"/>
      </bottom>
      <diagonal/>
    </border>
    <border>
      <left/>
      <right/>
      <top style="thin">
        <color rgb="FF808080"/>
      </top>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style="dashDot">
        <color rgb="FF808080"/>
      </left>
      <right/>
      <top style="dashDot">
        <color rgb="FF808080"/>
      </top>
      <bottom style="dashDot">
        <color rgb="FF80808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ashDot">
        <color rgb="FF808080"/>
      </top>
      <bottom style="dashDot">
        <color rgb="FF808080"/>
      </bottom>
      <diagonal/>
    </border>
    <border>
      <left/>
      <right/>
      <top style="thin">
        <color indexed="64"/>
      </top>
      <bottom/>
      <diagonal/>
    </border>
    <border>
      <left/>
      <right style="dashDotDot">
        <color rgb="FF808080"/>
      </right>
      <top style="dashDot">
        <color rgb="FF808080"/>
      </top>
      <bottom style="dashDot">
        <color rgb="FF808080"/>
      </bottom>
      <diagonal/>
    </border>
    <border>
      <left/>
      <right style="medium">
        <color indexed="9"/>
      </right>
      <top style="thin">
        <color indexed="23"/>
      </top>
      <bottom style="medium">
        <color indexed="9"/>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23"/>
      </right>
      <top style="thin">
        <color indexed="9"/>
      </top>
      <bottom style="thin">
        <color indexed="23"/>
      </bottom>
      <diagonal/>
    </border>
    <border>
      <left style="thin">
        <color indexed="63"/>
      </left>
      <right/>
      <top style="thin">
        <color indexed="63"/>
      </top>
      <bottom style="thin">
        <color indexed="63"/>
      </bottom>
      <diagonal/>
    </border>
    <border>
      <left style="thin">
        <color indexed="63"/>
      </left>
      <right/>
      <top style="double">
        <color indexed="63"/>
      </top>
      <bottom style="thin">
        <color indexed="63"/>
      </bottom>
      <diagonal/>
    </border>
    <border>
      <left/>
      <right style="medium">
        <color indexed="64"/>
      </right>
      <top style="medium">
        <color indexed="64"/>
      </top>
      <bottom style="medium">
        <color indexed="64"/>
      </bottom>
      <diagonal/>
    </border>
    <border>
      <left style="thin">
        <color indexed="23"/>
      </left>
      <right style="thin">
        <color rgb="FF808080"/>
      </right>
      <top/>
      <bottom/>
      <diagonal/>
    </border>
    <border>
      <left style="double">
        <color indexed="63"/>
      </left>
      <right style="thin">
        <color indexed="63"/>
      </right>
      <top style="thin">
        <color indexed="63"/>
      </top>
      <bottom style="thin">
        <color indexed="63"/>
      </bottom>
      <diagonal/>
    </border>
    <border>
      <left style="double">
        <color indexed="63"/>
      </left>
      <right style="thin">
        <color indexed="63"/>
      </right>
      <top style="thin">
        <color indexed="63"/>
      </top>
      <bottom/>
      <diagonal/>
    </border>
    <border>
      <left style="double">
        <color indexed="63"/>
      </left>
      <right style="thin">
        <color indexed="63"/>
      </right>
      <top style="double">
        <color indexed="63"/>
      </top>
      <bottom style="thin">
        <color indexed="63"/>
      </bottom>
      <diagonal/>
    </border>
    <border>
      <left style="thin">
        <color indexed="23"/>
      </left>
      <right style="thin">
        <color indexed="9"/>
      </right>
      <top style="thin">
        <color indexed="23"/>
      </top>
      <bottom style="thin">
        <color indexed="9"/>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medium">
        <color indexed="64"/>
      </right>
      <top style="medium">
        <color indexed="64"/>
      </top>
      <bottom/>
      <diagonal/>
    </border>
    <border>
      <left style="double">
        <color indexed="64"/>
      </left>
      <right style="medium">
        <color indexed="64"/>
      </right>
      <top/>
      <bottom/>
      <diagonal/>
    </border>
    <border>
      <left/>
      <right style="medium">
        <color indexed="64"/>
      </right>
      <top/>
      <bottom style="medium">
        <color indexed="64"/>
      </bottom>
      <diagonal/>
    </border>
    <border>
      <left/>
      <right style="thin">
        <color rgb="FF808080"/>
      </right>
      <top style="thin">
        <color rgb="FF808080"/>
      </top>
      <bottom/>
      <diagonal/>
    </border>
    <border>
      <left/>
      <right style="thin">
        <color rgb="FF808080"/>
      </right>
      <top/>
      <bottom style="thin">
        <color rgb="FF808080"/>
      </bottom>
      <diagonal/>
    </border>
    <border>
      <left/>
      <right style="thin">
        <color rgb="FF808080"/>
      </right>
      <top style="thin">
        <color rgb="FF808080"/>
      </top>
      <bottom style="thin">
        <color rgb="FF80808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theme="1"/>
      </right>
      <top/>
      <bottom/>
      <diagonal/>
    </border>
    <border>
      <left/>
      <right/>
      <top/>
      <bottom style="medium">
        <color theme="1"/>
      </bottom>
      <diagonal/>
    </border>
    <border>
      <left style="medium">
        <color theme="1"/>
      </left>
      <right/>
      <top style="medium">
        <color theme="1"/>
      </top>
      <bottom style="thin">
        <color theme="1"/>
      </bottom>
      <diagonal/>
    </border>
    <border>
      <left style="medium">
        <color theme="1"/>
      </left>
      <right/>
      <top/>
      <bottom style="thin">
        <color theme="1"/>
      </bottom>
      <diagonal/>
    </border>
    <border>
      <left/>
      <right/>
      <top/>
      <bottom style="double">
        <color theme="1"/>
      </bottom>
      <diagonal/>
    </border>
    <border>
      <left style="medium">
        <color theme="1"/>
      </left>
      <right/>
      <top/>
      <bottom style="medium">
        <color theme="1"/>
      </bottom>
      <diagonal/>
    </border>
    <border>
      <left style="medium">
        <color theme="1"/>
      </left>
      <right style="thin">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style="medium">
        <color theme="1"/>
      </bottom>
      <diagonal/>
    </border>
    <border>
      <left/>
      <right/>
      <top/>
      <bottom style="thin">
        <color theme="1"/>
      </bottom>
      <diagonal/>
    </border>
    <border>
      <left/>
      <right style="medium">
        <color indexed="64"/>
      </right>
      <top style="medium">
        <color theme="1"/>
      </top>
      <bottom style="thin">
        <color theme="1"/>
      </bottom>
      <diagonal/>
    </border>
    <border>
      <left/>
      <right style="medium">
        <color indexed="64"/>
      </right>
      <top/>
      <bottom style="thin">
        <color theme="1"/>
      </bottom>
      <diagonal/>
    </border>
    <border>
      <left/>
      <right style="medium">
        <color indexed="64"/>
      </right>
      <top/>
      <bottom style="double">
        <color theme="1"/>
      </bottom>
      <diagonal/>
    </border>
    <border>
      <left/>
      <right style="medium">
        <color indexed="64"/>
      </right>
      <top/>
      <bottom style="medium">
        <color theme="1"/>
      </bottom>
      <diagonal/>
    </border>
    <border>
      <left style="thin">
        <color theme="1"/>
      </left>
      <right/>
      <top style="medium">
        <color theme="1"/>
      </top>
      <bottom style="dotted">
        <color theme="1"/>
      </bottom>
      <diagonal/>
    </border>
    <border>
      <left style="thin">
        <color theme="1"/>
      </left>
      <right/>
      <top/>
      <bottom style="thin">
        <color theme="1"/>
      </bottom>
      <diagonal/>
    </border>
    <border>
      <left style="thin">
        <color theme="1"/>
      </left>
      <right/>
      <top style="thin">
        <color theme="1"/>
      </top>
      <bottom style="dotted">
        <color theme="1"/>
      </bottom>
      <diagonal/>
    </border>
    <border>
      <left style="thin">
        <color theme="1"/>
      </left>
      <right/>
      <top/>
      <bottom style="medium">
        <color theme="1"/>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theme="1"/>
      </bottom>
      <diagonal/>
    </border>
    <border>
      <left/>
      <right/>
      <top style="medium">
        <color theme="1"/>
      </top>
      <bottom style="dotted">
        <color theme="1"/>
      </bottom>
      <diagonal/>
    </border>
    <border>
      <left/>
      <right/>
      <top style="thin">
        <color theme="1"/>
      </top>
      <bottom style="dotted">
        <color theme="1"/>
      </bottom>
      <diagonal/>
    </border>
    <border>
      <left/>
      <right style="thin">
        <color theme="1"/>
      </right>
      <top style="thin">
        <color indexed="64"/>
      </top>
      <bottom style="thin">
        <color indexed="64"/>
      </bottom>
      <diagonal/>
    </border>
    <border>
      <left/>
      <right style="thin">
        <color theme="1"/>
      </right>
      <top style="thin">
        <color indexed="64"/>
      </top>
      <bottom style="double">
        <color theme="1"/>
      </bottom>
      <diagonal/>
    </border>
    <border>
      <left/>
      <right style="thin">
        <color indexed="64"/>
      </right>
      <top/>
      <bottom style="medium">
        <color indexed="64"/>
      </bottom>
      <diagonal/>
    </border>
    <border>
      <left style="thin">
        <color theme="1"/>
      </left>
      <right style="thin">
        <color theme="1"/>
      </right>
      <top style="thin">
        <color indexed="64"/>
      </top>
      <bottom style="thin">
        <color indexed="64"/>
      </bottom>
      <diagonal/>
    </border>
    <border>
      <left style="thin">
        <color theme="1"/>
      </left>
      <right style="thin">
        <color theme="1"/>
      </right>
      <top style="thin">
        <color indexed="64"/>
      </top>
      <bottom style="double">
        <color theme="1"/>
      </bottom>
      <diagonal/>
    </border>
    <border>
      <left style="thin">
        <color indexed="64"/>
      </left>
      <right style="thin">
        <color indexed="64"/>
      </right>
      <top/>
      <bottom style="medium">
        <color indexed="64"/>
      </bottom>
      <diagonal/>
    </border>
    <border>
      <left/>
      <right/>
      <top style="dotted">
        <color theme="1"/>
      </top>
      <bottom style="thin">
        <color theme="1"/>
      </bottom>
      <diagonal/>
    </border>
    <border>
      <left/>
      <right/>
      <top style="medium">
        <color indexed="64"/>
      </top>
      <bottom style="medium">
        <color indexed="64"/>
      </bottom>
      <diagonal/>
    </border>
    <border>
      <left/>
      <right style="thin">
        <color theme="1"/>
      </right>
      <top/>
      <bottom style="medium">
        <color theme="1"/>
      </bottom>
      <diagonal/>
    </border>
    <border>
      <left/>
      <right/>
      <top style="medium">
        <color indexed="64"/>
      </top>
      <bottom style="thin">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indexed="64"/>
      </top>
      <bottom style="thin">
        <color indexed="64"/>
      </bottom>
      <diagonal/>
    </border>
    <border>
      <left style="thin">
        <color theme="1"/>
      </left>
      <right style="medium">
        <color theme="1"/>
      </right>
      <top style="thin">
        <color indexed="64"/>
      </top>
      <bottom style="double">
        <color theme="1"/>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theme="1"/>
      </left>
      <right/>
      <top style="thin">
        <color indexed="64"/>
      </top>
      <bottom style="thin">
        <color indexed="64"/>
      </bottom>
      <diagonal/>
    </border>
    <border>
      <left style="medium">
        <color theme="1"/>
      </left>
      <right/>
      <top style="thin">
        <color indexed="64"/>
      </top>
      <bottom style="double">
        <color theme="1"/>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theme="1"/>
      </bottom>
      <diagonal/>
    </border>
    <border>
      <left/>
      <right style="medium">
        <color theme="1"/>
      </right>
      <top style="medium">
        <color theme="1"/>
      </top>
      <bottom style="dotted">
        <color theme="1"/>
      </bottom>
      <diagonal/>
    </border>
    <border>
      <left/>
      <right style="medium">
        <color theme="1"/>
      </right>
      <top/>
      <bottom style="thin">
        <color theme="1"/>
      </bottom>
      <diagonal/>
    </border>
    <border>
      <left/>
      <right style="medium">
        <color theme="1"/>
      </right>
      <top style="thin">
        <color theme="1"/>
      </top>
      <bottom style="dotted">
        <color theme="1"/>
      </bottom>
      <diagonal/>
    </border>
    <border>
      <left/>
      <right style="medium">
        <color theme="1"/>
      </right>
      <top/>
      <bottom style="medium">
        <color theme="1"/>
      </bottom>
      <diagonal/>
    </border>
    <border>
      <left style="medium">
        <color theme="1"/>
      </left>
      <right style="thin">
        <color theme="1"/>
      </right>
      <top style="medium">
        <color theme="1"/>
      </top>
      <bottom style="medium">
        <color indexed="64"/>
      </bottom>
      <diagonal/>
    </border>
    <border>
      <left style="medium">
        <color theme="1"/>
      </left>
      <right/>
      <top style="medium">
        <color indexed="64"/>
      </top>
      <bottom/>
      <diagonal/>
    </border>
    <border>
      <left style="medium">
        <color theme="1"/>
      </left>
      <right/>
      <top/>
      <bottom style="thin">
        <color indexed="64"/>
      </bottom>
      <diagonal/>
    </border>
    <border>
      <left style="medium">
        <color theme="1"/>
      </left>
      <right style="thin">
        <color theme="1"/>
      </right>
      <top/>
      <bottom style="thin">
        <color theme="1"/>
      </bottom>
      <diagonal/>
    </border>
    <border>
      <left style="medium">
        <color theme="1"/>
      </left>
      <right/>
      <top style="medium">
        <color theme="1"/>
      </top>
      <bottom style="medium">
        <color theme="1"/>
      </bottom>
      <diagonal/>
    </border>
    <border>
      <left style="medium">
        <color indexed="64"/>
      </left>
      <right style="thin">
        <color theme="1"/>
      </right>
      <top style="medium">
        <color indexed="64"/>
      </top>
      <bottom/>
      <diagonal/>
    </border>
    <border>
      <left style="thin">
        <color theme="1"/>
      </left>
      <right/>
      <top style="medium">
        <color theme="1"/>
      </top>
      <bottom style="medium">
        <color indexed="64"/>
      </bottom>
      <diagonal/>
    </border>
    <border>
      <left/>
      <right style="medium">
        <color theme="1"/>
      </right>
      <top style="medium">
        <color indexed="64"/>
      </top>
      <bottom/>
      <diagonal/>
    </border>
    <border>
      <left/>
      <right style="medium">
        <color theme="1"/>
      </right>
      <top/>
      <bottom style="thin">
        <color indexed="64"/>
      </bottom>
      <diagonal/>
    </border>
    <border>
      <left style="thin">
        <color theme="1"/>
      </left>
      <right/>
      <top style="thin">
        <color theme="1"/>
      </top>
      <bottom style="thin">
        <color theme="1"/>
      </bottom>
      <diagonal/>
    </border>
    <border>
      <left style="thin">
        <color theme="1"/>
      </left>
      <right/>
      <top style="thin">
        <color theme="1"/>
      </top>
      <bottom style="medium">
        <color theme="1"/>
      </bottom>
      <diagonal/>
    </border>
    <border>
      <left/>
      <right/>
      <top style="medium">
        <color theme="1"/>
      </top>
      <bottom style="medium">
        <color theme="1"/>
      </bottom>
      <diagonal/>
    </border>
    <border>
      <left style="thin">
        <color theme="1"/>
      </left>
      <right style="thin">
        <color theme="1"/>
      </right>
      <top style="medium">
        <color indexed="64"/>
      </top>
      <bottom/>
      <diagonal/>
    </border>
    <border>
      <left style="thin">
        <color theme="1"/>
      </left>
      <right style="thin">
        <color theme="1"/>
      </right>
      <top style="medium">
        <color theme="1"/>
      </top>
      <bottom style="medium">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dotted">
        <color theme="1"/>
      </right>
      <top style="medium">
        <color indexed="64"/>
      </top>
      <bottom/>
      <diagonal/>
    </border>
    <border>
      <left/>
      <right style="dotted">
        <color theme="1"/>
      </right>
      <top style="thin">
        <color indexed="64"/>
      </top>
      <bottom style="thin">
        <color indexed="64"/>
      </bottom>
      <diagonal/>
    </border>
    <border>
      <left/>
      <right style="dotted">
        <color theme="1"/>
      </right>
      <top/>
      <bottom style="medium">
        <color indexed="64"/>
      </bottom>
      <diagonal/>
    </border>
    <border>
      <left style="dotted">
        <color theme="1"/>
      </left>
      <right/>
      <top style="medium">
        <color indexed="64"/>
      </top>
      <bottom style="thin">
        <color indexed="64"/>
      </bottom>
      <diagonal/>
    </border>
    <border>
      <left style="dotted">
        <color theme="1"/>
      </left>
      <right/>
      <top style="thin">
        <color indexed="64"/>
      </top>
      <bottom style="thin">
        <color indexed="64"/>
      </bottom>
      <diagonal/>
    </border>
    <border>
      <left style="dotted">
        <color theme="1"/>
      </left>
      <right/>
      <top style="thin">
        <color indexed="64"/>
      </top>
      <bottom style="medium">
        <color theme="1"/>
      </bottom>
      <diagonal/>
    </border>
    <border>
      <left/>
      <right/>
      <top style="medium">
        <color indexed="64"/>
      </top>
      <bottom style="thin">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theme="1"/>
      </left>
      <right style="medium">
        <color theme="1"/>
      </right>
      <top style="medium">
        <color theme="1"/>
      </top>
      <bottom style="medium">
        <color indexed="64"/>
      </bottom>
      <diagonal/>
    </border>
    <border>
      <left/>
      <right style="hair">
        <color indexed="64"/>
      </right>
      <top style="medium">
        <color indexed="64"/>
      </top>
      <bottom style="medium">
        <color indexed="64"/>
      </bottom>
      <diagonal/>
    </border>
    <border>
      <left style="thin">
        <color theme="1"/>
      </left>
      <right style="medium">
        <color theme="1"/>
      </right>
      <top/>
      <bottom style="thin">
        <color theme="1"/>
      </bottom>
      <diagonal/>
    </border>
    <border>
      <left style="thin">
        <color theme="1"/>
      </left>
      <right style="medium">
        <color theme="1"/>
      </right>
      <top style="thin">
        <color theme="1"/>
      </top>
      <bottom style="thin">
        <color theme="1"/>
      </bottom>
      <diagonal/>
    </border>
    <border>
      <left style="thin">
        <color theme="1"/>
      </left>
      <right style="medium">
        <color theme="1"/>
      </right>
      <top style="thin">
        <color theme="1"/>
      </top>
      <bottom style="medium">
        <color theme="1"/>
      </bottom>
      <diagonal/>
    </border>
    <border>
      <left/>
      <right style="thin">
        <color theme="1"/>
      </right>
      <top style="medium">
        <color theme="1"/>
      </top>
      <bottom style="medium">
        <color theme="1"/>
      </bottom>
      <diagonal/>
    </border>
    <border>
      <left/>
      <right style="thin">
        <color indexed="64"/>
      </right>
      <top style="thin">
        <color indexed="64"/>
      </top>
      <bottom style="medium">
        <color indexed="64"/>
      </bottom>
      <diagonal/>
    </border>
    <border>
      <left style="medium">
        <color theme="1"/>
      </left>
      <right/>
      <top style="medium">
        <color theme="1"/>
      </top>
      <bottom style="medium">
        <color indexed="64"/>
      </bottom>
      <diagonal/>
    </border>
    <border>
      <left style="medium">
        <color theme="1"/>
      </left>
      <right/>
      <top style="medium">
        <color indexed="64"/>
      </top>
      <bottom style="thin">
        <color indexed="64"/>
      </bottom>
      <diagonal/>
    </border>
    <border>
      <left style="medium">
        <color theme="1"/>
      </left>
      <right style="thin">
        <color theme="1"/>
      </right>
      <top style="thin">
        <color theme="1"/>
      </top>
      <bottom/>
      <diagonal/>
    </border>
    <border>
      <left/>
      <right/>
      <top style="medium">
        <color theme="1"/>
      </top>
      <bottom/>
      <diagonal/>
    </border>
    <border>
      <left style="thin">
        <color indexed="64"/>
      </left>
      <right style="thin">
        <color theme="1"/>
      </right>
      <top style="medium">
        <color indexed="64"/>
      </top>
      <bottom style="thin">
        <color indexed="64"/>
      </bottom>
      <diagonal/>
    </border>
    <border>
      <left style="thin">
        <color indexed="64"/>
      </left>
      <right/>
      <top/>
      <bottom style="medium">
        <color indexed="64"/>
      </bottom>
      <diagonal/>
    </border>
    <border>
      <left/>
      <right/>
      <top style="thin">
        <color theme="1"/>
      </top>
      <bottom style="thin">
        <color theme="1"/>
      </bottom>
      <diagonal/>
    </border>
    <border>
      <left/>
      <right/>
      <top style="medium">
        <color theme="1"/>
      </top>
      <bottom style="medium">
        <color indexed="64"/>
      </bottom>
      <diagonal/>
    </border>
    <border>
      <left style="thin">
        <color theme="1"/>
      </left>
      <right style="thin">
        <color theme="1"/>
      </right>
      <top style="thin">
        <color theme="1"/>
      </top>
      <bottom/>
      <diagonal/>
    </border>
    <border>
      <left style="thin">
        <color theme="1"/>
      </left>
      <right style="thin">
        <color theme="1"/>
      </right>
      <top style="medium">
        <color theme="1"/>
      </top>
      <bottom style="medium">
        <color theme="1"/>
      </bottom>
      <diagonal/>
    </border>
    <border>
      <left style="thin">
        <color theme="1"/>
      </left>
      <right style="thin">
        <color theme="1"/>
      </right>
      <top style="medium">
        <color indexed="64"/>
      </top>
      <bottom style="thin">
        <color indexed="64"/>
      </bottom>
      <diagonal/>
    </border>
    <border>
      <left/>
      <right style="thin">
        <color theme="1"/>
      </right>
      <top style="medium">
        <color indexed="64"/>
      </top>
      <bottom style="thin">
        <color indexed="64"/>
      </bottom>
      <diagonal/>
    </border>
    <border>
      <left style="thin">
        <color theme="1"/>
      </left>
      <right/>
      <top style="medium">
        <color indexed="64"/>
      </top>
      <bottom style="thin">
        <color indexed="64"/>
      </bottom>
      <diagonal/>
    </border>
    <border diagonalUp="1">
      <left style="thin">
        <color indexed="64"/>
      </left>
      <right/>
      <top/>
      <bottom style="thin">
        <color indexed="64"/>
      </bottom>
      <diagonal style="thin">
        <color indexed="64"/>
      </diagonal>
    </border>
    <border>
      <left style="thin">
        <color theme="1"/>
      </left>
      <right style="dotted">
        <color theme="1"/>
      </right>
      <top style="medium">
        <color indexed="64"/>
      </top>
      <bottom style="thin">
        <color indexed="64"/>
      </bottom>
      <diagonal/>
    </border>
    <border diagonalUp="1">
      <left/>
      <right/>
      <top/>
      <bottom style="thin">
        <color indexed="64"/>
      </bottom>
      <diagonal style="thin">
        <color indexed="64"/>
      </diagonal>
    </border>
    <border diagonalUp="1">
      <left/>
      <right style="thin">
        <color theme="1"/>
      </right>
      <top/>
      <bottom style="thin">
        <color indexed="64"/>
      </bottom>
      <diagonal style="thin">
        <color indexed="64"/>
      </diagonal>
    </border>
    <border>
      <left style="thin">
        <color theme="1"/>
      </left>
      <right/>
      <top/>
      <bottom style="thin">
        <color indexed="64"/>
      </bottom>
      <diagonal/>
    </border>
    <border>
      <left/>
      <right style="thin">
        <color theme="1"/>
      </right>
      <top style="thin">
        <color theme="1"/>
      </top>
      <bottom style="thin">
        <color theme="1"/>
      </bottom>
      <diagonal/>
    </border>
    <border>
      <left/>
      <right style="medium">
        <color theme="1"/>
      </right>
      <top style="medium">
        <color theme="1"/>
      </top>
      <bottom style="medium">
        <color indexed="64"/>
      </bottom>
      <diagonal/>
    </border>
    <border>
      <left/>
      <right style="medium">
        <color indexed="64"/>
      </right>
      <top/>
      <bottom style="thin">
        <color indexed="64"/>
      </bottom>
      <diagonal/>
    </border>
    <border>
      <left style="thin">
        <color theme="1"/>
      </left>
      <right style="medium">
        <color theme="1"/>
      </right>
      <top style="thin">
        <color theme="1"/>
      </top>
      <bottom/>
      <diagonal/>
    </border>
    <border>
      <left style="thin">
        <color theme="1"/>
      </left>
      <right style="medium">
        <color theme="1"/>
      </right>
      <top style="medium">
        <color theme="1"/>
      </top>
      <bottom style="medium">
        <color theme="1"/>
      </bottom>
      <diagonal/>
    </border>
    <border>
      <left/>
      <right style="medium">
        <color indexed="64"/>
      </right>
      <top style="thin">
        <color indexed="64"/>
      </top>
      <bottom style="medium">
        <color indexed="64"/>
      </bottom>
      <diagonal/>
    </border>
    <border diagonalDown="1">
      <left style="thick">
        <color indexed="64"/>
      </left>
      <right style="thin">
        <color indexed="64"/>
      </right>
      <top style="thick">
        <color indexed="64"/>
      </top>
      <bottom style="medium">
        <color indexed="64"/>
      </bottom>
      <diagonal style="thin">
        <color auto="1"/>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ck">
        <color indexed="64"/>
      </bottom>
      <diagonal/>
    </border>
    <border>
      <left/>
      <right/>
      <top style="thick">
        <color indexed="64"/>
      </top>
      <bottom/>
      <diagonal/>
    </border>
    <border diagonalDown="1">
      <left/>
      <right/>
      <top style="thick">
        <color indexed="64"/>
      </top>
      <bottom style="medium">
        <color indexed="64"/>
      </bottom>
      <diagonal style="thin">
        <color auto="1"/>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bottom style="thick">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top style="double">
        <color indexed="64"/>
      </top>
      <bottom style="medium">
        <color indexed="64"/>
      </bottom>
      <diagonal/>
    </border>
    <border>
      <left/>
      <right/>
      <top style="thin">
        <color indexed="64"/>
      </top>
      <bottom style="medium">
        <color indexed="64"/>
      </bottom>
      <diagonal/>
    </border>
    <border diagonalDown="1">
      <left style="thin">
        <color indexed="64"/>
      </left>
      <right style="double">
        <color indexed="64"/>
      </right>
      <top style="thick">
        <color indexed="64"/>
      </top>
      <bottom style="medium">
        <color indexed="64"/>
      </bottom>
      <diagonal style="thin">
        <color auto="1"/>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style="double">
        <color indexed="64"/>
      </right>
      <top style="double">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bottom/>
      <diagonal/>
    </border>
    <border>
      <left/>
      <right style="double">
        <color indexed="64"/>
      </right>
      <top style="thin">
        <color indexed="64"/>
      </top>
      <bottom style="double">
        <color indexed="64"/>
      </bottom>
      <diagonal/>
    </border>
    <border>
      <left style="thin">
        <color indexed="64"/>
      </left>
      <right style="double">
        <color indexed="64"/>
      </right>
      <top/>
      <bottom style="thick">
        <color indexed="64"/>
      </bottom>
      <diagonal/>
    </border>
    <border>
      <left/>
      <right style="thin">
        <color indexed="64"/>
      </right>
      <top style="thick">
        <color indexed="64"/>
      </top>
      <bottom style="medium">
        <color indexed="64"/>
      </bottom>
      <diagonal/>
    </border>
    <border>
      <left/>
      <right style="thin">
        <color indexed="64"/>
      </right>
      <top/>
      <bottom style="thick">
        <color indexed="64"/>
      </bottom>
      <diagonal/>
    </border>
    <border>
      <left style="thin">
        <color indexed="64"/>
      </left>
      <right style="thin">
        <color indexed="64"/>
      </right>
      <top style="thick">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style="double">
        <color indexed="64"/>
      </right>
      <top style="thick">
        <color indexed="64"/>
      </top>
      <bottom style="medium">
        <color indexed="64"/>
      </bottom>
      <diagonal/>
    </border>
    <border>
      <left style="thin">
        <color indexed="64"/>
      </left>
      <right style="double">
        <color indexed="64"/>
      </right>
      <top style="double">
        <color indexed="64"/>
      </top>
      <bottom style="medium">
        <color indexed="64"/>
      </bottom>
      <diagonal/>
    </border>
    <border>
      <left/>
      <right style="thick">
        <color indexed="64"/>
      </right>
      <top style="thick">
        <color indexed="64"/>
      </top>
      <bottom style="medium">
        <color indexed="64"/>
      </bottom>
      <diagonal/>
    </border>
    <border>
      <left/>
      <right style="thick">
        <color indexed="64"/>
      </right>
      <top style="medium">
        <color indexed="64"/>
      </top>
      <bottom/>
      <diagonal/>
    </border>
    <border>
      <left style="double">
        <color indexed="64"/>
      </left>
      <right style="thick">
        <color indexed="64"/>
      </right>
      <top style="thin">
        <color indexed="64"/>
      </top>
      <bottom style="thin">
        <color indexed="64"/>
      </bottom>
      <diagonal/>
    </border>
    <border>
      <left/>
      <right style="thick">
        <color indexed="64"/>
      </right>
      <top/>
      <bottom/>
      <diagonal/>
    </border>
    <border>
      <left style="double">
        <color indexed="64"/>
      </left>
      <right style="thick">
        <color indexed="64"/>
      </right>
      <top style="thin">
        <color indexed="64"/>
      </top>
      <bottom/>
      <diagonal/>
    </border>
    <border>
      <left/>
      <right style="thick">
        <color indexed="64"/>
      </right>
      <top style="thin">
        <color indexed="64"/>
      </top>
      <bottom style="double">
        <color indexed="64"/>
      </bottom>
      <diagonal/>
    </border>
    <border>
      <left/>
      <right style="thick">
        <color indexed="64"/>
      </right>
      <top/>
      <bottom style="medium">
        <color indexed="64"/>
      </bottom>
      <diagonal/>
    </border>
    <border>
      <left style="double">
        <color indexed="64"/>
      </left>
      <right style="thick">
        <color indexed="64"/>
      </right>
      <top style="medium">
        <color indexed="64"/>
      </top>
      <bottom style="thin">
        <color indexed="64"/>
      </bottom>
      <diagonal/>
    </border>
    <border>
      <left style="double">
        <color indexed="64"/>
      </left>
      <right style="thick">
        <color indexed="64"/>
      </right>
      <top style="thin">
        <color indexed="64"/>
      </top>
      <bottom style="medium">
        <color indexed="64"/>
      </bottom>
      <diagonal/>
    </border>
    <border>
      <left style="double">
        <color indexed="64"/>
      </left>
      <right style="thick">
        <color indexed="64"/>
      </right>
      <top/>
      <bottom/>
      <diagonal/>
    </border>
    <border>
      <left style="double">
        <color indexed="64"/>
      </left>
      <right style="thick">
        <color indexed="64"/>
      </right>
      <top style="thin">
        <color indexed="64"/>
      </top>
      <bottom style="double">
        <color indexed="64"/>
      </bottom>
      <diagonal/>
    </border>
    <border diagonalDown="1">
      <left style="double">
        <color indexed="64"/>
      </left>
      <right style="thick">
        <color indexed="64"/>
      </right>
      <top/>
      <bottom style="thick">
        <color indexed="64"/>
      </bottom>
      <diagonal style="thin">
        <color indexed="64"/>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diagonal/>
    </border>
    <border>
      <left style="medium">
        <color indexed="8"/>
      </left>
      <right/>
      <top style="dashed">
        <color indexed="64"/>
      </top>
      <bottom style="medium">
        <color indexed="8"/>
      </bottom>
      <diagonal/>
    </border>
    <border>
      <left style="medium">
        <color indexed="8"/>
      </left>
      <right/>
      <top/>
      <bottom/>
      <diagonal/>
    </border>
    <border>
      <left style="medium">
        <color indexed="8"/>
      </left>
      <right/>
      <top/>
      <bottom style="medium">
        <color indexed="8"/>
      </bottom>
      <diagonal/>
    </border>
    <border>
      <left style="medium">
        <color indexed="64"/>
      </left>
      <right/>
      <top/>
      <bottom style="medium">
        <color indexed="8"/>
      </bottom>
      <diagonal/>
    </border>
    <border>
      <left style="medium">
        <color theme="1"/>
      </left>
      <right/>
      <top style="medium">
        <color theme="1"/>
      </top>
      <bottom/>
      <diagonal/>
    </border>
    <border>
      <left style="medium">
        <color indexed="8"/>
      </left>
      <right/>
      <top/>
      <bottom style="double">
        <color theme="1"/>
      </bottom>
      <diagonal/>
    </border>
    <border>
      <left style="medium">
        <color indexed="8"/>
      </left>
      <right/>
      <top style="medium">
        <color indexed="8"/>
      </top>
      <bottom style="medium">
        <color indexed="8"/>
      </bottom>
      <diagonal/>
    </border>
    <border>
      <left style="medium">
        <color theme="1"/>
      </left>
      <right/>
      <top style="thin">
        <color theme="1"/>
      </top>
      <bottom style="medium">
        <color theme="1"/>
      </bottom>
      <diagonal/>
    </border>
    <border>
      <left/>
      <right/>
      <top style="medium">
        <color indexed="8"/>
      </top>
      <bottom/>
      <diagonal/>
    </border>
    <border>
      <left/>
      <right/>
      <top style="dashed">
        <color indexed="64"/>
      </top>
      <bottom style="medium">
        <color indexed="8"/>
      </bottom>
      <diagonal/>
    </border>
    <border>
      <left/>
      <right/>
      <top/>
      <bottom style="medium">
        <color indexed="8"/>
      </bottom>
      <diagonal/>
    </border>
    <border>
      <left/>
      <right/>
      <top style="medium">
        <color indexed="8"/>
      </top>
      <bottom style="medium">
        <color indexed="8"/>
      </bottom>
      <diagonal/>
    </border>
    <border>
      <left/>
      <right/>
      <top style="medium">
        <color theme="1"/>
      </top>
      <bottom style="thin">
        <color theme="1"/>
      </bottom>
      <diagonal/>
    </border>
    <border>
      <left/>
      <right/>
      <top style="thin">
        <color theme="1"/>
      </top>
      <bottom style="medium">
        <color theme="1"/>
      </bottom>
      <diagonal/>
    </border>
    <border>
      <left/>
      <right style="medium">
        <color indexed="8"/>
      </right>
      <top style="dashed">
        <color indexed="64"/>
      </top>
      <bottom style="medium">
        <color indexed="8"/>
      </bottom>
      <diagonal/>
    </border>
    <border>
      <left/>
      <right style="medium">
        <color theme="1"/>
      </right>
      <top/>
      <bottom style="medium">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style="medium">
        <color theme="1"/>
      </top>
      <bottom/>
      <diagonal/>
    </border>
    <border>
      <left/>
      <right style="medium">
        <color indexed="8"/>
      </right>
      <top/>
      <bottom style="medium">
        <color theme="1"/>
      </bottom>
      <diagonal/>
    </border>
    <border>
      <left/>
      <right style="medium">
        <color indexed="8"/>
      </right>
      <top/>
      <bottom style="double">
        <color theme="1"/>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style="dashed">
        <color indexed="64"/>
      </top>
      <bottom style="medium">
        <color indexed="8"/>
      </bottom>
      <diagonal/>
    </border>
    <border>
      <left style="medium">
        <color indexed="8"/>
      </left>
      <right style="medium">
        <color indexed="8"/>
      </right>
      <top/>
      <bottom/>
      <diagonal/>
    </border>
    <border>
      <left style="thick">
        <color indexed="8"/>
      </left>
      <right style="thick">
        <color indexed="8"/>
      </right>
      <top style="thick">
        <color indexed="8"/>
      </top>
      <bottom/>
      <diagonal/>
    </border>
    <border>
      <left style="thick">
        <color indexed="8"/>
      </left>
      <right style="thick">
        <color indexed="8"/>
      </right>
      <top/>
      <bottom style="thick">
        <color indexed="8"/>
      </bottom>
      <diagonal/>
    </border>
    <border>
      <left style="medium">
        <color indexed="8"/>
      </left>
      <right style="medium">
        <color indexed="8"/>
      </right>
      <top/>
      <bottom style="medium">
        <color indexed="8"/>
      </bottom>
      <diagonal/>
    </border>
    <border>
      <left style="medium">
        <color indexed="8"/>
      </left>
      <right style="medium">
        <color theme="1"/>
      </right>
      <top style="medium">
        <color indexed="8"/>
      </top>
      <bottom/>
      <diagonal/>
    </border>
    <border>
      <left style="medium">
        <color indexed="8"/>
      </left>
      <right style="medium">
        <color theme="1"/>
      </right>
      <top/>
      <bottom style="medium">
        <color theme="1"/>
      </bottom>
      <diagonal/>
    </border>
    <border>
      <left style="medium">
        <color indexed="8"/>
      </left>
      <right style="medium">
        <color theme="1"/>
      </right>
      <top/>
      <bottom/>
      <diagonal/>
    </border>
    <border>
      <left style="medium">
        <color indexed="8"/>
      </left>
      <right style="medium">
        <color indexed="8"/>
      </right>
      <top style="medium">
        <color theme="1"/>
      </top>
      <bottom/>
      <diagonal/>
    </border>
    <border>
      <left style="medium">
        <color indexed="8"/>
      </left>
      <right style="medium">
        <color indexed="8"/>
      </right>
      <top/>
      <bottom style="medium">
        <color theme="1"/>
      </bottom>
      <diagonal/>
    </border>
    <border>
      <left style="medium">
        <color indexed="8"/>
      </left>
      <right style="medium">
        <color theme="1"/>
      </right>
      <top/>
      <bottom style="double">
        <color theme="1"/>
      </bottom>
      <diagonal/>
    </border>
    <border>
      <left style="thin">
        <color theme="1"/>
      </left>
      <right style="thin">
        <color theme="1"/>
      </right>
      <top style="medium">
        <color theme="1"/>
      </top>
      <bottom style="thin">
        <color theme="1"/>
      </bottom>
      <diagonal/>
    </border>
    <border>
      <left style="medium">
        <color indexed="8"/>
      </left>
      <right/>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top/>
      <bottom/>
      <diagonal/>
    </border>
    <border>
      <left style="medium">
        <color theme="1"/>
      </left>
      <right style="medium">
        <color theme="1"/>
      </right>
      <top/>
      <bottom style="double">
        <color theme="1"/>
      </bottom>
      <diagonal/>
    </border>
    <border>
      <left style="medium">
        <color indexed="8"/>
      </left>
      <right/>
      <top style="medium">
        <color indexed="8"/>
      </top>
      <bottom style="thin">
        <color theme="1"/>
      </bottom>
      <diagonal/>
    </border>
    <border>
      <left style="medium">
        <color indexed="8"/>
      </left>
      <right/>
      <top style="thin">
        <color theme="1"/>
      </top>
      <bottom style="thin">
        <color theme="1"/>
      </bottom>
      <diagonal/>
    </border>
    <border>
      <left style="medium">
        <color theme="1"/>
      </left>
      <right style="medium">
        <color theme="1"/>
      </right>
      <top style="thin">
        <color theme="1"/>
      </top>
      <bottom/>
      <diagonal/>
    </border>
    <border>
      <left style="medium">
        <color theme="1"/>
      </left>
      <right style="medium">
        <color theme="1"/>
      </right>
      <top/>
      <bottom style="thin">
        <color theme="1"/>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double">
        <color theme="1"/>
      </bottom>
      <diagonal/>
    </border>
    <border>
      <left style="medium">
        <color theme="1"/>
      </left>
      <right style="medium">
        <color theme="1"/>
      </right>
      <top/>
      <bottom style="medium">
        <color theme="1"/>
      </bottom>
      <diagonal/>
    </border>
    <border>
      <left style="medium">
        <color indexed="64"/>
      </left>
      <right style="medium">
        <color theme="1"/>
      </right>
      <top style="thin">
        <color theme="1"/>
      </top>
      <bottom style="double">
        <color theme="1"/>
      </bottom>
      <diagonal/>
    </border>
    <border>
      <left style="medium">
        <color theme="1"/>
      </left>
      <right/>
      <top/>
      <bottom style="double">
        <color theme="1"/>
      </bottom>
      <diagonal/>
    </border>
    <border>
      <left/>
      <right style="medium">
        <color theme="1"/>
      </right>
      <top style="medium">
        <color theme="1"/>
      </top>
      <bottom style="medium">
        <color theme="1"/>
      </bottom>
      <diagonal/>
    </border>
    <border>
      <left style="medium">
        <color indexed="8"/>
      </left>
      <right style="medium">
        <color indexed="8"/>
      </right>
      <top style="thin">
        <color indexed="8"/>
      </top>
      <bottom style="thin">
        <color indexed="8"/>
      </bottom>
      <diagonal/>
    </border>
    <border>
      <left style="medium">
        <color theme="1"/>
      </left>
      <right style="medium">
        <color indexed="8"/>
      </right>
      <top style="thin">
        <color indexed="8"/>
      </top>
      <bottom/>
      <diagonal/>
    </border>
    <border>
      <left style="medium">
        <color theme="1"/>
      </left>
      <right style="medium">
        <color indexed="8"/>
      </right>
      <top/>
      <bottom style="thin">
        <color indexed="8"/>
      </bottom>
      <diagonal/>
    </border>
    <border>
      <left/>
      <right style="medium">
        <color indexed="8"/>
      </right>
      <top style="thin">
        <color indexed="8"/>
      </top>
      <bottom style="thin">
        <color indexed="8"/>
      </bottom>
      <diagonal/>
    </border>
    <border>
      <left/>
      <right style="medium">
        <color indexed="8"/>
      </right>
      <top style="thin">
        <color indexed="8"/>
      </top>
      <bottom style="thin">
        <color theme="1"/>
      </bottom>
      <diagonal/>
    </border>
    <border>
      <left/>
      <right style="medium">
        <color indexed="8"/>
      </right>
      <top/>
      <bottom style="thin">
        <color theme="1"/>
      </bottom>
      <diagonal/>
    </border>
    <border>
      <left/>
      <right style="medium">
        <color indexed="8"/>
      </right>
      <top style="thin">
        <color theme="1"/>
      </top>
      <bottom style="double">
        <color theme="1"/>
      </bottom>
      <diagonal/>
    </border>
    <border>
      <left style="medium">
        <color theme="1"/>
      </left>
      <right style="medium">
        <color indexed="8"/>
      </right>
      <top/>
      <bottom/>
      <diagonal/>
    </border>
    <border>
      <left style="medium">
        <color theme="1"/>
      </left>
      <right style="medium">
        <color indexed="8"/>
      </right>
      <top style="medium">
        <color theme="1"/>
      </top>
      <bottom/>
      <diagonal/>
    </border>
    <border>
      <left style="medium">
        <color theme="1"/>
      </left>
      <right style="medium">
        <color indexed="8"/>
      </right>
      <top/>
      <bottom style="medium">
        <color theme="1"/>
      </bottom>
      <diagonal/>
    </border>
    <border>
      <left/>
      <right style="medium">
        <color indexed="8"/>
      </right>
      <top/>
      <bottom style="thin">
        <color indexed="8"/>
      </bottom>
      <diagonal/>
    </border>
    <border>
      <left/>
      <right style="medium">
        <color indexed="8"/>
      </right>
      <top style="thin">
        <color indexed="8"/>
      </top>
      <bottom/>
      <diagonal/>
    </border>
    <border>
      <left style="medium">
        <color theme="1"/>
      </left>
      <right style="medium">
        <color theme="1"/>
      </right>
      <top style="double">
        <color theme="1"/>
      </top>
      <bottom style="double">
        <color theme="1"/>
      </bottom>
      <diagonal/>
    </border>
    <border>
      <left style="thin">
        <color theme="1"/>
      </left>
      <right style="medium">
        <color theme="1"/>
      </right>
      <top style="medium">
        <color theme="1"/>
      </top>
      <bottom style="thin">
        <color theme="1"/>
      </bottom>
      <diagonal/>
    </border>
    <border>
      <left/>
      <right/>
      <top/>
      <bottom style="dotted">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dashed">
        <color indexed="64"/>
      </right>
      <top style="medium">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style="dashed">
        <color indexed="64"/>
      </left>
      <right style="dashed">
        <color indexed="64"/>
      </right>
      <top style="medium">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medium">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auto="1"/>
      </left>
      <right style="thin">
        <color auto="1"/>
      </right>
      <top style="thin">
        <color auto="1"/>
      </top>
      <bottom style="thin">
        <color auto="1"/>
      </bottom>
      <diagonal/>
    </border>
    <border>
      <left style="medium">
        <color indexed="64"/>
      </left>
      <right/>
      <top style="double">
        <color indexed="64"/>
      </top>
      <bottom style="medium">
        <color indexed="64"/>
      </bottom>
      <diagonal/>
    </border>
    <border>
      <left/>
      <right style="thin">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indexed="64"/>
      </left>
      <right style="medium">
        <color indexed="64"/>
      </right>
      <top style="double">
        <color indexed="64"/>
      </top>
      <bottom style="medium">
        <color indexed="64"/>
      </bottom>
      <diagonal/>
    </border>
    <border>
      <left style="medium">
        <color auto="1"/>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thin">
        <color indexed="64"/>
      </left>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right/>
      <top/>
      <bottom style="thin">
        <color auto="1"/>
      </bottom>
      <diagonal/>
    </border>
    <border>
      <left/>
      <right/>
      <top style="thin">
        <color auto="1"/>
      </top>
      <bottom/>
      <diagonal/>
    </border>
  </borders>
  <cellStyleXfs count="7">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1" fillId="0" borderId="0"/>
    <xf numFmtId="0" fontId="2" fillId="0" borderId="0"/>
    <xf numFmtId="38" fontId="2" fillId="0" borderId="0" applyFont="0" applyFill="0" applyBorder="0" applyAlignment="0" applyProtection="0">
      <alignment vertical="center"/>
    </xf>
    <xf numFmtId="0" fontId="24" fillId="0" borderId="0" applyNumberFormat="0" applyFill="0" applyBorder="0" applyAlignment="0" applyProtection="0">
      <alignment vertical="top"/>
      <protection locked="0"/>
    </xf>
  </cellStyleXfs>
  <cellXfs count="1165">
    <xf numFmtId="0" fontId="0" fillId="0" borderId="0" xfId="0">
      <alignment vertical="center"/>
    </xf>
    <xf numFmtId="0" fontId="4" fillId="2" borderId="0" xfId="2" applyFont="1" applyFill="1">
      <alignment vertical="center"/>
    </xf>
    <xf numFmtId="0" fontId="4" fillId="2" borderId="0" xfId="2" applyFont="1" applyFill="1" applyAlignment="1">
      <alignment vertical="top"/>
    </xf>
    <xf numFmtId="0" fontId="5" fillId="2" borderId="0" xfId="2" applyFont="1" applyFill="1">
      <alignment vertical="center"/>
    </xf>
    <xf numFmtId="176" fontId="6" fillId="2" borderId="0" xfId="2" applyNumberFormat="1" applyFont="1" applyFill="1" applyAlignment="1">
      <alignment horizontal="left" vertical="center"/>
    </xf>
    <xf numFmtId="176" fontId="4" fillId="2" borderId="0" xfId="2" applyNumberFormat="1" applyFont="1" applyFill="1" applyAlignment="1">
      <alignment horizontal="left" vertical="center" indent="1"/>
    </xf>
    <xf numFmtId="0" fontId="4" fillId="2" borderId="0" xfId="2" applyFont="1" applyFill="1" applyAlignment="1">
      <alignment horizontal="left" vertical="center" indent="1"/>
    </xf>
    <xf numFmtId="0" fontId="4" fillId="2" borderId="0" xfId="2" applyFont="1" applyFill="1" applyAlignment="1">
      <alignment vertical="center" wrapText="1"/>
    </xf>
    <xf numFmtId="0" fontId="2" fillId="2" borderId="0" xfId="2" applyFill="1">
      <alignment vertical="center"/>
    </xf>
    <xf numFmtId="0" fontId="4" fillId="2" borderId="0" xfId="2" applyFont="1" applyFill="1" applyAlignment="1">
      <alignment horizontal="center" vertical="center"/>
    </xf>
    <xf numFmtId="0" fontId="2" fillId="2" borderId="0" xfId="2" applyFill="1" applyAlignment="1">
      <alignment horizontal="right" vertical="center"/>
    </xf>
    <xf numFmtId="0" fontId="4" fillId="2" borderId="0" xfId="2" applyFont="1" applyFill="1" applyAlignment="1"/>
    <xf numFmtId="0" fontId="4" fillId="2" borderId="0" xfId="2" applyFont="1" applyFill="1" applyAlignment="1">
      <alignment horizontal="right" vertical="center"/>
    </xf>
    <xf numFmtId="0" fontId="4" fillId="2" borderId="3" xfId="2" applyFont="1" applyFill="1" applyBorder="1" applyAlignment="1">
      <alignment horizontal="right" vertical="center"/>
    </xf>
    <xf numFmtId="0" fontId="10" fillId="2" borderId="0" xfId="2" applyFont="1" applyFill="1" applyAlignment="1">
      <alignment vertical="center" wrapText="1"/>
    </xf>
    <xf numFmtId="176" fontId="11" fillId="2" borderId="0" xfId="2" applyNumberFormat="1" applyFont="1" applyFill="1" applyAlignment="1">
      <alignment horizontal="left" vertical="center"/>
    </xf>
    <xf numFmtId="0" fontId="12" fillId="2" borderId="8" xfId="2" applyFont="1" applyFill="1" applyBorder="1">
      <alignment vertical="center"/>
    </xf>
    <xf numFmtId="0" fontId="12" fillId="2" borderId="0" xfId="2" applyFont="1" applyFill="1">
      <alignment vertical="center"/>
    </xf>
    <xf numFmtId="0" fontId="4" fillId="2" borderId="9" xfId="2" applyFont="1" applyFill="1" applyBorder="1" applyAlignment="1">
      <alignment horizontal="center" vertical="center"/>
    </xf>
    <xf numFmtId="0" fontId="4" fillId="4" borderId="10" xfId="2" applyFont="1" applyFill="1" applyBorder="1" applyAlignment="1">
      <alignment horizontal="right" vertical="center"/>
    </xf>
    <xf numFmtId="0" fontId="4" fillId="4" borderId="10" xfId="2" applyFont="1" applyFill="1" applyBorder="1" applyAlignment="1">
      <alignment horizontal="center" vertical="center"/>
    </xf>
    <xf numFmtId="0" fontId="4" fillId="4" borderId="11" xfId="2" applyFont="1" applyFill="1" applyBorder="1" applyAlignment="1">
      <alignment horizontal="center" vertical="center"/>
    </xf>
    <xf numFmtId="0" fontId="4" fillId="4" borderId="12" xfId="2" applyFont="1" applyFill="1" applyBorder="1" applyAlignment="1">
      <alignment horizontal="center" vertical="center"/>
    </xf>
    <xf numFmtId="0" fontId="4" fillId="5" borderId="13" xfId="2" applyFont="1" applyFill="1" applyBorder="1" applyAlignment="1">
      <alignment horizontal="left" vertical="center"/>
    </xf>
    <xf numFmtId="0" fontId="4" fillId="5" borderId="14" xfId="2" applyFont="1" applyFill="1" applyBorder="1">
      <alignment vertical="center"/>
    </xf>
    <xf numFmtId="0" fontId="4" fillId="5" borderId="16" xfId="2" applyFont="1" applyFill="1" applyBorder="1">
      <alignment vertical="center"/>
    </xf>
    <xf numFmtId="0" fontId="4" fillId="5" borderId="17" xfId="2" applyFont="1" applyFill="1" applyBorder="1">
      <alignment vertical="center"/>
    </xf>
    <xf numFmtId="0" fontId="13" fillId="7" borderId="0" xfId="2" applyFont="1" applyFill="1">
      <alignment vertical="center"/>
    </xf>
    <xf numFmtId="0" fontId="4" fillId="2" borderId="0" xfId="2" applyFont="1" applyFill="1" applyAlignment="1">
      <alignment horizontal="left"/>
    </xf>
    <xf numFmtId="0" fontId="4" fillId="2" borderId="0" xfId="2" applyFont="1" applyFill="1" applyAlignment="1">
      <alignment horizontal="left" vertical="center"/>
    </xf>
    <xf numFmtId="0" fontId="9" fillId="7" borderId="0" xfId="2" applyFont="1" applyFill="1" applyAlignment="1">
      <alignment horizontal="left" vertical="center"/>
    </xf>
    <xf numFmtId="0" fontId="4" fillId="7" borderId="0" xfId="2" applyFont="1" applyFill="1" applyAlignment="1">
      <alignment horizontal="left" vertical="center"/>
    </xf>
    <xf numFmtId="0" fontId="4" fillId="9" borderId="24" xfId="2" applyFont="1" applyFill="1" applyBorder="1" applyAlignment="1">
      <alignment horizontal="right" vertical="center"/>
    </xf>
    <xf numFmtId="0" fontId="4" fillId="9" borderId="25" xfId="2" applyFont="1" applyFill="1" applyBorder="1" applyAlignment="1">
      <alignment horizontal="left"/>
    </xf>
    <xf numFmtId="0" fontId="4" fillId="9" borderId="25" xfId="2" applyFont="1" applyFill="1" applyBorder="1" applyAlignment="1">
      <alignment horizontal="left" vertical="center"/>
    </xf>
    <xf numFmtId="0" fontId="4" fillId="9" borderId="25" xfId="2" applyFont="1" applyFill="1" applyBorder="1">
      <alignment vertical="center"/>
    </xf>
    <xf numFmtId="0" fontId="4" fillId="9" borderId="26" xfId="2" applyFont="1" applyFill="1" applyBorder="1">
      <alignment vertical="center"/>
    </xf>
    <xf numFmtId="49" fontId="14" fillId="7" borderId="0" xfId="2" applyNumberFormat="1" applyFont="1" applyFill="1" applyAlignment="1">
      <alignment horizontal="center" vertical="center"/>
    </xf>
    <xf numFmtId="0" fontId="4" fillId="2" borderId="3" xfId="2" applyFont="1" applyFill="1" applyBorder="1" applyAlignment="1">
      <alignment horizontal="left" vertical="center"/>
    </xf>
    <xf numFmtId="49" fontId="14" fillId="7" borderId="27" xfId="2" applyNumberFormat="1" applyFont="1" applyFill="1" applyBorder="1" applyAlignment="1">
      <alignment horizontal="center" vertical="center"/>
    </xf>
    <xf numFmtId="0" fontId="15" fillId="4" borderId="10" xfId="2" applyFont="1" applyFill="1" applyBorder="1" applyAlignment="1">
      <alignment vertical="center" wrapText="1"/>
    </xf>
    <xf numFmtId="0" fontId="16" fillId="3" borderId="10" xfId="2" applyFont="1" applyFill="1" applyBorder="1" applyProtection="1">
      <alignment vertical="center"/>
      <protection locked="0"/>
    </xf>
    <xf numFmtId="0" fontId="16" fillId="3" borderId="31" xfId="2" applyFont="1" applyFill="1" applyBorder="1" applyProtection="1">
      <alignment vertical="center"/>
      <protection locked="0"/>
    </xf>
    <xf numFmtId="177" fontId="5" fillId="4" borderId="32" xfId="2" applyNumberFormat="1" applyFont="1" applyFill="1" applyBorder="1">
      <alignment vertical="center"/>
    </xf>
    <xf numFmtId="177" fontId="4" fillId="2" borderId="0" xfId="2" applyNumberFormat="1" applyFont="1" applyFill="1">
      <alignment vertical="center"/>
    </xf>
    <xf numFmtId="178" fontId="6" fillId="2" borderId="0" xfId="5" applyNumberFormat="1" applyFont="1" applyFill="1" applyProtection="1">
      <alignment vertical="center"/>
    </xf>
    <xf numFmtId="0" fontId="4" fillId="5" borderId="33" xfId="2" applyFont="1" applyFill="1" applyBorder="1">
      <alignment vertical="center"/>
    </xf>
    <xf numFmtId="0" fontId="4" fillId="5" borderId="27" xfId="2" applyFont="1" applyFill="1" applyBorder="1">
      <alignment vertical="center"/>
    </xf>
    <xf numFmtId="0" fontId="4" fillId="10" borderId="34" xfId="2" applyFont="1" applyFill="1" applyBorder="1">
      <alignment vertical="center"/>
    </xf>
    <xf numFmtId="0" fontId="2" fillId="0" borderId="34" xfId="4" applyBorder="1" applyAlignment="1" applyProtection="1">
      <alignment vertical="center"/>
      <protection locked="0"/>
    </xf>
    <xf numFmtId="0" fontId="2" fillId="0" borderId="15" xfId="4" applyBorder="1" applyAlignment="1">
      <alignment vertical="center"/>
    </xf>
    <xf numFmtId="0" fontId="4" fillId="10" borderId="35" xfId="2" applyFont="1" applyFill="1" applyBorder="1">
      <alignment vertical="center"/>
    </xf>
    <xf numFmtId="0" fontId="2" fillId="0" borderId="0" xfId="4" applyAlignment="1">
      <alignment vertical="center"/>
    </xf>
    <xf numFmtId="0" fontId="2" fillId="0" borderId="14" xfId="4" applyBorder="1" applyAlignment="1">
      <alignment horizontal="left" vertical="center"/>
    </xf>
    <xf numFmtId="0" fontId="2" fillId="0" borderId="34" xfId="4" applyBorder="1" applyAlignment="1">
      <alignment vertical="center"/>
    </xf>
    <xf numFmtId="0" fontId="2" fillId="0" borderId="14" xfId="4" applyBorder="1" applyAlignment="1">
      <alignment vertical="center"/>
    </xf>
    <xf numFmtId="0" fontId="4" fillId="7" borderId="0" xfId="2" applyFont="1" applyFill="1" applyAlignment="1">
      <alignment horizontal="center" vertical="center"/>
    </xf>
    <xf numFmtId="0" fontId="4" fillId="9" borderId="39" xfId="2" applyFont="1" applyFill="1" applyBorder="1">
      <alignment vertical="center"/>
    </xf>
    <xf numFmtId="0" fontId="4" fillId="9" borderId="0" xfId="2" applyFont="1" applyFill="1" applyAlignment="1">
      <alignment horizontal="distributed" wrapText="1"/>
    </xf>
    <xf numFmtId="0" fontId="4" fillId="9" borderId="0" xfId="2" applyFont="1" applyFill="1" applyAlignment="1">
      <alignment horizontal="distributed"/>
    </xf>
    <xf numFmtId="0" fontId="4" fillId="9" borderId="0" xfId="2" applyFont="1" applyFill="1" applyAlignment="1">
      <alignment horizontal="left"/>
    </xf>
    <xf numFmtId="0" fontId="4" fillId="9" borderId="40" xfId="2" applyFont="1" applyFill="1" applyBorder="1" applyAlignment="1">
      <alignment horizontal="distributed"/>
    </xf>
    <xf numFmtId="0" fontId="8" fillId="2" borderId="0" xfId="2" applyFont="1" applyFill="1" applyProtection="1">
      <alignment vertical="center"/>
      <protection locked="0"/>
    </xf>
    <xf numFmtId="0" fontId="17" fillId="2" borderId="0" xfId="2" applyFont="1" applyFill="1">
      <alignment vertical="center"/>
    </xf>
    <xf numFmtId="0" fontId="18" fillId="2" borderId="0" xfId="2" applyFont="1" applyFill="1" applyAlignment="1">
      <alignment horizontal="left" vertical="center" indent="2"/>
    </xf>
    <xf numFmtId="0" fontId="2" fillId="0" borderId="35" xfId="4" applyBorder="1" applyAlignment="1">
      <alignment horizontal="center" vertical="center"/>
    </xf>
    <xf numFmtId="0" fontId="2" fillId="0" borderId="0" xfId="4" applyAlignment="1">
      <alignment horizontal="center" vertical="center"/>
    </xf>
    <xf numFmtId="0" fontId="2" fillId="0" borderId="35" xfId="4" applyBorder="1" applyAlignment="1" applyProtection="1">
      <alignment vertical="center"/>
      <protection locked="0"/>
    </xf>
    <xf numFmtId="0" fontId="2" fillId="0" borderId="27" xfId="4" applyBorder="1" applyAlignment="1">
      <alignment horizontal="center" vertical="center"/>
    </xf>
    <xf numFmtId="0" fontId="4" fillId="8" borderId="41" xfId="2" applyFont="1" applyFill="1" applyBorder="1" applyAlignment="1">
      <alignment horizontal="center" vertical="center"/>
    </xf>
    <xf numFmtId="0" fontId="4" fillId="6" borderId="20" xfId="2" applyFont="1" applyFill="1" applyBorder="1" applyAlignment="1" applyProtection="1">
      <alignment horizontal="center" vertical="center"/>
      <protection locked="0"/>
    </xf>
    <xf numFmtId="0" fontId="4" fillId="9" borderId="0" xfId="2" applyFont="1" applyFill="1" applyAlignment="1"/>
    <xf numFmtId="0" fontId="4" fillId="9" borderId="0" xfId="2" applyFont="1" applyFill="1">
      <alignment vertical="center"/>
    </xf>
    <xf numFmtId="0" fontId="4" fillId="9" borderId="0" xfId="2" applyFont="1" applyFill="1" applyAlignment="1">
      <alignment horizontal="center"/>
    </xf>
    <xf numFmtId="180" fontId="19" fillId="9" borderId="0" xfId="2" applyNumberFormat="1" applyFont="1" applyFill="1" applyAlignment="1">
      <alignment horizontal="center" wrapText="1"/>
    </xf>
    <xf numFmtId="0" fontId="4" fillId="9" borderId="0" xfId="2" applyFont="1" applyFill="1" applyAlignment="1">
      <alignment horizontal="center" wrapText="1"/>
    </xf>
    <xf numFmtId="0" fontId="4" fillId="9" borderId="40" xfId="2" applyFont="1" applyFill="1" applyBorder="1">
      <alignment vertical="center"/>
    </xf>
    <xf numFmtId="38" fontId="6" fillId="2" borderId="0" xfId="5" applyFont="1" applyFill="1" applyAlignment="1" applyProtection="1">
      <alignment horizontal="right" vertical="center"/>
    </xf>
    <xf numFmtId="0" fontId="8" fillId="2" borderId="0" xfId="2" applyFont="1" applyFill="1">
      <alignment vertical="center"/>
    </xf>
    <xf numFmtId="0" fontId="4" fillId="2" borderId="27" xfId="2" applyFont="1" applyFill="1" applyBorder="1">
      <alignment vertical="center"/>
    </xf>
    <xf numFmtId="0" fontId="20" fillId="2" borderId="0" xfId="2" applyFont="1" applyFill="1">
      <alignment vertical="center"/>
    </xf>
    <xf numFmtId="0" fontId="4" fillId="5" borderId="33" xfId="2" applyFont="1" applyFill="1" applyBorder="1" applyAlignment="1">
      <alignment horizontal="right" vertical="center"/>
    </xf>
    <xf numFmtId="0" fontId="4" fillId="10" borderId="35" xfId="2" applyFont="1" applyFill="1" applyBorder="1" applyAlignment="1">
      <alignment horizontal="right" vertical="center"/>
    </xf>
    <xf numFmtId="0" fontId="2" fillId="0" borderId="35" xfId="2" applyBorder="1">
      <alignment vertical="center"/>
    </xf>
    <xf numFmtId="0" fontId="2" fillId="0" borderId="0" xfId="2">
      <alignment vertical="center"/>
    </xf>
    <xf numFmtId="0" fontId="4" fillId="5" borderId="27" xfId="2" applyFont="1" applyFill="1" applyBorder="1" applyAlignment="1">
      <alignment horizontal="right" vertical="center"/>
    </xf>
    <xf numFmtId="0" fontId="4" fillId="0" borderId="0" xfId="2" applyFont="1">
      <alignment vertical="center"/>
    </xf>
    <xf numFmtId="0" fontId="4" fillId="0" borderId="27" xfId="2" applyFont="1" applyBorder="1">
      <alignment vertical="center"/>
    </xf>
    <xf numFmtId="0" fontId="4" fillId="0" borderId="20" xfId="2" applyFont="1" applyBorder="1" applyAlignment="1" applyProtection="1">
      <alignment horizontal="center" vertical="center"/>
      <protection locked="0"/>
    </xf>
    <xf numFmtId="0" fontId="4" fillId="8" borderId="44" xfId="2" applyFont="1" applyFill="1" applyBorder="1" applyAlignment="1">
      <alignment horizontal="center" vertical="center"/>
    </xf>
    <xf numFmtId="0" fontId="4" fillId="9" borderId="39" xfId="2" applyFont="1" applyFill="1" applyBorder="1" applyAlignment="1">
      <alignment horizontal="right" vertical="center"/>
    </xf>
    <xf numFmtId="0" fontId="23" fillId="9" borderId="0" xfId="2" applyFont="1" applyFill="1">
      <alignment vertical="center"/>
    </xf>
    <xf numFmtId="49" fontId="4" fillId="2" borderId="0" xfId="2" applyNumberFormat="1" applyFont="1" applyFill="1">
      <alignment vertical="center"/>
    </xf>
    <xf numFmtId="0" fontId="2" fillId="0" borderId="35" xfId="4" applyBorder="1" applyAlignment="1">
      <alignment vertical="center"/>
    </xf>
    <xf numFmtId="0" fontId="2" fillId="0" borderId="27" xfId="4" applyBorder="1" applyAlignment="1">
      <alignment vertical="center"/>
    </xf>
    <xf numFmtId="0" fontId="4" fillId="0" borderId="47" xfId="2" applyFont="1" applyBorder="1" applyAlignment="1" applyProtection="1">
      <alignment horizontal="left" vertical="center"/>
      <protection locked="0"/>
    </xf>
    <xf numFmtId="0" fontId="4" fillId="0" borderId="35" xfId="2" applyFont="1" applyBorder="1">
      <alignment vertical="center"/>
    </xf>
    <xf numFmtId="0" fontId="2" fillId="0" borderId="35" xfId="4" applyBorder="1" applyAlignment="1" applyProtection="1">
      <alignment horizontal="right" vertical="center"/>
      <protection locked="0"/>
    </xf>
    <xf numFmtId="0" fontId="4" fillId="9" borderId="0" xfId="2" applyFont="1" applyFill="1" applyAlignment="1">
      <alignment horizontal="center" vertical="center"/>
    </xf>
    <xf numFmtId="0" fontId="24" fillId="2" borderId="0" xfId="6" applyFill="1" applyAlignment="1" applyProtection="1">
      <alignment vertical="center"/>
    </xf>
    <xf numFmtId="0" fontId="25" fillId="2" borderId="0" xfId="2" applyFont="1" applyFill="1">
      <alignment vertical="center"/>
    </xf>
    <xf numFmtId="0" fontId="2" fillId="0" borderId="0" xfId="4" applyAlignment="1">
      <alignment horizontal="right" vertical="center"/>
    </xf>
    <xf numFmtId="0" fontId="4" fillId="8" borderId="41" xfId="2" applyFont="1" applyFill="1" applyBorder="1">
      <alignment vertical="center"/>
    </xf>
    <xf numFmtId="0" fontId="4" fillId="8" borderId="42" xfId="2" applyFont="1" applyFill="1" applyBorder="1" applyAlignment="1">
      <alignment horizontal="center" vertical="center"/>
    </xf>
    <xf numFmtId="38" fontId="4" fillId="9" borderId="0" xfId="5" applyFont="1" applyFill="1" applyBorder="1" applyAlignment="1"/>
    <xf numFmtId="38" fontId="4" fillId="9" borderId="40" xfId="5" applyFont="1" applyFill="1" applyBorder="1" applyAlignment="1"/>
    <xf numFmtId="0" fontId="18" fillId="2" borderId="0" xfId="2" applyFont="1" applyFill="1">
      <alignment vertical="center"/>
    </xf>
    <xf numFmtId="0" fontId="2" fillId="0" borderId="0" xfId="4" applyAlignment="1" applyProtection="1">
      <alignment vertical="center" shrinkToFit="1"/>
      <protection locked="0"/>
    </xf>
    <xf numFmtId="0" fontId="4" fillId="0" borderId="50" xfId="2" applyFont="1" applyBorder="1" applyAlignment="1" applyProtection="1">
      <alignment horizontal="center" vertical="center"/>
      <protection locked="0"/>
    </xf>
    <xf numFmtId="0" fontId="4" fillId="9" borderId="40" xfId="2" applyFont="1" applyFill="1" applyBorder="1" applyAlignment="1"/>
    <xf numFmtId="0" fontId="15" fillId="4" borderId="53" xfId="4" applyFont="1" applyFill="1" applyBorder="1" applyAlignment="1">
      <alignment vertical="center" wrapText="1"/>
    </xf>
    <xf numFmtId="177" fontId="5" fillId="4" borderId="54" xfId="2" applyNumberFormat="1" applyFont="1" applyFill="1" applyBorder="1">
      <alignment vertical="center"/>
    </xf>
    <xf numFmtId="176" fontId="5" fillId="2" borderId="56" xfId="2" applyNumberFormat="1" applyFont="1" applyFill="1" applyBorder="1" applyAlignment="1">
      <alignment horizontal="right" vertical="center"/>
    </xf>
    <xf numFmtId="0" fontId="4" fillId="4" borderId="57" xfId="2" applyFont="1" applyFill="1" applyBorder="1" applyAlignment="1">
      <alignment horizontal="center" vertical="center"/>
    </xf>
    <xf numFmtId="177" fontId="5" fillId="4" borderId="57" xfId="2" applyNumberFormat="1" applyFont="1" applyFill="1" applyBorder="1">
      <alignment vertical="center"/>
    </xf>
    <xf numFmtId="177" fontId="5" fillId="4" borderId="58" xfId="2" applyNumberFormat="1" applyFont="1" applyFill="1" applyBorder="1">
      <alignment vertical="center"/>
    </xf>
    <xf numFmtId="177" fontId="5" fillId="4" borderId="59" xfId="2" applyNumberFormat="1" applyFont="1" applyFill="1" applyBorder="1">
      <alignment vertical="center"/>
    </xf>
    <xf numFmtId="0" fontId="4" fillId="5" borderId="0" xfId="2" applyFont="1" applyFill="1">
      <alignment vertical="center"/>
    </xf>
    <xf numFmtId="0" fontId="4" fillId="8" borderId="44" xfId="2" applyFont="1" applyFill="1" applyBorder="1">
      <alignment vertical="center"/>
    </xf>
    <xf numFmtId="0" fontId="22" fillId="9" borderId="4" xfId="2" applyFont="1" applyFill="1" applyBorder="1" applyAlignment="1">
      <alignment horizontal="center" vertical="center"/>
    </xf>
    <xf numFmtId="0" fontId="13" fillId="0" borderId="0" xfId="2" applyFont="1" applyProtection="1">
      <alignment vertical="center"/>
      <protection locked="0"/>
    </xf>
    <xf numFmtId="0" fontId="27" fillId="2" borderId="0" xfId="2" applyFont="1" applyFill="1" applyAlignment="1">
      <alignment horizontal="center" vertical="center"/>
    </xf>
    <xf numFmtId="0" fontId="4" fillId="3" borderId="60" xfId="2" applyFont="1" applyFill="1" applyBorder="1" applyProtection="1">
      <alignment vertical="center"/>
      <protection locked="0"/>
    </xf>
    <xf numFmtId="182" fontId="4" fillId="0" borderId="61" xfId="2" applyNumberFormat="1" applyFont="1" applyBorder="1" applyProtection="1">
      <alignment vertical="center"/>
      <protection locked="0"/>
    </xf>
    <xf numFmtId="182" fontId="4" fillId="9" borderId="42" xfId="2" applyNumberFormat="1" applyFont="1" applyFill="1" applyBorder="1">
      <alignment vertical="center"/>
    </xf>
    <xf numFmtId="182" fontId="4" fillId="9" borderId="62" xfId="2" applyNumberFormat="1" applyFont="1" applyFill="1" applyBorder="1">
      <alignment vertical="center"/>
    </xf>
    <xf numFmtId="0" fontId="4" fillId="0" borderId="45" xfId="2" applyFont="1" applyBorder="1" applyAlignment="1" applyProtection="1">
      <alignment horizontal="left" vertical="center"/>
      <protection locked="0"/>
    </xf>
    <xf numFmtId="183" fontId="4" fillId="8" borderId="20" xfId="2" applyNumberFormat="1" applyFont="1" applyFill="1" applyBorder="1" applyAlignment="1">
      <alignment horizontal="right" vertical="center"/>
    </xf>
    <xf numFmtId="183" fontId="4" fillId="8" borderId="20" xfId="2" applyNumberFormat="1" applyFont="1" applyFill="1" applyBorder="1">
      <alignment vertical="center"/>
    </xf>
    <xf numFmtId="0" fontId="26" fillId="2" borderId="0" xfId="2" applyFont="1" applyFill="1" applyAlignment="1">
      <alignment horizontal="right" vertical="center"/>
    </xf>
    <xf numFmtId="0" fontId="4" fillId="9" borderId="63" xfId="2" applyFont="1" applyFill="1" applyBorder="1">
      <alignment vertical="center"/>
    </xf>
    <xf numFmtId="0" fontId="4" fillId="9" borderId="4" xfId="2" applyFont="1" applyFill="1" applyBorder="1">
      <alignment vertical="center"/>
    </xf>
    <xf numFmtId="0" fontId="4" fillId="9" borderId="64" xfId="2" applyFont="1" applyFill="1" applyBorder="1">
      <alignment vertical="center"/>
    </xf>
    <xf numFmtId="0" fontId="4" fillId="9" borderId="65" xfId="2" applyFont="1" applyFill="1" applyBorder="1">
      <alignment vertical="center"/>
    </xf>
    <xf numFmtId="0" fontId="28" fillId="2" borderId="0" xfId="2" applyFont="1" applyFill="1" applyAlignment="1">
      <alignment horizontal="center" vertical="center" shrinkToFit="1"/>
    </xf>
    <xf numFmtId="0" fontId="4" fillId="5" borderId="66" xfId="2" applyFont="1" applyFill="1" applyBorder="1">
      <alignment vertical="center"/>
    </xf>
    <xf numFmtId="0" fontId="4" fillId="5" borderId="67" xfId="2" applyFont="1" applyFill="1" applyBorder="1">
      <alignment vertical="center"/>
    </xf>
    <xf numFmtId="0" fontId="4" fillId="10" borderId="68" xfId="2" applyFont="1" applyFill="1" applyBorder="1">
      <alignment vertical="center"/>
    </xf>
    <xf numFmtId="0" fontId="2" fillId="0" borderId="68" xfId="4" applyBorder="1" applyAlignment="1">
      <alignment vertical="center" shrinkToFit="1"/>
    </xf>
    <xf numFmtId="0" fontId="2" fillId="0" borderId="3" xfId="4" applyBorder="1" applyAlignment="1">
      <alignment vertical="center" shrinkToFit="1"/>
    </xf>
    <xf numFmtId="0" fontId="2" fillId="0" borderId="67" xfId="4" applyBorder="1" applyAlignment="1">
      <alignment vertical="center"/>
    </xf>
    <xf numFmtId="0" fontId="2" fillId="0" borderId="67" xfId="4" applyBorder="1" applyAlignment="1">
      <alignment vertical="center" shrinkToFit="1"/>
    </xf>
    <xf numFmtId="0" fontId="4" fillId="7" borderId="0" xfId="2" applyFont="1" applyFill="1">
      <alignment vertical="center"/>
    </xf>
    <xf numFmtId="0" fontId="2" fillId="7" borderId="0" xfId="4" applyFill="1" applyAlignment="1">
      <alignment vertical="center" shrinkToFit="1"/>
    </xf>
    <xf numFmtId="0" fontId="2" fillId="7" borderId="0" xfId="2" applyFill="1">
      <alignment vertical="center"/>
    </xf>
    <xf numFmtId="0" fontId="29" fillId="7" borderId="0" xfId="2" applyFont="1" applyFill="1">
      <alignment vertical="center"/>
    </xf>
    <xf numFmtId="0" fontId="4" fillId="12" borderId="0" xfId="2" applyFont="1" applyFill="1">
      <alignment vertical="center"/>
    </xf>
    <xf numFmtId="0" fontId="4" fillId="2" borderId="0" xfId="2" applyFont="1" applyFill="1" applyProtection="1">
      <alignment vertical="center"/>
      <protection locked="0"/>
    </xf>
    <xf numFmtId="0" fontId="2" fillId="7" borderId="0" xfId="4" applyFill="1" applyAlignment="1">
      <alignment horizontal="right" vertical="center"/>
    </xf>
    <xf numFmtId="0" fontId="4" fillId="7" borderId="0" xfId="2" applyFont="1" applyFill="1" applyProtection="1">
      <alignment vertical="center"/>
      <protection locked="0"/>
    </xf>
    <xf numFmtId="0" fontId="4" fillId="7" borderId="0" xfId="4" applyFont="1" applyFill="1" applyAlignment="1">
      <alignment horizontal="right" vertical="center"/>
    </xf>
    <xf numFmtId="0" fontId="4" fillId="2" borderId="0" xfId="2" applyFont="1" applyFill="1" applyAlignment="1" applyProtection="1">
      <protection locked="0"/>
    </xf>
    <xf numFmtId="0" fontId="9" fillId="2" borderId="0" xfId="2" applyFont="1" applyFill="1">
      <alignment vertical="center"/>
    </xf>
    <xf numFmtId="38" fontId="29" fillId="7" borderId="0" xfId="5" applyFont="1" applyFill="1" applyBorder="1" applyAlignment="1"/>
    <xf numFmtId="38" fontId="29" fillId="7" borderId="0" xfId="5" applyFont="1" applyFill="1" applyAlignment="1"/>
    <xf numFmtId="0" fontId="29" fillId="7" borderId="0" xfId="2" applyFont="1" applyFill="1" applyAlignment="1"/>
    <xf numFmtId="0" fontId="31" fillId="0" borderId="0" xfId="2" applyFont="1">
      <alignment vertical="center"/>
    </xf>
    <xf numFmtId="0" fontId="31" fillId="0" borderId="0" xfId="2" applyFont="1" applyAlignment="1">
      <alignment horizontal="center" vertical="center"/>
    </xf>
    <xf numFmtId="0" fontId="32" fillId="0" borderId="0" xfId="2" applyFont="1" applyAlignment="1">
      <alignment horizontal="left" vertical="top" wrapText="1"/>
    </xf>
    <xf numFmtId="0" fontId="31" fillId="0" borderId="0" xfId="2" applyFont="1" applyAlignment="1">
      <alignment horizontal="distributed" vertical="center"/>
    </xf>
    <xf numFmtId="0" fontId="31" fillId="0" borderId="0" xfId="2" applyFont="1" applyAlignment="1" applyProtection="1">
      <alignment horizontal="left" vertical="center" indent="1"/>
      <protection hidden="1"/>
    </xf>
    <xf numFmtId="0" fontId="31" fillId="0" borderId="0" xfId="2" applyFont="1" applyAlignment="1">
      <alignment horizontal="right" vertical="center"/>
    </xf>
    <xf numFmtId="0" fontId="31" fillId="0" borderId="0" xfId="2" applyFont="1" applyAlignment="1">
      <alignment horizontal="distributed" vertical="center" justifyLastLine="1"/>
    </xf>
    <xf numFmtId="184" fontId="31" fillId="0" borderId="0" xfId="2" applyNumberFormat="1" applyFont="1" applyAlignment="1" applyProtection="1">
      <alignment horizontal="right" vertical="center"/>
      <protection locked="0"/>
    </xf>
    <xf numFmtId="0" fontId="31" fillId="0" borderId="0" xfId="2" applyFont="1" applyAlignment="1">
      <alignment horizontal="left" vertical="center"/>
    </xf>
    <xf numFmtId="0" fontId="31" fillId="0" borderId="0" xfId="2" applyFont="1" applyAlignment="1">
      <alignment horizontal="left" vertical="center" indent="1" shrinkToFit="1"/>
    </xf>
    <xf numFmtId="49" fontId="31" fillId="0" borderId="0" xfId="2" applyNumberFormat="1" applyFont="1">
      <alignment vertical="center"/>
    </xf>
    <xf numFmtId="0" fontId="31" fillId="0" borderId="0" xfId="2" applyFont="1" applyAlignment="1">
      <alignment vertical="center" wrapText="1"/>
    </xf>
    <xf numFmtId="0" fontId="31" fillId="0" borderId="42" xfId="2" applyFont="1" applyBorder="1">
      <alignment vertical="center"/>
    </xf>
    <xf numFmtId="0" fontId="35" fillId="0" borderId="0" xfId="2" applyFont="1">
      <alignment vertical="center"/>
    </xf>
    <xf numFmtId="38" fontId="31" fillId="0" borderId="42" xfId="2" applyNumberFormat="1" applyFont="1" applyBorder="1" applyAlignment="1">
      <alignment horizontal="right" vertical="center"/>
    </xf>
    <xf numFmtId="0" fontId="35" fillId="0" borderId="0" xfId="2" applyFont="1" applyAlignment="1">
      <alignment horizontal="right" vertical="center"/>
    </xf>
    <xf numFmtId="0" fontId="31" fillId="0" borderId="0" xfId="2" applyFont="1" applyAlignment="1">
      <alignment horizontal="left" vertical="center" indent="1"/>
    </xf>
    <xf numFmtId="185" fontId="31" fillId="0" borderId="42" xfId="5" applyNumberFormat="1" applyFont="1" applyBorder="1" applyAlignment="1" applyProtection="1">
      <alignment horizontal="right" vertical="center"/>
    </xf>
    <xf numFmtId="185" fontId="35" fillId="0" borderId="0" xfId="5" applyNumberFormat="1" applyFont="1" applyBorder="1" applyAlignment="1" applyProtection="1">
      <alignment horizontal="right" vertical="center"/>
    </xf>
    <xf numFmtId="0" fontId="4" fillId="0" borderId="42" xfId="2" applyFont="1" applyBorder="1">
      <alignment vertical="center"/>
    </xf>
    <xf numFmtId="0" fontId="35" fillId="0" borderId="42" xfId="2" applyFont="1" applyBorder="1">
      <alignment vertical="center"/>
    </xf>
    <xf numFmtId="0" fontId="2" fillId="0" borderId="0" xfId="4" applyProtection="1">
      <protection locked="0"/>
    </xf>
    <xf numFmtId="0" fontId="36" fillId="0" borderId="0" xfId="4" applyFont="1" applyAlignment="1">
      <alignment horizontal="center"/>
    </xf>
    <xf numFmtId="0" fontId="2" fillId="0" borderId="0" xfId="4"/>
    <xf numFmtId="0" fontId="37" fillId="0" borderId="69" xfId="4" applyFont="1" applyBorder="1" applyAlignment="1">
      <alignment horizontal="center" vertical="center"/>
    </xf>
    <xf numFmtId="0" fontId="37" fillId="0" borderId="70" xfId="4" applyFont="1" applyBorder="1" applyAlignment="1">
      <alignment horizontal="distributed" vertical="center"/>
    </xf>
    <xf numFmtId="0" fontId="37" fillId="0" borderId="70" xfId="4" applyFont="1" applyBorder="1" applyAlignment="1" applyProtection="1">
      <alignment vertical="center"/>
      <protection locked="0"/>
    </xf>
    <xf numFmtId="0" fontId="37" fillId="0" borderId="73" xfId="4" applyFont="1" applyBorder="1" applyAlignment="1" applyProtection="1">
      <alignment vertical="center"/>
      <protection locked="0"/>
    </xf>
    <xf numFmtId="0" fontId="37" fillId="0" borderId="70" xfId="4" applyFont="1" applyBorder="1" applyAlignment="1" applyProtection="1">
      <alignment horizontal="distributed" vertical="center"/>
      <protection locked="0"/>
    </xf>
    <xf numFmtId="0" fontId="37" fillId="0" borderId="74" xfId="4" applyFont="1" applyBorder="1" applyAlignment="1" applyProtection="1">
      <alignment horizontal="distributed" vertical="center"/>
      <protection locked="0"/>
    </xf>
    <xf numFmtId="0" fontId="37" fillId="0" borderId="0" xfId="4" applyFont="1" applyProtection="1">
      <protection locked="0"/>
    </xf>
    <xf numFmtId="0" fontId="37" fillId="0" borderId="75" xfId="4" applyFont="1" applyBorder="1" applyAlignment="1">
      <alignment horizontal="center" vertical="center"/>
    </xf>
    <xf numFmtId="186" fontId="37" fillId="0" borderId="20" xfId="4" applyNumberFormat="1" applyFont="1" applyBorder="1" applyAlignment="1">
      <alignment horizontal="left" vertical="center"/>
    </xf>
    <xf numFmtId="0" fontId="37" fillId="0" borderId="20" xfId="4" applyFont="1" applyBorder="1" applyAlignment="1" applyProtection="1">
      <alignment vertical="center"/>
      <protection locked="0"/>
    </xf>
    <xf numFmtId="0" fontId="37" fillId="0" borderId="76" xfId="4" applyFont="1" applyBorder="1" applyAlignment="1" applyProtection="1">
      <alignment vertical="center"/>
      <protection locked="0"/>
    </xf>
    <xf numFmtId="0" fontId="37" fillId="0" borderId="20" xfId="4" applyFont="1" applyBorder="1" applyAlignment="1" applyProtection="1">
      <alignment horizontal="center" vertical="center"/>
      <protection locked="0"/>
    </xf>
    <xf numFmtId="0" fontId="37" fillId="0" borderId="76" xfId="4" applyFont="1" applyBorder="1" applyAlignment="1" applyProtection="1">
      <alignment horizontal="center" vertical="center"/>
      <protection locked="0"/>
    </xf>
    <xf numFmtId="0" fontId="37" fillId="0" borderId="0" xfId="4" applyFont="1" applyAlignment="1">
      <alignment horizontal="right"/>
    </xf>
    <xf numFmtId="186" fontId="37" fillId="0" borderId="20" xfId="4" applyNumberFormat="1" applyFont="1" applyBorder="1" applyAlignment="1">
      <alignment vertical="center" shrinkToFit="1"/>
    </xf>
    <xf numFmtId="0" fontId="37" fillId="0" borderId="20" xfId="4" applyFont="1" applyBorder="1" applyAlignment="1" applyProtection="1">
      <alignment vertical="center" shrinkToFit="1"/>
      <protection locked="0"/>
    </xf>
    <xf numFmtId="0" fontId="37" fillId="0" borderId="76" xfId="4" applyFont="1" applyBorder="1" applyAlignment="1" applyProtection="1">
      <alignment vertical="center" shrinkToFit="1"/>
      <protection locked="0"/>
    </xf>
    <xf numFmtId="0" fontId="37" fillId="0" borderId="77" xfId="4" applyFont="1" applyBorder="1" applyAlignment="1">
      <alignment horizontal="center" vertical="center"/>
    </xf>
    <xf numFmtId="0" fontId="37" fillId="0" borderId="78" xfId="4" applyFont="1" applyBorder="1" applyAlignment="1" applyProtection="1">
      <alignment horizontal="center" vertical="center" shrinkToFit="1"/>
      <protection locked="0"/>
    </xf>
    <xf numFmtId="0" fontId="37" fillId="0" borderId="79" xfId="4" applyFont="1" applyBorder="1" applyAlignment="1" applyProtection="1">
      <alignment horizontal="center" vertical="center" shrinkToFit="1"/>
      <protection locked="0"/>
    </xf>
    <xf numFmtId="0" fontId="6" fillId="0" borderId="0" xfId="4" applyFont="1" applyAlignment="1">
      <alignment vertical="center"/>
    </xf>
    <xf numFmtId="0" fontId="4" fillId="0" borderId="0" xfId="4" applyFont="1" applyAlignment="1">
      <alignment vertical="center"/>
    </xf>
    <xf numFmtId="0" fontId="37" fillId="0" borderId="0" xfId="4" applyFont="1" applyAlignment="1">
      <alignment vertical="center"/>
    </xf>
    <xf numFmtId="0" fontId="2" fillId="0" borderId="80" xfId="4" applyBorder="1"/>
    <xf numFmtId="0" fontId="29" fillId="0" borderId="81" xfId="4" applyFont="1" applyBorder="1"/>
    <xf numFmtId="0" fontId="29" fillId="0" borderId="0" xfId="4" applyFont="1"/>
    <xf numFmtId="0" fontId="37" fillId="0" borderId="89" xfId="4" applyFont="1" applyBorder="1" applyAlignment="1">
      <alignment horizontal="distributed" vertical="center"/>
    </xf>
    <xf numFmtId="0" fontId="37" fillId="0" borderId="0" xfId="4" applyFont="1" applyAlignment="1">
      <alignment horizontal="distributed" vertical="center"/>
    </xf>
    <xf numFmtId="0" fontId="36" fillId="0" borderId="81" xfId="4" applyFont="1" applyBorder="1"/>
    <xf numFmtId="0" fontId="4" fillId="0" borderId="95" xfId="4" applyFont="1" applyBorder="1" applyAlignment="1">
      <alignment vertical="center"/>
    </xf>
    <xf numFmtId="0" fontId="4" fillId="0" borderId="97" xfId="4" applyFont="1" applyBorder="1" applyAlignment="1">
      <alignment vertical="center"/>
    </xf>
    <xf numFmtId="0" fontId="4" fillId="0" borderId="89" xfId="4" applyFont="1" applyBorder="1" applyAlignment="1">
      <alignment vertical="center"/>
    </xf>
    <xf numFmtId="0" fontId="4" fillId="0" borderId="81" xfId="4" applyFont="1" applyBorder="1" applyAlignment="1">
      <alignment vertical="center"/>
    </xf>
    <xf numFmtId="0" fontId="2" fillId="0" borderId="81" xfId="4" applyBorder="1"/>
    <xf numFmtId="0" fontId="4" fillId="0" borderId="89" xfId="4" applyFont="1" applyBorder="1" applyAlignment="1">
      <alignment horizontal="left" vertical="center"/>
    </xf>
    <xf numFmtId="0" fontId="37" fillId="0" borderId="75" xfId="4" applyFont="1" applyBorder="1" applyAlignment="1">
      <alignment horizontal="center" vertical="center" wrapText="1"/>
    </xf>
    <xf numFmtId="187" fontId="13" fillId="0" borderId="106" xfId="4" applyNumberFormat="1" applyFont="1" applyBorder="1" applyAlignment="1">
      <alignment vertical="center" wrapText="1"/>
    </xf>
    <xf numFmtId="187" fontId="13" fillId="0" borderId="107" xfId="4" applyNumberFormat="1" applyFont="1" applyBorder="1" applyAlignment="1">
      <alignment vertical="center" wrapText="1"/>
    </xf>
    <xf numFmtId="187" fontId="13" fillId="0" borderId="108" xfId="4" applyNumberFormat="1" applyFont="1" applyBorder="1" applyAlignment="1">
      <alignment vertical="center" wrapText="1"/>
    </xf>
    <xf numFmtId="0" fontId="4" fillId="0" borderId="109" xfId="4" applyFont="1" applyBorder="1" applyAlignment="1">
      <alignment vertical="center" shrinkToFit="1"/>
    </xf>
    <xf numFmtId="0" fontId="4" fillId="0" borderId="109" xfId="4" applyFont="1" applyBorder="1" applyAlignment="1">
      <alignment horizontal="center" vertical="center"/>
    </xf>
    <xf numFmtId="0" fontId="4" fillId="0" borderId="109" xfId="4" applyFont="1" applyBorder="1" applyAlignment="1">
      <alignment horizontal="right" vertical="center"/>
    </xf>
    <xf numFmtId="0" fontId="4" fillId="0" borderId="89" xfId="4" applyFont="1" applyBorder="1" applyAlignment="1">
      <alignment horizontal="center" vertical="center"/>
    </xf>
    <xf numFmtId="0" fontId="4" fillId="0" borderId="111" xfId="4" applyFont="1" applyBorder="1" applyAlignment="1">
      <alignment horizontal="right" vertical="center"/>
    </xf>
    <xf numFmtId="0" fontId="2" fillId="0" borderId="112" xfId="4" applyBorder="1"/>
    <xf numFmtId="0" fontId="13" fillId="0" borderId="113" xfId="4" applyFont="1" applyBorder="1" applyAlignment="1">
      <alignment horizontal="center" vertical="center"/>
    </xf>
    <xf numFmtId="0" fontId="37" fillId="0" borderId="77" xfId="4" applyFont="1" applyBorder="1" applyAlignment="1">
      <alignment horizontal="center" vertical="center" wrapText="1"/>
    </xf>
    <xf numFmtId="187" fontId="13" fillId="0" borderId="114" xfId="4" applyNumberFormat="1" applyFont="1" applyBorder="1" applyAlignment="1">
      <alignment vertical="center" wrapText="1"/>
    </xf>
    <xf numFmtId="187" fontId="13" fillId="0" borderId="115" xfId="4" applyNumberFormat="1" applyFont="1" applyBorder="1" applyAlignment="1">
      <alignment vertical="center" wrapText="1"/>
    </xf>
    <xf numFmtId="187" fontId="13" fillId="0" borderId="116" xfId="4" applyNumberFormat="1" applyFont="1" applyBorder="1" applyAlignment="1">
      <alignment vertical="center" wrapText="1"/>
    </xf>
    <xf numFmtId="0" fontId="4" fillId="0" borderId="0" xfId="2" applyFont="1" applyAlignment="1">
      <alignment horizontal="right" vertical="center"/>
    </xf>
    <xf numFmtId="0" fontId="4" fillId="0" borderId="124" xfId="4" applyFont="1" applyBorder="1" applyAlignment="1">
      <alignment horizontal="right" vertical="center"/>
    </xf>
    <xf numFmtId="0" fontId="4" fillId="0" borderId="126" xfId="4" applyFont="1" applyBorder="1" applyAlignment="1">
      <alignment horizontal="right" vertical="center"/>
    </xf>
    <xf numFmtId="0" fontId="2" fillId="2" borderId="0" xfId="4" applyFill="1"/>
    <xf numFmtId="0" fontId="38" fillId="0" borderId="0" xfId="4" applyFont="1" applyAlignment="1">
      <alignment horizontal="center"/>
    </xf>
    <xf numFmtId="0" fontId="2" fillId="7" borderId="0" xfId="4" applyFill="1"/>
    <xf numFmtId="0" fontId="2" fillId="0" borderId="25" xfId="4" applyBorder="1" applyProtection="1">
      <protection locked="0"/>
    </xf>
    <xf numFmtId="0" fontId="2" fillId="0" borderId="4" xfId="4" applyBorder="1" applyProtection="1">
      <protection locked="0"/>
    </xf>
    <xf numFmtId="0" fontId="37" fillId="0" borderId="25" xfId="4" applyFont="1" applyBorder="1" applyProtection="1">
      <protection locked="0"/>
    </xf>
    <xf numFmtId="0" fontId="37" fillId="0" borderId="0" xfId="4" applyFont="1" applyAlignment="1">
      <alignment horizontal="center" vertical="center"/>
    </xf>
    <xf numFmtId="0" fontId="37" fillId="0" borderId="0" xfId="4" applyFont="1" applyAlignment="1">
      <alignment vertical="center" shrinkToFit="1"/>
    </xf>
    <xf numFmtId="0" fontId="37" fillId="0" borderId="0" xfId="4" applyFont="1" applyAlignment="1">
      <alignment horizontal="center" vertical="center" shrinkToFit="1"/>
    </xf>
    <xf numFmtId="0" fontId="37" fillId="0" borderId="147" xfId="4" applyFont="1" applyBorder="1" applyAlignment="1" applyProtection="1">
      <alignment vertical="center" shrinkToFit="1"/>
      <protection locked="0"/>
    </xf>
    <xf numFmtId="0" fontId="37" fillId="0" borderId="148" xfId="4" applyFont="1" applyBorder="1" applyAlignment="1" applyProtection="1">
      <alignment vertical="center" shrinkToFit="1"/>
      <protection locked="0"/>
    </xf>
    <xf numFmtId="0" fontId="37" fillId="0" borderId="44" xfId="4" applyFont="1" applyBorder="1" applyAlignment="1" applyProtection="1">
      <alignment vertical="center" shrinkToFit="1"/>
      <protection locked="0"/>
    </xf>
    <xf numFmtId="0" fontId="37" fillId="0" borderId="40" xfId="4" applyFont="1" applyBorder="1" applyAlignment="1" applyProtection="1">
      <alignment vertical="center" shrinkToFit="1"/>
      <protection locked="0"/>
    </xf>
    <xf numFmtId="0" fontId="4" fillId="0" borderId="151" xfId="4" applyFont="1" applyBorder="1" applyAlignment="1">
      <alignment horizontal="right" vertical="center" shrinkToFit="1"/>
    </xf>
    <xf numFmtId="0" fontId="4" fillId="0" borderId="152" xfId="4" applyFont="1" applyBorder="1" applyAlignment="1">
      <alignment horizontal="right" vertical="center" shrinkToFit="1"/>
    </xf>
    <xf numFmtId="0" fontId="37" fillId="0" borderId="80" xfId="4" applyFont="1" applyBorder="1" applyAlignment="1">
      <alignment vertical="center"/>
    </xf>
    <xf numFmtId="0" fontId="40" fillId="3" borderId="0" xfId="4" applyFont="1" applyFill="1" applyAlignment="1" applyProtection="1">
      <alignment vertical="center" shrinkToFit="1"/>
      <protection hidden="1"/>
    </xf>
    <xf numFmtId="189" fontId="41" fillId="3" borderId="0" xfId="4" applyNumberFormat="1" applyFont="1" applyFill="1" applyAlignment="1" applyProtection="1">
      <alignment horizontal="left" vertical="center"/>
      <protection hidden="1"/>
    </xf>
    <xf numFmtId="189" fontId="41" fillId="3" borderId="0" xfId="4" applyNumberFormat="1" applyFont="1" applyFill="1" applyAlignment="1" applyProtection="1">
      <alignment vertical="center"/>
      <protection hidden="1"/>
    </xf>
    <xf numFmtId="0" fontId="42" fillId="0" borderId="0" xfId="3" applyFont="1" applyAlignment="1">
      <alignment vertical="center" shrinkToFit="1"/>
    </xf>
    <xf numFmtId="0" fontId="45" fillId="0" borderId="149" xfId="3" applyFont="1" applyBorder="1" applyAlignment="1">
      <alignment horizontal="center" vertical="center" shrinkToFit="1"/>
    </xf>
    <xf numFmtId="0" fontId="45" fillId="0" borderId="44" xfId="3" applyFont="1" applyBorder="1" applyAlignment="1">
      <alignment horizontal="center" vertical="center" shrinkToFit="1"/>
    </xf>
    <xf numFmtId="0" fontId="45" fillId="0" borderId="47" xfId="3" applyFont="1" applyBorder="1" applyAlignment="1">
      <alignment horizontal="center" vertical="center" shrinkToFit="1"/>
    </xf>
    <xf numFmtId="0" fontId="45" fillId="0" borderId="205" xfId="3" applyFont="1" applyBorder="1" applyAlignment="1">
      <alignment horizontal="center" vertical="center" shrinkToFit="1"/>
    </xf>
    <xf numFmtId="0" fontId="45" fillId="0" borderId="0" xfId="3" applyFont="1" applyAlignment="1">
      <alignment horizontal="center" vertical="center" shrinkToFit="1"/>
    </xf>
    <xf numFmtId="0" fontId="42" fillId="0" borderId="203" xfId="3" applyFont="1" applyBorder="1" applyAlignment="1" applyProtection="1">
      <alignment horizontal="center" vertical="center" shrinkToFit="1"/>
      <protection locked="0"/>
    </xf>
    <xf numFmtId="0" fontId="42" fillId="0" borderId="207" xfId="3" applyFont="1" applyBorder="1" applyAlignment="1" applyProtection="1">
      <alignment vertical="center" shrinkToFit="1"/>
      <protection locked="0"/>
    </xf>
    <xf numFmtId="0" fontId="42" fillId="0" borderId="208" xfId="3" applyFont="1" applyBorder="1" applyAlignment="1" applyProtection="1">
      <alignment vertical="center" shrinkToFit="1"/>
      <protection locked="0"/>
    </xf>
    <xf numFmtId="0" fontId="42" fillId="14" borderId="207" xfId="3" applyFont="1" applyFill="1" applyBorder="1" applyAlignment="1" applyProtection="1">
      <alignment vertical="center" shrinkToFit="1"/>
      <protection locked="0"/>
    </xf>
    <xf numFmtId="0" fontId="42" fillId="0" borderId="209" xfId="3" applyFont="1" applyBorder="1" applyAlignment="1" applyProtection="1">
      <alignment vertical="center" shrinkToFit="1"/>
      <protection locked="0"/>
    </xf>
    <xf numFmtId="0" fontId="42" fillId="0" borderId="211" xfId="3" applyFont="1" applyBorder="1" applyAlignment="1" applyProtection="1">
      <alignment vertical="center" shrinkToFit="1"/>
      <protection locked="0"/>
    </xf>
    <xf numFmtId="0" fontId="42" fillId="0" borderId="212" xfId="3" applyFont="1" applyBorder="1" applyAlignment="1" applyProtection="1">
      <alignment vertical="center" shrinkToFit="1"/>
      <protection locked="0"/>
    </xf>
    <xf numFmtId="0" fontId="42" fillId="0" borderId="213" xfId="3" applyFont="1" applyBorder="1" applyAlignment="1" applyProtection="1">
      <alignment vertical="center" shrinkToFit="1"/>
      <protection locked="0"/>
    </xf>
    <xf numFmtId="0" fontId="42" fillId="0" borderId="214" xfId="3" applyFont="1" applyBorder="1" applyAlignment="1" applyProtection="1">
      <alignment vertical="center" shrinkToFit="1"/>
      <protection locked="0"/>
    </xf>
    <xf numFmtId="0" fontId="42" fillId="0" borderId="215" xfId="3" applyFont="1" applyBorder="1" applyAlignment="1" applyProtection="1">
      <alignment vertical="center" shrinkToFit="1"/>
      <protection locked="0"/>
    </xf>
    <xf numFmtId="0" fontId="42" fillId="0" borderId="217" xfId="3" applyFont="1" applyBorder="1" applyAlignment="1">
      <alignment horizontal="center" vertical="center" shrinkToFit="1"/>
    </xf>
    <xf numFmtId="38" fontId="42" fillId="15" borderId="39" xfId="1" applyFont="1" applyFill="1" applyBorder="1" applyAlignment="1" applyProtection="1">
      <alignment vertical="center" shrinkToFit="1"/>
      <protection locked="0"/>
    </xf>
    <xf numFmtId="38" fontId="4" fillId="0" borderId="45" xfId="1" applyFont="1" applyFill="1" applyBorder="1" applyAlignment="1" applyProtection="1">
      <alignment vertical="center" shrinkToFit="1"/>
      <protection locked="0"/>
    </xf>
    <xf numFmtId="38" fontId="4" fillId="0" borderId="20" xfId="1" applyFont="1" applyFill="1" applyBorder="1" applyAlignment="1" applyProtection="1">
      <alignment vertical="center" shrinkToFit="1"/>
      <protection locked="0"/>
    </xf>
    <xf numFmtId="38" fontId="42" fillId="15" borderId="203" xfId="1" applyFont="1" applyFill="1" applyBorder="1" applyAlignment="1" applyProtection="1">
      <alignment vertical="center" shrinkToFit="1"/>
      <protection locked="0"/>
    </xf>
    <xf numFmtId="190" fontId="45" fillId="0" borderId="105" xfId="1" applyNumberFormat="1" applyFont="1" applyBorder="1" applyAlignment="1">
      <alignment vertical="center" shrinkToFit="1"/>
    </xf>
    <xf numFmtId="38" fontId="42" fillId="0" borderId="202" xfId="1" applyFont="1" applyBorder="1" applyAlignment="1" applyProtection="1">
      <alignment vertical="center" shrinkToFit="1"/>
      <protection locked="0"/>
    </xf>
    <xf numFmtId="38" fontId="42" fillId="0" borderId="45" xfId="1" applyFont="1" applyBorder="1" applyAlignment="1" applyProtection="1">
      <alignment vertical="center" shrinkToFit="1"/>
      <protection locked="0"/>
    </xf>
    <xf numFmtId="38" fontId="42" fillId="0" borderId="36" xfId="1" applyFont="1" applyBorder="1" applyAlignment="1" applyProtection="1">
      <alignment vertical="center" shrinkToFit="1"/>
      <protection locked="0"/>
    </xf>
    <xf numFmtId="38" fontId="42" fillId="0" borderId="161" xfId="1" applyFont="1" applyBorder="1" applyAlignment="1" applyProtection="1">
      <alignment vertical="center" shrinkToFit="1"/>
      <protection locked="0"/>
    </xf>
    <xf numFmtId="38" fontId="42" fillId="0" borderId="37" xfId="1" applyFont="1" applyBorder="1" applyAlignment="1" applyProtection="1">
      <alignment vertical="center" shrinkToFit="1"/>
      <protection locked="0"/>
    </xf>
    <xf numFmtId="38" fontId="42" fillId="0" borderId="203" xfId="1" applyFont="1" applyBorder="1" applyAlignment="1" applyProtection="1">
      <alignment vertical="center" shrinkToFit="1"/>
      <protection locked="0"/>
    </xf>
    <xf numFmtId="191" fontId="45" fillId="0" borderId="105" xfId="1" applyNumberFormat="1" applyFont="1" applyBorder="1" applyAlignment="1">
      <alignment vertical="center" shrinkToFit="1"/>
    </xf>
    <xf numFmtId="191" fontId="45" fillId="0" borderId="218" xfId="1" applyNumberFormat="1" applyFont="1" applyBorder="1" applyAlignment="1">
      <alignment vertical="center" shrinkToFit="1"/>
    </xf>
    <xf numFmtId="0" fontId="42" fillId="0" borderId="219" xfId="3" applyFont="1" applyBorder="1" applyAlignment="1">
      <alignment horizontal="center" vertical="center" shrinkToFit="1"/>
    </xf>
    <xf numFmtId="38" fontId="42" fillId="0" borderId="75" xfId="1" applyFont="1" applyBorder="1" applyAlignment="1" applyProtection="1">
      <alignment vertical="center" shrinkToFit="1"/>
      <protection locked="0"/>
    </xf>
    <xf numFmtId="38" fontId="42" fillId="0" borderId="50" xfId="1" applyFont="1" applyBorder="1" applyAlignment="1" applyProtection="1">
      <alignment vertical="center" shrinkToFit="1"/>
      <protection locked="0"/>
    </xf>
    <xf numFmtId="38" fontId="42" fillId="0" borderId="200" xfId="1" applyFont="1" applyBorder="1" applyAlignment="1" applyProtection="1">
      <alignment vertical="center" shrinkToFit="1"/>
      <protection locked="0"/>
    </xf>
    <xf numFmtId="38" fontId="42" fillId="0" borderId="20" xfId="1" applyFont="1" applyBorder="1" applyAlignment="1" applyProtection="1">
      <alignment vertical="center" shrinkToFit="1"/>
      <protection locked="0"/>
    </xf>
    <xf numFmtId="38" fontId="42" fillId="0" borderId="220" xfId="1" applyFont="1" applyBorder="1" applyAlignment="1" applyProtection="1">
      <alignment vertical="center" shrinkToFit="1"/>
      <protection locked="0"/>
    </xf>
    <xf numFmtId="38" fontId="42" fillId="0" borderId="76" xfId="1" applyFont="1" applyBorder="1" applyAlignment="1" applyProtection="1">
      <alignment vertical="center" shrinkToFit="1"/>
      <protection locked="0"/>
    </xf>
    <xf numFmtId="38" fontId="42" fillId="0" borderId="199" xfId="1" applyFont="1" applyBorder="1" applyAlignment="1" applyProtection="1">
      <alignment vertical="center" shrinkToFit="1"/>
      <protection locked="0"/>
    </xf>
    <xf numFmtId="191" fontId="45" fillId="0" borderId="221" xfId="1" applyNumberFormat="1" applyFont="1" applyBorder="1" applyAlignment="1">
      <alignment vertical="center" shrinkToFit="1"/>
    </xf>
    <xf numFmtId="38" fontId="42" fillId="0" borderId="195" xfId="1" applyFont="1" applyBorder="1" applyAlignment="1" applyProtection="1">
      <alignment vertical="center" shrinkToFit="1"/>
      <protection locked="0"/>
    </xf>
    <xf numFmtId="38" fontId="42" fillId="0" borderId="23" xfId="1" applyFont="1" applyBorder="1" applyAlignment="1" applyProtection="1">
      <alignment vertical="center" shrinkToFit="1"/>
      <protection locked="0"/>
    </xf>
    <xf numFmtId="0" fontId="42" fillId="0" borderId="222" xfId="3" applyFont="1" applyBorder="1" applyAlignment="1">
      <alignment horizontal="center" vertical="center" shrinkToFit="1"/>
    </xf>
    <xf numFmtId="38" fontId="42" fillId="0" borderId="211" xfId="1" applyFont="1" applyBorder="1" applyAlignment="1" applyProtection="1">
      <alignment vertical="center" shrinkToFit="1"/>
      <protection locked="0"/>
    </xf>
    <xf numFmtId="38" fontId="42" fillId="0" borderId="207" xfId="1" applyFont="1" applyBorder="1" applyAlignment="1" applyProtection="1">
      <alignment vertical="center" shrinkToFit="1"/>
      <protection locked="0"/>
    </xf>
    <xf numFmtId="38" fontId="42" fillId="0" borderId="208" xfId="1" applyFont="1" applyBorder="1" applyAlignment="1" applyProtection="1">
      <alignment vertical="center" shrinkToFit="1"/>
      <protection locked="0"/>
    </xf>
    <xf numFmtId="38" fontId="42" fillId="0" borderId="209" xfId="1" applyFont="1" applyBorder="1" applyAlignment="1" applyProtection="1">
      <alignment vertical="center" shrinkToFit="1"/>
      <protection locked="0"/>
    </xf>
    <xf numFmtId="190" fontId="45" fillId="0" borderId="223" xfId="1" applyNumberFormat="1" applyFont="1" applyBorder="1" applyAlignment="1">
      <alignment vertical="center" shrinkToFit="1"/>
    </xf>
    <xf numFmtId="38" fontId="42" fillId="0" borderId="212" xfId="1" applyFont="1" applyBorder="1" applyAlignment="1" applyProtection="1">
      <alignment vertical="center" shrinkToFit="1"/>
      <protection locked="0"/>
    </xf>
    <xf numFmtId="38" fontId="42" fillId="0" borderId="213" xfId="1" applyFont="1" applyBorder="1" applyAlignment="1" applyProtection="1">
      <alignment vertical="center" shrinkToFit="1"/>
      <protection locked="0"/>
    </xf>
    <xf numFmtId="38" fontId="42" fillId="0" borderId="214" xfId="1" applyFont="1" applyBorder="1" applyAlignment="1" applyProtection="1">
      <alignment vertical="center" shrinkToFit="1"/>
      <protection locked="0"/>
    </xf>
    <xf numFmtId="191" fontId="45" fillId="0" borderId="223" xfId="1" applyNumberFormat="1" applyFont="1" applyBorder="1" applyAlignment="1">
      <alignment vertical="center" shrinkToFit="1"/>
    </xf>
    <xf numFmtId="0" fontId="42" fillId="0" borderId="0" xfId="3" applyFont="1" applyAlignment="1">
      <alignment horizontal="right" shrinkToFit="1"/>
    </xf>
    <xf numFmtId="0" fontId="42" fillId="0" borderId="224" xfId="3" applyFont="1" applyBorder="1" applyAlignment="1">
      <alignment horizontal="center" vertical="center" shrinkToFit="1"/>
    </xf>
    <xf numFmtId="191" fontId="42" fillId="0" borderId="225" xfId="3" applyNumberFormat="1" applyFont="1" applyBorder="1" applyAlignment="1">
      <alignment vertical="center" shrinkToFit="1"/>
    </xf>
    <xf numFmtId="191" fontId="42" fillId="0" borderId="226" xfId="3" applyNumberFormat="1" applyFont="1" applyBorder="1" applyAlignment="1">
      <alignment vertical="center" shrinkToFit="1"/>
    </xf>
    <xf numFmtId="191" fontId="42" fillId="0" borderId="227" xfId="3" applyNumberFormat="1" applyFont="1" applyBorder="1" applyAlignment="1">
      <alignment vertical="center" shrinkToFit="1"/>
    </xf>
    <xf numFmtId="191" fontId="42" fillId="0" borderId="228" xfId="3" applyNumberFormat="1" applyFont="1" applyBorder="1" applyAlignment="1">
      <alignment vertical="center" shrinkToFit="1"/>
    </xf>
    <xf numFmtId="191" fontId="42" fillId="0" borderId="229" xfId="3" applyNumberFormat="1" applyFont="1" applyBorder="1" applyAlignment="1">
      <alignment vertical="center" shrinkToFit="1"/>
    </xf>
    <xf numFmtId="191" fontId="45" fillId="0" borderId="230" xfId="3" applyNumberFormat="1" applyFont="1" applyBorder="1" applyAlignment="1">
      <alignment vertical="center" shrinkToFit="1"/>
    </xf>
    <xf numFmtId="191" fontId="45" fillId="0" borderId="231" xfId="3" applyNumberFormat="1" applyFont="1" applyBorder="1" applyAlignment="1">
      <alignment vertical="center" shrinkToFit="1"/>
    </xf>
    <xf numFmtId="191" fontId="45" fillId="0" borderId="226" xfId="3" applyNumberFormat="1" applyFont="1" applyBorder="1" applyAlignment="1">
      <alignment vertical="center" shrinkToFit="1"/>
    </xf>
    <xf numFmtId="191" fontId="45" fillId="0" borderId="228" xfId="3" applyNumberFormat="1" applyFont="1" applyBorder="1" applyAlignment="1">
      <alignment vertical="center" shrinkToFit="1"/>
    </xf>
    <xf numFmtId="191" fontId="45" fillId="0" borderId="232" xfId="3" applyNumberFormat="1" applyFont="1" applyBorder="1" applyAlignment="1">
      <alignment vertical="center" shrinkToFit="1"/>
    </xf>
    <xf numFmtId="191" fontId="45" fillId="0" borderId="233" xfId="3" applyNumberFormat="1" applyFont="1" applyBorder="1" applyAlignment="1">
      <alignment vertical="center" shrinkToFit="1"/>
    </xf>
    <xf numFmtId="191" fontId="45" fillId="0" borderId="234" xfId="3" applyNumberFormat="1" applyFont="1" applyBorder="1" applyAlignment="1">
      <alignment vertical="center" shrinkToFit="1"/>
    </xf>
    <xf numFmtId="0" fontId="42" fillId="0" borderId="235" xfId="3" applyFont="1" applyBorder="1" applyAlignment="1">
      <alignment vertical="center" shrinkToFit="1"/>
    </xf>
    <xf numFmtId="0" fontId="42" fillId="0" borderId="0" xfId="3" applyFont="1" applyAlignment="1">
      <alignment horizontal="center" vertical="center" shrinkToFit="1"/>
    </xf>
    <xf numFmtId="38" fontId="42" fillId="0" borderId="0" xfId="3" applyNumberFormat="1" applyFont="1" applyAlignment="1">
      <alignment vertical="center" shrinkToFit="1"/>
    </xf>
    <xf numFmtId="0" fontId="2" fillId="3" borderId="0" xfId="4" applyFill="1"/>
    <xf numFmtId="0" fontId="36" fillId="3" borderId="0" xfId="4" applyFont="1" applyFill="1" applyAlignment="1">
      <alignment horizontal="center"/>
    </xf>
    <xf numFmtId="0" fontId="37" fillId="3" borderId="236" xfId="4" applyFont="1" applyFill="1" applyBorder="1" applyAlignment="1">
      <alignment horizontal="center" vertical="center"/>
    </xf>
    <xf numFmtId="0" fontId="37" fillId="3" borderId="25" xfId="4" applyFont="1" applyFill="1" applyBorder="1" applyAlignment="1">
      <alignment horizontal="left" vertical="center"/>
    </xf>
    <xf numFmtId="0" fontId="37" fillId="6" borderId="0" xfId="4" applyFont="1" applyFill="1" applyAlignment="1">
      <alignment horizontal="center" vertical="center"/>
    </xf>
    <xf numFmtId="0" fontId="46" fillId="6" borderId="0" xfId="4" applyFont="1" applyFill="1" applyAlignment="1">
      <alignment vertical="top"/>
    </xf>
    <xf numFmtId="0" fontId="47" fillId="3" borderId="0" xfId="4" applyFont="1" applyFill="1" applyAlignment="1" applyProtection="1">
      <alignment vertical="center"/>
      <protection hidden="1"/>
    </xf>
    <xf numFmtId="0" fontId="6" fillId="3" borderId="0" xfId="4" applyFont="1" applyFill="1" applyAlignment="1" applyProtection="1">
      <alignment horizontal="center" vertical="center"/>
      <protection hidden="1"/>
    </xf>
    <xf numFmtId="0" fontId="37" fillId="3" borderId="0" xfId="4" applyFont="1" applyFill="1" applyAlignment="1">
      <alignment vertical="top"/>
    </xf>
    <xf numFmtId="0" fontId="2" fillId="6" borderId="0" xfId="4" applyFill="1"/>
    <xf numFmtId="0" fontId="37" fillId="0" borderId="0" xfId="4" applyFont="1" applyAlignment="1">
      <alignment horizontal="centerContinuous" vertical="center"/>
    </xf>
    <xf numFmtId="38" fontId="21" fillId="0" borderId="0" xfId="5" applyFont="1" applyFill="1" applyBorder="1" applyAlignment="1" applyProtection="1">
      <alignment shrinkToFit="1"/>
      <protection locked="0"/>
    </xf>
    <xf numFmtId="38" fontId="21" fillId="0" borderId="0" xfId="5" applyFont="1" applyFill="1" applyBorder="1" applyAlignment="1" applyProtection="1">
      <alignment vertical="top" shrinkToFit="1"/>
      <protection locked="0"/>
    </xf>
    <xf numFmtId="0" fontId="4" fillId="6" borderId="0" xfId="4" applyFont="1" applyFill="1" applyAlignment="1">
      <alignment vertical="top"/>
    </xf>
    <xf numFmtId="0" fontId="6" fillId="3" borderId="0" xfId="4" applyFont="1" applyFill="1" applyAlignment="1" applyProtection="1">
      <alignment vertical="center"/>
      <protection hidden="1"/>
    </xf>
    <xf numFmtId="0" fontId="37" fillId="3" borderId="0" xfId="4" applyFont="1" applyFill="1" applyAlignment="1">
      <alignment horizontal="centerContinuous" vertical="center"/>
    </xf>
    <xf numFmtId="0" fontId="21" fillId="0" borderId="0" xfId="4" applyFont="1" applyAlignment="1" applyProtection="1">
      <alignment shrinkToFit="1"/>
      <protection locked="0"/>
    </xf>
    <xf numFmtId="0" fontId="21" fillId="0" borderId="0" xfId="4" applyFont="1" applyAlignment="1" applyProtection="1">
      <alignment vertical="top" shrinkToFit="1"/>
      <protection locked="0"/>
    </xf>
    <xf numFmtId="0" fontId="37" fillId="3" borderId="0" xfId="4" applyFont="1" applyFill="1" applyAlignment="1">
      <alignment vertical="center"/>
    </xf>
    <xf numFmtId="0" fontId="37" fillId="3" borderId="260" xfId="4" applyFont="1" applyFill="1" applyBorder="1" applyAlignment="1">
      <alignment horizontal="center" vertical="center"/>
    </xf>
    <xf numFmtId="38" fontId="6" fillId="0" borderId="260" xfId="5" applyFont="1" applyFill="1" applyBorder="1" applyAlignment="1" applyProtection="1">
      <alignment vertical="center"/>
      <protection locked="0"/>
    </xf>
    <xf numFmtId="38" fontId="6" fillId="0" borderId="261" xfId="5" applyFont="1" applyFill="1" applyBorder="1" applyAlignment="1" applyProtection="1">
      <alignment vertical="center"/>
      <protection locked="0"/>
    </xf>
    <xf numFmtId="38" fontId="6" fillId="3" borderId="268" xfId="5" applyFont="1" applyFill="1" applyBorder="1" applyAlignment="1" applyProtection="1">
      <alignment vertical="center"/>
      <protection locked="0"/>
    </xf>
    <xf numFmtId="38" fontId="5" fillId="6" borderId="268" xfId="5" applyFont="1" applyFill="1" applyBorder="1" applyAlignment="1" applyProtection="1">
      <alignment vertical="center"/>
      <protection locked="0"/>
    </xf>
    <xf numFmtId="38" fontId="5" fillId="6" borderId="271" xfId="5" applyFont="1" applyFill="1" applyBorder="1" applyAlignment="1" applyProtection="1">
      <alignment vertical="center"/>
      <protection locked="0"/>
    </xf>
    <xf numFmtId="193" fontId="6" fillId="6" borderId="236" xfId="5" applyNumberFormat="1" applyFont="1" applyFill="1" applyBorder="1" applyAlignment="1">
      <alignment vertical="center"/>
    </xf>
    <xf numFmtId="193" fontId="6" fillId="6" borderId="0" xfId="5" applyNumberFormat="1" applyFont="1" applyFill="1" applyBorder="1" applyAlignment="1">
      <alignment vertical="center"/>
    </xf>
    <xf numFmtId="193" fontId="6" fillId="6" borderId="272" xfId="5" applyNumberFormat="1" applyFont="1" applyFill="1" applyBorder="1" applyAlignment="1">
      <alignment vertical="center"/>
    </xf>
    <xf numFmtId="193" fontId="6" fillId="6" borderId="113" xfId="5" applyNumberFormat="1" applyFont="1" applyFill="1" applyBorder="1" applyAlignment="1">
      <alignment vertical="center"/>
    </xf>
    <xf numFmtId="0" fontId="49" fillId="3" borderId="0" xfId="4" applyFont="1" applyFill="1" applyAlignment="1" applyProtection="1">
      <alignment vertical="center"/>
      <protection hidden="1"/>
    </xf>
    <xf numFmtId="38" fontId="2" fillId="3" borderId="0" xfId="5" applyFill="1" applyBorder="1" applyAlignment="1"/>
    <xf numFmtId="0" fontId="37" fillId="3" borderId="262" xfId="4" applyFont="1" applyFill="1" applyBorder="1" applyAlignment="1">
      <alignment horizontal="center" vertical="center"/>
    </xf>
    <xf numFmtId="38" fontId="6" fillId="6" borderId="239" xfId="5" applyFont="1" applyFill="1" applyBorder="1" applyAlignment="1" applyProtection="1">
      <alignment vertical="center"/>
      <protection locked="0"/>
    </xf>
    <xf numFmtId="38" fontId="6" fillId="6" borderId="0" xfId="5" applyFont="1" applyFill="1" applyBorder="1" applyAlignment="1" applyProtection="1">
      <alignment vertical="center"/>
      <protection hidden="1"/>
    </xf>
    <xf numFmtId="38" fontId="6" fillId="3" borderId="0" xfId="5" applyFont="1" applyFill="1" applyBorder="1" applyAlignment="1" applyProtection="1">
      <alignment vertical="center"/>
      <protection hidden="1"/>
    </xf>
    <xf numFmtId="38" fontId="6" fillId="3" borderId="0" xfId="5" applyFont="1" applyFill="1" applyBorder="1" applyAlignment="1" applyProtection="1">
      <alignment vertical="center"/>
      <protection locked="0"/>
    </xf>
    <xf numFmtId="38" fontId="5" fillId="6" borderId="0" xfId="5" applyFont="1" applyFill="1" applyBorder="1" applyAlignment="1" applyProtection="1">
      <alignment vertical="center"/>
      <protection locked="0"/>
    </xf>
    <xf numFmtId="193" fontId="6" fillId="6" borderId="262" xfId="5" applyNumberFormat="1" applyFont="1" applyFill="1" applyBorder="1" applyAlignment="1">
      <alignment vertical="center"/>
    </xf>
    <xf numFmtId="38" fontId="37" fillId="0" borderId="265" xfId="5" applyFont="1" applyFill="1" applyBorder="1" applyAlignment="1">
      <alignment vertical="center"/>
    </xf>
    <xf numFmtId="38" fontId="37" fillId="6" borderId="0" xfId="5" applyFont="1" applyFill="1" applyBorder="1" applyAlignment="1">
      <alignment vertical="center"/>
    </xf>
    <xf numFmtId="38" fontId="37" fillId="0" borderId="278" xfId="5" applyFont="1" applyFill="1" applyBorder="1" applyAlignment="1" applyProtection="1">
      <alignment horizontal="left" vertical="center" shrinkToFit="1"/>
    </xf>
    <xf numFmtId="38" fontId="37" fillId="0" borderId="279" xfId="5" applyFont="1" applyFill="1" applyBorder="1" applyAlignment="1" applyProtection="1">
      <alignment horizontal="left" vertical="center" shrinkToFit="1"/>
    </xf>
    <xf numFmtId="38" fontId="37" fillId="0" borderId="280" xfId="5" applyFont="1" applyFill="1" applyBorder="1" applyAlignment="1" applyProtection="1">
      <alignment horizontal="left" vertical="center" shrinkToFit="1"/>
    </xf>
    <xf numFmtId="38" fontId="37" fillId="0" borderId="281" xfId="5" applyFont="1" applyFill="1" applyBorder="1" applyAlignment="1" applyProtection="1">
      <alignment horizontal="left" vertical="center" shrinkToFit="1"/>
    </xf>
    <xf numFmtId="38" fontId="37" fillId="0" borderId="280" xfId="5" applyFont="1" applyFill="1" applyBorder="1" applyAlignment="1" applyProtection="1">
      <alignment vertical="center" shrinkToFit="1"/>
    </xf>
    <xf numFmtId="0" fontId="37" fillId="0" borderId="282" xfId="4" applyFont="1" applyBorder="1" applyAlignment="1">
      <alignment horizontal="left" vertical="center"/>
    </xf>
    <xf numFmtId="0" fontId="37" fillId="0" borderId="282" xfId="4" applyFont="1" applyBorder="1" applyAlignment="1">
      <alignment horizontal="left" vertical="center" shrinkToFit="1"/>
    </xf>
    <xf numFmtId="0" fontId="37" fillId="0" borderId="283" xfId="4" applyFont="1" applyBorder="1" applyAlignment="1">
      <alignment horizontal="left" vertical="center" shrinkToFit="1"/>
    </xf>
    <xf numFmtId="38" fontId="37" fillId="0" borderId="239" xfId="5" applyFont="1" applyFill="1" applyBorder="1" applyAlignment="1">
      <alignment horizontal="center" vertical="center"/>
    </xf>
    <xf numFmtId="38" fontId="37" fillId="0" borderId="274" xfId="5" applyFont="1" applyFill="1" applyBorder="1" applyAlignment="1" applyProtection="1">
      <alignment vertical="center" shrinkToFit="1"/>
    </xf>
    <xf numFmtId="38" fontId="37" fillId="0" borderId="284" xfId="5" applyFont="1" applyFill="1" applyBorder="1" applyAlignment="1" applyProtection="1">
      <alignment horizontal="left" vertical="center" shrinkToFit="1"/>
    </xf>
    <xf numFmtId="38" fontId="37" fillId="0" borderId="282" xfId="5" applyFont="1" applyFill="1" applyBorder="1" applyAlignment="1" applyProtection="1">
      <alignment horizontal="left" vertical="center" shrinkToFit="1"/>
    </xf>
    <xf numFmtId="38" fontId="37" fillId="0" borderId="285" xfId="5" applyFont="1" applyFill="1" applyBorder="1" applyAlignment="1" applyProtection="1">
      <alignment horizontal="left" vertical="center" shrinkToFit="1"/>
    </xf>
    <xf numFmtId="38" fontId="37" fillId="0" borderId="286" xfId="5" applyFont="1" applyFill="1" applyBorder="1" applyAlignment="1">
      <alignment horizontal="center" vertical="center"/>
    </xf>
    <xf numFmtId="38" fontId="37" fillId="0" borderId="240" xfId="5" applyFont="1" applyFill="1" applyBorder="1" applyAlignment="1">
      <alignment horizontal="center" vertical="center"/>
    </xf>
    <xf numFmtId="38" fontId="37" fillId="6" borderId="0" xfId="5" applyFont="1" applyFill="1" applyBorder="1" applyAlignment="1">
      <alignment horizontal="center" vertical="center"/>
    </xf>
    <xf numFmtId="0" fontId="4" fillId="3" borderId="0" xfId="4" applyFont="1" applyFill="1" applyAlignment="1">
      <alignment horizontal="right"/>
    </xf>
    <xf numFmtId="38" fontId="6" fillId="0" borderId="288" xfId="5" applyFont="1" applyFill="1" applyBorder="1" applyAlignment="1" applyProtection="1">
      <alignment vertical="center"/>
      <protection locked="0"/>
    </xf>
    <xf numFmtId="38" fontId="6" fillId="0" borderId="289" xfId="5" applyFont="1" applyFill="1" applyBorder="1" applyAlignment="1" applyProtection="1">
      <alignment vertical="center"/>
      <protection locked="0"/>
    </xf>
    <xf numFmtId="38" fontId="6" fillId="0" borderId="291" xfId="5" applyFont="1" applyFill="1" applyBorder="1" applyAlignment="1" applyProtection="1">
      <alignment vertical="center"/>
      <protection locked="0"/>
    </xf>
    <xf numFmtId="38" fontId="6" fillId="0" borderId="292" xfId="5" applyFont="1" applyFill="1" applyBorder="1" applyAlignment="1" applyProtection="1">
      <alignment vertical="center"/>
      <protection locked="0"/>
    </xf>
    <xf numFmtId="38" fontId="6" fillId="0" borderId="293" xfId="5" applyFont="1" applyFill="1" applyBorder="1" applyAlignment="1" applyProtection="1">
      <alignment vertical="center"/>
    </xf>
    <xf numFmtId="38" fontId="6" fillId="0" borderId="293" xfId="5" applyFont="1" applyFill="1" applyBorder="1" applyAlignment="1" applyProtection="1">
      <alignment vertical="center"/>
      <protection locked="0"/>
    </xf>
    <xf numFmtId="38" fontId="6" fillId="0" borderId="294" xfId="5" applyFont="1" applyFill="1" applyBorder="1" applyAlignment="1" applyProtection="1">
      <alignment vertical="center"/>
      <protection locked="0"/>
    </xf>
    <xf numFmtId="38" fontId="6" fillId="0" borderId="295" xfId="5" applyFont="1" applyFill="1" applyBorder="1" applyAlignment="1" applyProtection="1">
      <alignment vertical="center"/>
    </xf>
    <xf numFmtId="38" fontId="6" fillId="0" borderId="298" xfId="5" applyFont="1" applyFill="1" applyBorder="1" applyAlignment="1" applyProtection="1">
      <alignment vertical="center"/>
      <protection locked="0"/>
    </xf>
    <xf numFmtId="38" fontId="6" fillId="0" borderId="299" xfId="5" applyFont="1" applyFill="1" applyBorder="1" applyAlignment="1" applyProtection="1">
      <alignment vertical="center"/>
      <protection locked="0"/>
    </xf>
    <xf numFmtId="38" fontId="6" fillId="0" borderId="300" xfId="5" applyFont="1" applyFill="1" applyBorder="1" applyAlignment="1" applyProtection="1">
      <alignment vertical="center"/>
    </xf>
    <xf numFmtId="193" fontId="6" fillId="6" borderId="265" xfId="5" applyNumberFormat="1" applyFont="1" applyFill="1" applyBorder="1" applyAlignment="1" applyProtection="1">
      <alignment vertical="center"/>
    </xf>
    <xf numFmtId="193" fontId="6" fillId="6" borderId="0" xfId="5" applyNumberFormat="1" applyFont="1" applyFill="1" applyBorder="1" applyAlignment="1" applyProtection="1">
      <alignment vertical="center"/>
    </xf>
    <xf numFmtId="193" fontId="6" fillId="6" borderId="301" xfId="5" applyNumberFormat="1" applyFont="1" applyFill="1" applyBorder="1" applyAlignment="1" applyProtection="1">
      <alignment vertical="center"/>
    </xf>
    <xf numFmtId="193" fontId="6" fillId="6" borderId="159" xfId="5" applyNumberFormat="1" applyFont="1" applyFill="1" applyBorder="1" applyAlignment="1" applyProtection="1">
      <alignment vertical="center"/>
    </xf>
    <xf numFmtId="0" fontId="36" fillId="3" borderId="0" xfId="4" applyFont="1" applyFill="1"/>
    <xf numFmtId="0" fontId="2" fillId="3" borderId="0" xfId="4" applyFill="1" applyAlignment="1">
      <alignment vertical="center"/>
    </xf>
    <xf numFmtId="0" fontId="25" fillId="6" borderId="0" xfId="4" applyFont="1" applyFill="1" applyAlignment="1" applyProtection="1">
      <alignment vertical="top" wrapText="1"/>
      <protection hidden="1"/>
    </xf>
    <xf numFmtId="0" fontId="52" fillId="6" borderId="239" xfId="4" applyFont="1" applyFill="1" applyBorder="1" applyAlignment="1" applyProtection="1">
      <alignment vertical="top" wrapText="1"/>
      <protection hidden="1"/>
    </xf>
    <xf numFmtId="0" fontId="53" fillId="3" borderId="0" xfId="4" applyFont="1" applyFill="1" applyAlignment="1">
      <alignment vertical="center"/>
    </xf>
    <xf numFmtId="0" fontId="54" fillId="6" borderId="0" xfId="4" applyFont="1" applyFill="1" applyAlignment="1" applyProtection="1">
      <alignment horizontal="right" vertical="center" wrapText="1"/>
      <protection hidden="1"/>
    </xf>
    <xf numFmtId="0" fontId="55" fillId="6" borderId="0" xfId="4" applyFont="1" applyFill="1" applyAlignment="1" applyProtection="1">
      <alignment vertical="top" wrapText="1"/>
      <protection hidden="1"/>
    </xf>
    <xf numFmtId="0" fontId="52" fillId="6" borderId="0" xfId="4" applyFont="1" applyFill="1" applyAlignment="1" applyProtection="1">
      <alignment vertical="top" wrapText="1"/>
      <protection hidden="1"/>
    </xf>
    <xf numFmtId="0" fontId="2" fillId="6" borderId="0" xfId="4" applyFill="1" applyAlignment="1">
      <alignment vertical="center"/>
    </xf>
    <xf numFmtId="0" fontId="25" fillId="0" borderId="0" xfId="4" applyFont="1" applyAlignment="1" applyProtection="1">
      <alignment vertical="top" wrapText="1"/>
      <protection hidden="1"/>
    </xf>
    <xf numFmtId="0" fontId="55" fillId="0" borderId="0" xfId="4" applyFont="1" applyAlignment="1" applyProtection="1">
      <alignment vertical="center" wrapText="1"/>
      <protection hidden="1"/>
    </xf>
    <xf numFmtId="0" fontId="6" fillId="7" borderId="0" xfId="2" applyFont="1" applyFill="1">
      <alignment vertical="center"/>
    </xf>
    <xf numFmtId="0" fontId="2" fillId="0" borderId="0" xfId="2" applyAlignment="1">
      <alignment horizontal="center" vertical="center"/>
    </xf>
    <xf numFmtId="0" fontId="29" fillId="0" borderId="0" xfId="2" applyFont="1" applyAlignment="1">
      <alignment horizontal="left"/>
    </xf>
    <xf numFmtId="0" fontId="2" fillId="0" borderId="0" xfId="2" applyAlignment="1">
      <alignment horizontal="left" vertical="center"/>
    </xf>
    <xf numFmtId="0" fontId="29" fillId="0" borderId="0" xfId="2" applyFont="1" applyAlignment="1">
      <alignment horizontal="distributed" wrapText="1"/>
    </xf>
    <xf numFmtId="0" fontId="29" fillId="0" borderId="0" xfId="2" applyFont="1" applyAlignment="1">
      <alignment horizontal="distributed"/>
    </xf>
    <xf numFmtId="0" fontId="29" fillId="0" borderId="0" xfId="2" applyFont="1" applyAlignment="1">
      <alignment horizontal="distributed" vertical="center"/>
    </xf>
    <xf numFmtId="0" fontId="13" fillId="0" borderId="0" xfId="2" applyFont="1" applyAlignment="1">
      <alignment horizontal="distributed" vertical="center"/>
    </xf>
    <xf numFmtId="0" fontId="29" fillId="0" borderId="0" xfId="2" applyFont="1" applyAlignment="1"/>
    <xf numFmtId="0" fontId="29" fillId="0" borderId="0" xfId="2" applyFont="1">
      <alignment vertical="center"/>
    </xf>
    <xf numFmtId="0" fontId="4" fillId="0" borderId="0" xfId="2" applyFont="1" applyAlignment="1">
      <alignment horizontal="center"/>
    </xf>
    <xf numFmtId="194" fontId="56" fillId="0" borderId="0" xfId="2" applyNumberFormat="1" applyFont="1" applyAlignment="1">
      <alignment horizontal="center" wrapText="1"/>
    </xf>
    <xf numFmtId="183" fontId="56" fillId="0" borderId="0" xfId="2" applyNumberFormat="1" applyFont="1" applyAlignment="1">
      <alignment horizontal="center" wrapText="1"/>
    </xf>
    <xf numFmtId="0" fontId="29" fillId="0" borderId="0" xfId="2" applyFont="1" applyAlignment="1">
      <alignment horizontal="center" wrapText="1"/>
    </xf>
    <xf numFmtId="195" fontId="56" fillId="0" borderId="0" xfId="2" applyNumberFormat="1" applyFont="1" applyAlignment="1">
      <alignment horizontal="center" wrapText="1"/>
    </xf>
    <xf numFmtId="196" fontId="56" fillId="0" borderId="0" xfId="2" applyNumberFormat="1" applyFont="1" applyAlignment="1">
      <alignment horizontal="center" wrapText="1"/>
    </xf>
    <xf numFmtId="0" fontId="29" fillId="0" borderId="0" xfId="2" applyFont="1" applyAlignment="1">
      <alignment horizontal="center" vertical="distributed" wrapText="1"/>
    </xf>
    <xf numFmtId="0" fontId="37" fillId="0" borderId="0" xfId="2" applyFont="1">
      <alignment vertical="center"/>
    </xf>
    <xf numFmtId="38" fontId="29" fillId="0" borderId="42" xfId="5" applyFont="1" applyBorder="1" applyAlignment="1"/>
    <xf numFmtId="38" fontId="29" fillId="0" borderId="0" xfId="5" applyFont="1" applyBorder="1" applyAlignment="1"/>
    <xf numFmtId="38" fontId="29" fillId="0" borderId="0" xfId="5" applyFont="1" applyAlignment="1"/>
    <xf numFmtId="197" fontId="29" fillId="0" borderId="0" xfId="2" applyNumberFormat="1" applyFont="1" applyAlignment="1"/>
    <xf numFmtId="0" fontId="36" fillId="0" borderId="0" xfId="4" applyFont="1" applyProtection="1">
      <protection locked="0"/>
    </xf>
    <xf numFmtId="0" fontId="2" fillId="0" borderId="0" xfId="4" applyAlignment="1" applyProtection="1">
      <alignment vertical="center"/>
      <protection locked="0"/>
    </xf>
    <xf numFmtId="0" fontId="57" fillId="7" borderId="0" xfId="2" applyFont="1" applyFill="1">
      <alignment vertical="center"/>
    </xf>
    <xf numFmtId="0" fontId="36" fillId="0" borderId="0" xfId="4" applyFont="1"/>
    <xf numFmtId="0" fontId="36" fillId="0" borderId="20" xfId="4" applyFont="1" applyBorder="1" applyAlignment="1">
      <alignment horizontal="center" vertical="center"/>
    </xf>
    <xf numFmtId="0" fontId="36" fillId="0" borderId="220" xfId="4" applyFont="1" applyBorder="1" applyAlignment="1">
      <alignment horizontal="center" vertical="center" wrapText="1"/>
    </xf>
    <xf numFmtId="0" fontId="7" fillId="0" borderId="50" xfId="4" applyFont="1" applyBorder="1" applyAlignment="1">
      <alignment horizontal="center" vertical="center" wrapText="1"/>
    </xf>
    <xf numFmtId="0" fontId="36" fillId="0" borderId="0" xfId="4" applyFont="1" applyAlignment="1">
      <alignment vertical="center"/>
    </xf>
    <xf numFmtId="0" fontId="36" fillId="0" borderId="0" xfId="4" applyFont="1" applyAlignment="1" applyProtection="1">
      <alignment vertical="center"/>
      <protection locked="0"/>
    </xf>
    <xf numFmtId="0" fontId="6" fillId="2" borderId="0" xfId="4" applyFont="1" applyFill="1" applyAlignment="1">
      <alignment wrapText="1"/>
    </xf>
    <xf numFmtId="0" fontId="36" fillId="0" borderId="21" xfId="4" applyFont="1" applyBorder="1" applyAlignment="1">
      <alignment horizontal="right" vertical="center" shrinkToFit="1"/>
    </xf>
    <xf numFmtId="0" fontId="36" fillId="0" borderId="23" xfId="4" applyFont="1" applyBorder="1" applyAlignment="1">
      <alignment horizontal="right" vertical="center" shrinkToFit="1"/>
    </xf>
    <xf numFmtId="3" fontId="4" fillId="0" borderId="22" xfId="2" applyNumberFormat="1" applyFont="1" applyBorder="1">
      <alignment vertical="center"/>
    </xf>
    <xf numFmtId="0" fontId="36" fillId="0" borderId="47" xfId="4" applyFont="1" applyBorder="1" applyAlignment="1">
      <alignment vertical="center" shrinkToFit="1"/>
    </xf>
    <xf numFmtId="0" fontId="36" fillId="0" borderId="42" xfId="4" applyFont="1" applyBorder="1" applyAlignment="1">
      <alignment vertical="center" shrinkToFit="1"/>
    </xf>
    <xf numFmtId="3" fontId="4" fillId="0" borderId="0" xfId="2" applyNumberFormat="1" applyFont="1">
      <alignment vertical="center"/>
    </xf>
    <xf numFmtId="0" fontId="36" fillId="0" borderId="44" xfId="4" applyFont="1" applyBorder="1" applyAlignment="1">
      <alignment vertical="center" shrinkToFit="1"/>
    </xf>
    <xf numFmtId="3" fontId="4" fillId="0" borderId="0" xfId="2" applyNumberFormat="1" applyFont="1" applyAlignment="1">
      <alignment horizontal="center" vertical="center"/>
    </xf>
    <xf numFmtId="0" fontId="36" fillId="0" borderId="0" xfId="4" applyFont="1" applyAlignment="1">
      <alignment horizontal="right" vertical="center"/>
    </xf>
    <xf numFmtId="0" fontId="2" fillId="0" borderId="0" xfId="4" applyAlignment="1">
      <alignment vertical="center" shrinkToFit="1"/>
    </xf>
    <xf numFmtId="0" fontId="2" fillId="0" borderId="0" xfId="4" applyAlignment="1" applyProtection="1">
      <alignment shrinkToFit="1"/>
      <protection locked="0"/>
    </xf>
    <xf numFmtId="0" fontId="36" fillId="0" borderId="45" xfId="4" applyFont="1" applyBorder="1" applyAlignment="1">
      <alignment vertical="center" shrinkToFit="1"/>
    </xf>
    <xf numFmtId="0" fontId="36" fillId="0" borderId="36" xfId="4" applyFont="1" applyBorder="1" applyAlignment="1">
      <alignment vertical="center" shrinkToFit="1"/>
    </xf>
    <xf numFmtId="0" fontId="36" fillId="0" borderId="38" xfId="4" applyFont="1" applyBorder="1" applyAlignment="1">
      <alignment vertical="center" shrinkToFit="1"/>
    </xf>
    <xf numFmtId="183" fontId="4" fillId="0" borderId="37" xfId="2" applyNumberFormat="1" applyFont="1" applyBorder="1">
      <alignment vertical="center"/>
    </xf>
    <xf numFmtId="183" fontId="4" fillId="0" borderId="38" xfId="2" applyNumberFormat="1" applyFont="1" applyBorder="1">
      <alignment vertical="center"/>
    </xf>
    <xf numFmtId="0" fontId="6" fillId="0" borderId="0" xfId="4" applyFont="1" applyAlignment="1">
      <alignment wrapText="1"/>
    </xf>
    <xf numFmtId="0" fontId="37" fillId="3" borderId="0" xfId="2" applyFont="1" applyFill="1">
      <alignment vertical="center"/>
    </xf>
    <xf numFmtId="0" fontId="2" fillId="3" borderId="0" xfId="2" applyFill="1" applyAlignment="1">
      <alignment horizontal="center" vertical="center"/>
    </xf>
    <xf numFmtId="0" fontId="2" fillId="3" borderId="0" xfId="2" applyFill="1">
      <alignment vertical="center"/>
    </xf>
    <xf numFmtId="0" fontId="4" fillId="3" borderId="0" xfId="2" applyFont="1" applyFill="1">
      <alignment vertical="center"/>
    </xf>
    <xf numFmtId="0" fontId="37" fillId="3" borderId="0" xfId="2" applyFont="1" applyFill="1" applyAlignment="1">
      <alignment horizontal="left" vertical="center" indent="1"/>
    </xf>
    <xf numFmtId="0" fontId="37" fillId="3" borderId="302" xfId="2" applyFont="1" applyFill="1" applyBorder="1">
      <alignment vertical="center"/>
    </xf>
    <xf numFmtId="0" fontId="4" fillId="3" borderId="44" xfId="2" applyFont="1" applyFill="1" applyBorder="1">
      <alignment vertical="center"/>
    </xf>
    <xf numFmtId="0" fontId="2" fillId="3" borderId="20" xfId="2" applyFill="1" applyBorder="1" applyAlignment="1">
      <alignment horizontal="center" vertical="center"/>
    </xf>
    <xf numFmtId="0" fontId="37" fillId="3" borderId="50" xfId="2" applyFont="1" applyFill="1" applyBorder="1">
      <alignment vertical="center"/>
    </xf>
    <xf numFmtId="0" fontId="4" fillId="3" borderId="47" xfId="2" applyFont="1" applyFill="1" applyBorder="1">
      <alignment vertical="center"/>
    </xf>
    <xf numFmtId="0" fontId="4" fillId="3" borderId="42" xfId="2" applyFont="1" applyFill="1" applyBorder="1">
      <alignment vertical="center"/>
    </xf>
    <xf numFmtId="0" fontId="2" fillId="3" borderId="44" xfId="2" applyFill="1" applyBorder="1" applyAlignment="1">
      <alignment horizontal="center" vertical="center"/>
    </xf>
    <xf numFmtId="0" fontId="37" fillId="3" borderId="42" xfId="2" applyFont="1" applyFill="1" applyBorder="1">
      <alignment vertical="center"/>
    </xf>
    <xf numFmtId="0" fontId="2" fillId="3" borderId="315" xfId="2" applyFill="1" applyBorder="1" applyAlignment="1">
      <alignment horizontal="center" vertical="center"/>
    </xf>
    <xf numFmtId="0" fontId="37" fillId="3" borderId="316" xfId="2" applyFont="1" applyFill="1" applyBorder="1">
      <alignment vertical="center"/>
    </xf>
    <xf numFmtId="0" fontId="58" fillId="3" borderId="42" xfId="2" applyFont="1" applyFill="1" applyBorder="1" applyAlignment="1">
      <alignment horizontal="center" vertical="center"/>
    </xf>
    <xf numFmtId="0" fontId="2" fillId="3" borderId="41" xfId="2" applyFill="1" applyBorder="1" applyAlignment="1">
      <alignment horizontal="center" vertical="center"/>
    </xf>
    <xf numFmtId="0" fontId="59" fillId="3" borderId="23" xfId="2" applyFont="1" applyFill="1" applyBorder="1" applyAlignment="1">
      <alignment horizontal="center" vertical="center"/>
    </xf>
    <xf numFmtId="0" fontId="4" fillId="3" borderId="0" xfId="2" applyFont="1" applyFill="1" applyAlignment="1">
      <alignment vertical="center" wrapText="1"/>
    </xf>
    <xf numFmtId="0" fontId="59" fillId="3" borderId="316" xfId="2" applyFont="1" applyFill="1" applyBorder="1" applyAlignment="1">
      <alignment horizontal="center" vertical="center"/>
    </xf>
    <xf numFmtId="0" fontId="2" fillId="3" borderId="45" xfId="2" applyFill="1" applyBorder="1" applyAlignment="1">
      <alignment horizontal="center" vertical="center"/>
    </xf>
    <xf numFmtId="0" fontId="59" fillId="3" borderId="38" xfId="2" applyFont="1" applyFill="1" applyBorder="1" applyAlignment="1">
      <alignment horizontal="center" vertical="center"/>
    </xf>
    <xf numFmtId="0" fontId="59" fillId="3" borderId="42" xfId="2" applyFont="1" applyFill="1" applyBorder="1" applyAlignment="1">
      <alignment horizontal="center" vertical="center"/>
    </xf>
    <xf numFmtId="38" fontId="59" fillId="3" borderId="38" xfId="2" applyNumberFormat="1" applyFont="1" applyFill="1" applyBorder="1" applyAlignment="1">
      <alignment horizontal="center" vertical="center"/>
    </xf>
    <xf numFmtId="0" fontId="37" fillId="3" borderId="0" xfId="2" applyFont="1" applyFill="1" applyAlignment="1">
      <alignment horizontal="right" vertical="center"/>
    </xf>
    <xf numFmtId="0" fontId="4" fillId="3" borderId="0" xfId="2" applyFont="1" applyFill="1" applyAlignment="1">
      <alignment horizontal="right" vertical="center"/>
    </xf>
    <xf numFmtId="0" fontId="4" fillId="3" borderId="38" xfId="2" applyFont="1" applyFill="1" applyBorder="1">
      <alignment vertical="center"/>
    </xf>
    <xf numFmtId="0" fontId="4" fillId="3" borderId="37" xfId="2" applyFont="1" applyFill="1" applyBorder="1">
      <alignment vertical="center"/>
    </xf>
    <xf numFmtId="0" fontId="37" fillId="2" borderId="0" xfId="2" applyFont="1" applyFill="1">
      <alignment vertical="center"/>
    </xf>
    <xf numFmtId="0" fontId="37" fillId="7" borderId="0" xfId="2" applyFont="1" applyFill="1">
      <alignment vertical="center"/>
    </xf>
    <xf numFmtId="38" fontId="37" fillId="3" borderId="0" xfId="2" applyNumberFormat="1" applyFont="1" applyFill="1">
      <alignment vertical="center"/>
    </xf>
    <xf numFmtId="0" fontId="37" fillId="3" borderId="0" xfId="2" applyFont="1" applyFill="1" applyAlignment="1">
      <alignment vertical="center" wrapText="1"/>
    </xf>
    <xf numFmtId="0" fontId="29" fillId="0" borderId="20" xfId="4" applyFont="1" applyBorder="1" applyAlignment="1">
      <alignment horizontal="center" vertical="center"/>
    </xf>
    <xf numFmtId="0" fontId="36" fillId="0" borderId="20" xfId="4" applyFont="1" applyBorder="1" applyAlignment="1" applyProtection="1">
      <alignment vertical="center"/>
      <protection locked="0"/>
    </xf>
    <xf numFmtId="0" fontId="37" fillId="0" borderId="20" xfId="4" applyFont="1" applyBorder="1" applyAlignment="1">
      <alignment horizontal="center" vertical="center"/>
    </xf>
    <xf numFmtId="0" fontId="2" fillId="0" borderId="20" xfId="4" applyBorder="1" applyAlignment="1" applyProtection="1">
      <alignment vertical="center"/>
      <protection locked="0"/>
    </xf>
    <xf numFmtId="0" fontId="2" fillId="0" borderId="20" xfId="4" applyBorder="1" applyAlignment="1" applyProtection="1">
      <alignment vertical="center" shrinkToFit="1"/>
      <protection locked="0"/>
    </xf>
    <xf numFmtId="0" fontId="37" fillId="0" borderId="0" xfId="2" applyFont="1" applyAlignment="1">
      <alignment horizontal="centerContinuous" vertical="center"/>
    </xf>
    <xf numFmtId="0" fontId="2" fillId="0" borderId="73" xfId="2" applyBorder="1">
      <alignment vertical="center"/>
    </xf>
    <xf numFmtId="0" fontId="2" fillId="0" borderId="70" xfId="2" applyBorder="1">
      <alignment vertical="center"/>
    </xf>
    <xf numFmtId="0" fontId="2" fillId="0" borderId="74" xfId="2" applyBorder="1">
      <alignment vertical="center"/>
    </xf>
    <xf numFmtId="0" fontId="29" fillId="0" borderId="0" xfId="2" applyFont="1" applyAlignment="1">
      <alignment horizontal="centerContinuous" vertical="center"/>
    </xf>
    <xf numFmtId="0" fontId="2" fillId="0" borderId="23" xfId="2" applyBorder="1">
      <alignment vertical="center"/>
    </xf>
    <xf numFmtId="0" fontId="2" fillId="0" borderId="41" xfId="2" applyBorder="1">
      <alignment vertical="center"/>
    </xf>
    <xf numFmtId="0" fontId="2" fillId="0" borderId="327" xfId="2" applyBorder="1">
      <alignment vertical="center"/>
    </xf>
    <xf numFmtId="0" fontId="2" fillId="0" borderId="98" xfId="2" applyBorder="1">
      <alignment vertical="center"/>
    </xf>
    <xf numFmtId="0" fontId="2" fillId="0" borderId="99" xfId="2" applyBorder="1">
      <alignment vertical="center"/>
    </xf>
    <xf numFmtId="0" fontId="2" fillId="0" borderId="328" xfId="2" applyBorder="1">
      <alignment vertical="center"/>
    </xf>
    <xf numFmtId="0" fontId="2" fillId="0" borderId="330" xfId="2" applyBorder="1">
      <alignment vertical="center"/>
    </xf>
    <xf numFmtId="0" fontId="2" fillId="0" borderId="78" xfId="2" applyBorder="1">
      <alignment vertical="center"/>
    </xf>
    <xf numFmtId="0" fontId="2" fillId="0" borderId="79" xfId="2" applyBorder="1">
      <alignment vertical="center"/>
    </xf>
    <xf numFmtId="0" fontId="2" fillId="0" borderId="69" xfId="2" applyBorder="1">
      <alignment vertical="center"/>
    </xf>
    <xf numFmtId="0" fontId="2" fillId="0" borderId="331" xfId="2" applyBorder="1">
      <alignment vertical="center"/>
    </xf>
    <xf numFmtId="0" fontId="2" fillId="0" borderId="332" xfId="2" applyBorder="1">
      <alignment vertical="center"/>
    </xf>
    <xf numFmtId="0" fontId="2" fillId="0" borderId="333" xfId="2" applyBorder="1">
      <alignment vertical="center"/>
    </xf>
    <xf numFmtId="0" fontId="2" fillId="0" borderId="334" xfId="2" applyBorder="1">
      <alignment vertical="center"/>
    </xf>
    <xf numFmtId="0" fontId="2" fillId="0" borderId="335" xfId="2" applyBorder="1">
      <alignment vertical="center"/>
    </xf>
    <xf numFmtId="0" fontId="2" fillId="0" borderId="336" xfId="2" applyBorder="1">
      <alignment vertical="center"/>
    </xf>
    <xf numFmtId="0" fontId="2" fillId="0" borderId="337" xfId="2" applyBorder="1">
      <alignment vertical="center"/>
    </xf>
    <xf numFmtId="0" fontId="2" fillId="0" borderId="338" xfId="2" applyBorder="1">
      <alignment vertical="center"/>
    </xf>
    <xf numFmtId="0" fontId="2" fillId="0" borderId="339" xfId="2" applyBorder="1">
      <alignment vertical="center"/>
    </xf>
    <xf numFmtId="0" fontId="2" fillId="0" borderId="182" xfId="2" applyBorder="1">
      <alignment vertical="center"/>
    </xf>
    <xf numFmtId="0" fontId="2" fillId="0" borderId="121" xfId="2" applyBorder="1">
      <alignment vertical="center"/>
    </xf>
    <xf numFmtId="0" fontId="2" fillId="0" borderId="185" xfId="2" applyBorder="1">
      <alignment vertical="center"/>
    </xf>
    <xf numFmtId="0" fontId="2" fillId="0" borderId="340" xfId="2" applyBorder="1" applyAlignment="1">
      <alignment horizontal="center" vertical="center" shrinkToFit="1"/>
    </xf>
    <xf numFmtId="0" fontId="2" fillId="0" borderId="65" xfId="2" applyBorder="1" applyAlignment="1">
      <alignment horizontal="right" vertical="center"/>
    </xf>
    <xf numFmtId="0" fontId="7" fillId="0" borderId="73" xfId="2" applyFont="1" applyBorder="1" applyAlignment="1" applyProtection="1">
      <alignment vertical="center" shrinkToFit="1"/>
      <protection locked="0"/>
    </xf>
    <xf numFmtId="0" fontId="7" fillId="0" borderId="341" xfId="2" applyFont="1" applyBorder="1" applyAlignment="1" applyProtection="1">
      <alignment vertical="center" shrinkToFit="1"/>
      <protection locked="0"/>
    </xf>
    <xf numFmtId="0" fontId="7" fillId="7" borderId="0" xfId="2" applyFont="1" applyFill="1">
      <alignment vertical="center"/>
    </xf>
    <xf numFmtId="0" fontId="7" fillId="0" borderId="50" xfId="2" applyFont="1" applyBorder="1" applyAlignment="1" applyProtection="1">
      <alignment vertical="center" shrinkToFit="1"/>
      <protection locked="0"/>
    </xf>
    <xf numFmtId="0" fontId="7" fillId="0" borderId="344" xfId="2" applyFont="1" applyBorder="1" applyAlignment="1" applyProtection="1">
      <alignment vertical="center" shrinkToFit="1"/>
      <protection locked="0"/>
    </xf>
    <xf numFmtId="0" fontId="23" fillId="7" borderId="0" xfId="2" applyFont="1" applyFill="1">
      <alignment vertical="center"/>
    </xf>
    <xf numFmtId="0" fontId="7" fillId="7" borderId="0" xfId="2" applyFont="1" applyFill="1" applyAlignment="1">
      <alignment horizontal="center" vertical="center" shrinkToFit="1"/>
    </xf>
    <xf numFmtId="0" fontId="7" fillId="0" borderId="50" xfId="2" applyFont="1" applyBorder="1" applyAlignment="1" applyProtection="1">
      <alignment horizontal="center" vertical="center" shrinkToFit="1"/>
      <protection locked="0"/>
    </xf>
    <xf numFmtId="0" fontId="7" fillId="0" borderId="75" xfId="2" applyFont="1" applyBorder="1" applyAlignment="1">
      <alignment horizontal="center" vertical="center" shrinkToFit="1"/>
    </xf>
    <xf numFmtId="0" fontId="7" fillId="0" borderId="202" xfId="2" applyFont="1" applyBorder="1" applyAlignment="1">
      <alignment horizontal="center" vertical="center" shrinkToFit="1"/>
    </xf>
    <xf numFmtId="182" fontId="7" fillId="0" borderId="161" xfId="2" applyNumberFormat="1" applyFont="1" applyBorder="1" applyAlignment="1">
      <alignment vertical="center" shrinkToFit="1"/>
    </xf>
    <xf numFmtId="0" fontId="60" fillId="0" borderId="348" xfId="2" applyFont="1" applyBorder="1" applyAlignment="1">
      <alignment horizontal="center" vertical="center" wrapText="1"/>
    </xf>
    <xf numFmtId="182" fontId="7" fillId="0" borderId="349" xfId="2" applyNumberFormat="1" applyFont="1" applyBorder="1" applyAlignment="1">
      <alignment vertical="center" shrinkToFit="1"/>
    </xf>
    <xf numFmtId="0" fontId="7" fillId="0" borderId="75" xfId="2" applyFont="1" applyBorder="1" applyAlignment="1">
      <alignment vertical="center" shrinkToFit="1"/>
    </xf>
    <xf numFmtId="182" fontId="7" fillId="0" borderId="20" xfId="2" applyNumberFormat="1" applyFont="1" applyBorder="1" applyAlignment="1">
      <alignment vertical="center" shrinkToFit="1"/>
    </xf>
    <xf numFmtId="0" fontId="7" fillId="0" borderId="345" xfId="2" applyFont="1" applyBorder="1" applyAlignment="1">
      <alignment vertical="center" shrinkToFit="1"/>
    </xf>
    <xf numFmtId="182" fontId="7" fillId="0" borderId="346" xfId="2" applyNumberFormat="1" applyFont="1" applyBorder="1" applyAlignment="1">
      <alignment vertical="center" shrinkToFit="1"/>
    </xf>
    <xf numFmtId="182" fontId="7" fillId="7" borderId="0" xfId="2" applyNumberFormat="1" applyFont="1" applyFill="1" applyAlignment="1">
      <alignment vertical="center" shrinkToFit="1"/>
    </xf>
    <xf numFmtId="0" fontId="21" fillId="0" borderId="75" xfId="2" applyFont="1" applyBorder="1" applyAlignment="1">
      <alignment vertical="center" wrapText="1"/>
    </xf>
    <xf numFmtId="182" fontId="7" fillId="0" borderId="76" xfId="2" applyNumberFormat="1" applyFont="1" applyBorder="1" applyAlignment="1">
      <alignment vertical="center" shrinkToFit="1"/>
    </xf>
    <xf numFmtId="0" fontId="7" fillId="7" borderId="39" xfId="2" applyFont="1" applyFill="1" applyBorder="1" applyAlignment="1">
      <alignment horizontal="center" vertical="center" shrinkToFit="1"/>
    </xf>
    <xf numFmtId="182" fontId="9" fillId="7" borderId="25" xfId="2" applyNumberFormat="1" applyFont="1" applyFill="1" applyBorder="1" applyAlignment="1">
      <alignment vertical="center" shrinkToFit="1"/>
    </xf>
    <xf numFmtId="0" fontId="60" fillId="0" borderId="75" xfId="2" applyFont="1" applyBorder="1" applyAlignment="1">
      <alignment horizontal="center" vertical="center" wrapText="1"/>
    </xf>
    <xf numFmtId="182" fontId="9" fillId="7" borderId="0" xfId="2" applyNumberFormat="1" applyFont="1" applyFill="1" applyAlignment="1">
      <alignment vertical="center" shrinkToFit="1"/>
    </xf>
    <xf numFmtId="182" fontId="7" fillId="0" borderId="344" xfId="2" applyNumberFormat="1" applyFont="1" applyBorder="1" applyAlignment="1">
      <alignment vertical="center" shrinkToFit="1"/>
    </xf>
    <xf numFmtId="182" fontId="7" fillId="0" borderId="351" xfId="2" applyNumberFormat="1" applyFont="1" applyBorder="1" applyAlignment="1">
      <alignment vertical="center" shrinkToFit="1"/>
    </xf>
    <xf numFmtId="0" fontId="7" fillId="0" borderId="77" xfId="2" applyFont="1" applyBorder="1" applyAlignment="1">
      <alignment vertical="center" shrinkToFit="1"/>
    </xf>
    <xf numFmtId="182" fontId="7" fillId="0" borderId="352" xfId="2" applyNumberFormat="1" applyFont="1" applyBorder="1" applyAlignment="1">
      <alignment vertical="center" shrinkToFit="1"/>
    </xf>
    <xf numFmtId="0" fontId="61" fillId="0" borderId="75" xfId="2" applyFont="1" applyBorder="1" applyAlignment="1">
      <alignment horizontal="center" vertical="center" wrapText="1"/>
    </xf>
    <xf numFmtId="0" fontId="7" fillId="7" borderId="39" xfId="2" applyFont="1" applyFill="1" applyBorder="1" applyAlignment="1">
      <alignment vertical="center" shrinkToFit="1"/>
    </xf>
    <xf numFmtId="0" fontId="7" fillId="7" borderId="0" xfId="2" applyFont="1" applyFill="1" applyAlignment="1">
      <alignment vertical="center" shrinkToFit="1"/>
    </xf>
    <xf numFmtId="182" fontId="7" fillId="0" borderId="330" xfId="2" applyNumberFormat="1" applyFont="1" applyBorder="1" applyAlignment="1">
      <alignment vertical="center" shrinkToFit="1"/>
    </xf>
    <xf numFmtId="182" fontId="7" fillId="0" borderId="353" xfId="2" applyNumberFormat="1" applyFont="1" applyBorder="1" applyAlignment="1">
      <alignment vertical="center" shrinkToFit="1"/>
    </xf>
    <xf numFmtId="182" fontId="7" fillId="0" borderId="354" xfId="2" applyNumberFormat="1" applyFont="1" applyBorder="1" applyAlignment="1">
      <alignment vertical="center" shrinkToFit="1"/>
    </xf>
    <xf numFmtId="0" fontId="7" fillId="7" borderId="0" xfId="2" applyFont="1" applyFill="1" applyProtection="1">
      <alignment vertical="center"/>
      <protection locked="0"/>
    </xf>
    <xf numFmtId="0" fontId="2" fillId="7" borderId="0" xfId="2" applyFill="1" applyAlignment="1">
      <alignment horizontal="center" vertical="center" wrapText="1"/>
    </xf>
    <xf numFmtId="0" fontId="22" fillId="7" borderId="0" xfId="2" applyFont="1" applyFill="1" applyAlignment="1">
      <alignment vertical="center" wrapText="1"/>
    </xf>
    <xf numFmtId="0" fontId="21" fillId="0" borderId="77" xfId="2" applyFont="1" applyBorder="1" applyAlignment="1">
      <alignment horizontal="center" vertical="center" wrapText="1"/>
    </xf>
    <xf numFmtId="182" fontId="7" fillId="0" borderId="79" xfId="2" applyNumberFormat="1" applyFont="1" applyBorder="1" applyAlignment="1">
      <alignment vertical="center" shrinkToFit="1"/>
    </xf>
    <xf numFmtId="0" fontId="21" fillId="0" borderId="77" xfId="2" applyFont="1" applyBorder="1" applyAlignment="1">
      <alignment vertical="center" wrapText="1"/>
    </xf>
    <xf numFmtId="182" fontId="7" fillId="0" borderId="78" xfId="2" applyNumberFormat="1" applyFont="1" applyBorder="1" applyAlignment="1">
      <alignment vertical="center" shrinkToFit="1"/>
    </xf>
    <xf numFmtId="0" fontId="2" fillId="0" borderId="41" xfId="2" applyBorder="1" applyAlignment="1">
      <alignment horizontal="center" vertical="center"/>
    </xf>
    <xf numFmtId="0" fontId="2" fillId="0" borderId="20" xfId="2" applyBorder="1" applyAlignment="1">
      <alignment horizontal="center" vertical="center"/>
    </xf>
    <xf numFmtId="0" fontId="2" fillId="0" borderId="20" xfId="2" applyBorder="1">
      <alignment vertical="center"/>
    </xf>
    <xf numFmtId="0" fontId="36" fillId="0" borderId="0" xfId="2" applyFont="1">
      <alignment vertical="center"/>
    </xf>
    <xf numFmtId="0" fontId="36" fillId="0" borderId="0" xfId="2" applyFont="1" applyAlignment="1">
      <alignment horizontal="centerContinuous" vertical="center"/>
    </xf>
    <xf numFmtId="0" fontId="4" fillId="0" borderId="70" xfId="2" applyFont="1" applyBorder="1" applyAlignment="1">
      <alignment horizontal="center" vertical="center"/>
    </xf>
    <xf numFmtId="0" fontId="4" fillId="0" borderId="74" xfId="2" applyFont="1" applyBorder="1" applyAlignment="1">
      <alignment horizontal="center" vertical="center"/>
    </xf>
    <xf numFmtId="0" fontId="4" fillId="0" borderId="358" xfId="2" applyFont="1" applyBorder="1">
      <alignment vertical="center"/>
    </xf>
    <xf numFmtId="0" fontId="4" fillId="0" borderId="22" xfId="2" applyFont="1" applyBorder="1">
      <alignment vertical="center"/>
    </xf>
    <xf numFmtId="0" fontId="4" fillId="0" borderId="21" xfId="2" applyFont="1" applyBorder="1">
      <alignment vertical="center"/>
    </xf>
    <xf numFmtId="0" fontId="4" fillId="0" borderId="23" xfId="2" applyFont="1" applyBorder="1">
      <alignment vertical="center"/>
    </xf>
    <xf numFmtId="0" fontId="4" fillId="0" borderId="20" xfId="2" applyFont="1" applyBorder="1">
      <alignment vertical="center"/>
    </xf>
    <xf numFmtId="0" fontId="4" fillId="0" borderId="20" xfId="2" applyFont="1" applyBorder="1" applyAlignment="1">
      <alignment horizontal="center" vertical="center"/>
    </xf>
    <xf numFmtId="0" fontId="4" fillId="0" borderId="39" xfId="2" applyFont="1" applyBorder="1">
      <alignment vertical="center"/>
    </xf>
    <xf numFmtId="0" fontId="4" fillId="0" borderId="47" xfId="2" applyFont="1" applyBorder="1">
      <alignment vertical="center"/>
    </xf>
    <xf numFmtId="0" fontId="4" fillId="0" borderId="20" xfId="2" applyFont="1" applyBorder="1" applyAlignment="1">
      <alignment horizontal="right" vertical="center"/>
    </xf>
    <xf numFmtId="0" fontId="4" fillId="0" borderId="343" xfId="2" applyFont="1" applyBorder="1">
      <alignment vertical="center"/>
    </xf>
    <xf numFmtId="0" fontId="4" fillId="0" borderId="37" xfId="2" applyFont="1" applyBorder="1">
      <alignment vertical="center"/>
    </xf>
    <xf numFmtId="0" fontId="4" fillId="0" borderId="20" xfId="2" applyFont="1" applyBorder="1" applyAlignment="1">
      <alignment horizontal="centerContinuous" vertical="center"/>
    </xf>
    <xf numFmtId="0" fontId="4" fillId="0" borderId="41" xfId="2" applyFont="1" applyBorder="1">
      <alignment vertical="center"/>
    </xf>
    <xf numFmtId="0" fontId="4" fillId="0" borderId="359" xfId="2" applyFont="1" applyBorder="1">
      <alignment vertical="center"/>
    </xf>
    <xf numFmtId="0" fontId="4" fillId="0" borderId="4" xfId="2" applyFont="1" applyBorder="1">
      <alignment vertical="center"/>
    </xf>
    <xf numFmtId="0" fontId="4" fillId="0" borderId="182" xfId="2" applyFont="1" applyBorder="1">
      <alignment vertical="center"/>
    </xf>
    <xf numFmtId="0" fontId="4" fillId="0" borderId="78" xfId="2" applyFont="1" applyBorder="1" applyAlignment="1">
      <alignment horizontal="centerContinuous" vertical="center"/>
    </xf>
    <xf numFmtId="0" fontId="4" fillId="0" borderId="121" xfId="2" applyFont="1" applyBorder="1" applyAlignment="1">
      <alignment horizontal="right" vertical="center"/>
    </xf>
    <xf numFmtId="0" fontId="5" fillId="0" borderId="0" xfId="2" applyFont="1">
      <alignment vertical="center"/>
    </xf>
    <xf numFmtId="0" fontId="4" fillId="0" borderId="360" xfId="2" applyFont="1" applyBorder="1" applyAlignment="1">
      <alignment horizontal="distributed" vertical="center"/>
    </xf>
    <xf numFmtId="0" fontId="4" fillId="0" borderId="73" xfId="2" applyFont="1" applyBorder="1" applyAlignment="1">
      <alignment horizontal="distributed" vertical="center"/>
    </xf>
    <xf numFmtId="0" fontId="2" fillId="0" borderId="76" xfId="2" applyBorder="1">
      <alignment vertical="center"/>
    </xf>
    <xf numFmtId="0" fontId="2" fillId="2" borderId="0" xfId="2" applyFill="1" applyAlignment="1">
      <alignment horizontal="left" vertical="center" shrinkToFit="1"/>
    </xf>
    <xf numFmtId="176" fontId="5" fillId="2" borderId="0" xfId="2" applyNumberFormat="1" applyFont="1" applyFill="1" applyAlignment="1">
      <alignment horizontal="right" vertical="center"/>
    </xf>
    <xf numFmtId="0" fontId="4" fillId="4" borderId="0" xfId="2" applyFont="1" applyFill="1" applyAlignment="1">
      <alignment horizontal="center" vertical="center"/>
    </xf>
    <xf numFmtId="177" fontId="5" fillId="4" borderId="0" xfId="2" applyNumberFormat="1" applyFont="1" applyFill="1">
      <alignment vertical="center"/>
    </xf>
    <xf numFmtId="0" fontId="12" fillId="0" borderId="0" xfId="2" applyFont="1" applyProtection="1">
      <alignment vertical="center"/>
      <protection locked="0"/>
    </xf>
    <xf numFmtId="179" fontId="4" fillId="2" borderId="0" xfId="2" applyNumberFormat="1" applyFont="1" applyFill="1">
      <alignment vertical="center"/>
    </xf>
    <xf numFmtId="0" fontId="35" fillId="0" borderId="0" xfId="2" applyFont="1" applyBorder="1">
      <alignment vertical="center"/>
    </xf>
    <xf numFmtId="38" fontId="31" fillId="0" borderId="0" xfId="2" applyNumberFormat="1" applyFont="1" applyBorder="1" applyAlignment="1">
      <alignment horizontal="right" vertical="center"/>
    </xf>
    <xf numFmtId="0" fontId="81" fillId="0" borderId="0" xfId="2" applyFont="1">
      <alignment vertical="center"/>
    </xf>
    <xf numFmtId="38" fontId="31" fillId="0" borderId="361" xfId="2" applyNumberFormat="1" applyFont="1" applyBorder="1">
      <alignment vertical="center"/>
    </xf>
    <xf numFmtId="185" fontId="31" fillId="0" borderId="0" xfId="5" applyNumberFormat="1" applyFont="1" applyBorder="1" applyAlignment="1" applyProtection="1">
      <alignment horizontal="right" vertical="center"/>
    </xf>
    <xf numFmtId="0" fontId="35" fillId="0" borderId="0" xfId="2" applyFont="1" applyBorder="1" applyAlignment="1">
      <alignment horizontal="center" vertical="center"/>
    </xf>
    <xf numFmtId="38" fontId="31" fillId="0" borderId="0" xfId="2" applyNumberFormat="1" applyFont="1" applyBorder="1" applyAlignment="1">
      <alignment horizontal="center" vertical="center"/>
    </xf>
    <xf numFmtId="38" fontId="31" fillId="0" borderId="0" xfId="2" applyNumberFormat="1" applyFont="1" applyBorder="1">
      <alignment vertical="center"/>
    </xf>
    <xf numFmtId="185" fontId="31" fillId="0" borderId="0" xfId="5" applyNumberFormat="1" applyFont="1" applyBorder="1" applyAlignment="1" applyProtection="1">
      <alignment horizontal="center" vertical="center"/>
    </xf>
    <xf numFmtId="179" fontId="82" fillId="2" borderId="0" xfId="2" applyNumberFormat="1" applyFont="1" applyFill="1" applyBorder="1">
      <alignment vertical="center"/>
    </xf>
    <xf numFmtId="0" fontId="31" fillId="0" borderId="0" xfId="2" applyFont="1" applyBorder="1" applyAlignment="1">
      <alignment vertical="center" wrapText="1"/>
    </xf>
    <xf numFmtId="176" fontId="6" fillId="2" borderId="1" xfId="2" applyNumberFormat="1" applyFont="1" applyFill="1" applyBorder="1" applyAlignment="1">
      <alignment horizontal="center" vertical="center"/>
    </xf>
    <xf numFmtId="176" fontId="6" fillId="2" borderId="6" xfId="2" applyNumberFormat="1" applyFont="1" applyFill="1" applyBorder="1" applyAlignment="1">
      <alignment horizontal="center" vertical="center"/>
    </xf>
    <xf numFmtId="176" fontId="6" fillId="2" borderId="52" xfId="2" applyNumberFormat="1" applyFont="1" applyFill="1" applyBorder="1" applyAlignment="1">
      <alignment horizontal="center" vertical="center"/>
    </xf>
    <xf numFmtId="0" fontId="5" fillId="2" borderId="0" xfId="2" applyFont="1" applyFill="1" applyAlignment="1">
      <alignment horizontal="center" vertical="center" shrinkToFit="1"/>
    </xf>
    <xf numFmtId="0" fontId="12" fillId="0" borderId="7" xfId="2" applyFont="1" applyBorder="1" applyProtection="1">
      <alignment vertical="center"/>
      <protection locked="0"/>
    </xf>
    <xf numFmtId="0" fontId="12" fillId="0" borderId="29" xfId="2" applyFont="1" applyBorder="1" applyProtection="1">
      <alignment vertical="center"/>
      <protection locked="0"/>
    </xf>
    <xf numFmtId="0" fontId="12" fillId="0" borderId="49" xfId="2" applyFont="1" applyBorder="1" applyProtection="1">
      <alignment vertical="center"/>
      <protection locked="0"/>
    </xf>
    <xf numFmtId="0" fontId="12" fillId="0" borderId="5" xfId="2" applyFont="1" applyBorder="1" applyProtection="1">
      <alignment vertical="center"/>
      <protection locked="0"/>
    </xf>
    <xf numFmtId="0" fontId="12" fillId="0" borderId="30" xfId="2" applyFont="1" applyBorder="1" applyProtection="1">
      <alignment vertical="center"/>
      <protection locked="0"/>
    </xf>
    <xf numFmtId="0" fontId="12" fillId="0" borderId="28" xfId="2" applyFont="1" applyBorder="1" applyProtection="1">
      <alignment vertical="center"/>
      <protection locked="0"/>
    </xf>
    <xf numFmtId="178" fontId="6" fillId="2" borderId="0" xfId="5" applyNumberFormat="1" applyFont="1" applyFill="1" applyProtection="1">
      <alignment vertical="center"/>
    </xf>
    <xf numFmtId="0" fontId="2" fillId="0" borderId="35" xfId="4" applyBorder="1" applyAlignment="1" applyProtection="1">
      <alignment vertical="center" shrinkToFit="1"/>
      <protection locked="0"/>
    </xf>
    <xf numFmtId="0" fontId="2" fillId="0" borderId="0" xfId="4" applyAlignment="1" applyProtection="1">
      <alignment vertical="center" shrinkToFit="1"/>
      <protection locked="0"/>
    </xf>
    <xf numFmtId="0" fontId="2" fillId="0" borderId="35" xfId="4" applyBorder="1" applyAlignment="1" applyProtection="1">
      <alignment horizontal="left" vertical="center" shrinkToFit="1"/>
      <protection locked="0"/>
    </xf>
    <xf numFmtId="0" fontId="2" fillId="0" borderId="27" xfId="4" applyBorder="1" applyAlignment="1" applyProtection="1">
      <alignment vertical="center" shrinkToFit="1"/>
      <protection locked="0"/>
    </xf>
    <xf numFmtId="0" fontId="2" fillId="2" borderId="0" xfId="2" applyFill="1" applyAlignment="1">
      <alignment horizontal="left" vertical="center" shrinkToFit="1"/>
    </xf>
    <xf numFmtId="0" fontId="2" fillId="2" borderId="3" xfId="2" applyFill="1" applyBorder="1" applyAlignment="1">
      <alignment horizontal="left" vertical="center" shrinkToFit="1"/>
    </xf>
    <xf numFmtId="179" fontId="6" fillId="2" borderId="0" xfId="5" applyNumberFormat="1" applyFont="1" applyFill="1" applyProtection="1">
      <alignment vertical="center"/>
    </xf>
    <xf numFmtId="0" fontId="4" fillId="8" borderId="20" xfId="2" applyFont="1" applyFill="1" applyBorder="1" applyAlignment="1">
      <alignment horizontal="distributed" vertical="center"/>
    </xf>
    <xf numFmtId="0" fontId="4" fillId="0" borderId="41" xfId="2" applyFont="1" applyBorder="1" applyAlignment="1" applyProtection="1">
      <alignment horizontal="left" vertical="center"/>
      <protection locked="0"/>
    </xf>
    <xf numFmtId="0" fontId="4" fillId="0" borderId="44" xfId="2" applyFont="1" applyBorder="1" applyAlignment="1" applyProtection="1">
      <alignment horizontal="left" vertical="center"/>
      <protection locked="0"/>
    </xf>
    <xf numFmtId="0" fontId="4" fillId="8" borderId="41" xfId="2" applyFont="1" applyFill="1" applyBorder="1" applyAlignment="1">
      <alignment horizontal="left" vertical="center" shrinkToFit="1"/>
    </xf>
    <xf numFmtId="0" fontId="4" fillId="8" borderId="45" xfId="2" applyFont="1" applyFill="1" applyBorder="1" applyAlignment="1">
      <alignment horizontal="left" vertical="center" shrinkToFit="1"/>
    </xf>
    <xf numFmtId="0" fontId="23" fillId="2" borderId="22" xfId="2" applyFont="1" applyFill="1" applyBorder="1" applyAlignment="1">
      <alignment horizontal="left" vertical="center"/>
    </xf>
    <xf numFmtId="0" fontId="23" fillId="2" borderId="0" xfId="2" applyFont="1" applyFill="1" applyAlignment="1">
      <alignment horizontal="left" vertical="center"/>
    </xf>
    <xf numFmtId="0" fontId="4" fillId="8" borderId="42" xfId="2" applyFont="1" applyFill="1" applyBorder="1" applyAlignment="1">
      <alignment horizontal="right" vertical="center"/>
    </xf>
    <xf numFmtId="0" fontId="4" fillId="8" borderId="38" xfId="2" applyFont="1" applyFill="1" applyBorder="1" applyAlignment="1">
      <alignment horizontal="right" vertical="center"/>
    </xf>
    <xf numFmtId="0" fontId="4" fillId="6" borderId="41" xfId="2" applyFont="1" applyFill="1" applyBorder="1" applyAlignment="1" applyProtection="1">
      <alignment horizontal="left" vertical="center" shrinkToFit="1"/>
      <protection locked="0"/>
    </xf>
    <xf numFmtId="0" fontId="4" fillId="6" borderId="44" xfId="2" applyFont="1" applyFill="1" applyBorder="1" applyAlignment="1" applyProtection="1">
      <alignment horizontal="left" vertical="center" shrinkToFit="1"/>
      <protection locked="0"/>
    </xf>
    <xf numFmtId="0" fontId="4" fillId="6" borderId="45" xfId="2" applyFont="1" applyFill="1" applyBorder="1" applyAlignment="1" applyProtection="1">
      <alignment horizontal="left" vertical="center" shrinkToFit="1"/>
      <protection locked="0"/>
    </xf>
    <xf numFmtId="0" fontId="4" fillId="6" borderId="41" xfId="2" applyFont="1" applyFill="1" applyBorder="1" applyAlignment="1" applyProtection="1">
      <alignment horizontal="left" vertical="center"/>
      <protection locked="0"/>
    </xf>
    <xf numFmtId="0" fontId="4" fillId="6" borderId="44" xfId="2" applyFont="1" applyFill="1" applyBorder="1" applyAlignment="1" applyProtection="1">
      <alignment horizontal="left" vertical="center"/>
      <protection locked="0"/>
    </xf>
    <xf numFmtId="0" fontId="4" fillId="6" borderId="45" xfId="2" applyFont="1" applyFill="1" applyBorder="1" applyAlignment="1" applyProtection="1">
      <alignment horizontal="left" vertical="center"/>
      <protection locked="0"/>
    </xf>
    <xf numFmtId="0" fontId="4" fillId="0" borderId="45" xfId="2" applyFont="1" applyBorder="1" applyAlignment="1" applyProtection="1">
      <alignment horizontal="left" vertical="center"/>
      <protection locked="0"/>
    </xf>
    <xf numFmtId="0" fontId="4" fillId="8" borderId="23" xfId="2" applyFont="1" applyFill="1" applyBorder="1" applyAlignment="1">
      <alignment horizontal="right" vertical="center"/>
    </xf>
    <xf numFmtId="0" fontId="4" fillId="0" borderId="23" xfId="2" applyFont="1" applyBorder="1" applyAlignment="1" applyProtection="1">
      <alignment horizontal="center" vertical="center"/>
      <protection locked="0"/>
    </xf>
    <xf numFmtId="0" fontId="4" fillId="0" borderId="38" xfId="2" applyFont="1" applyBorder="1" applyAlignment="1" applyProtection="1">
      <alignment horizontal="center" vertical="center"/>
      <protection locked="0"/>
    </xf>
    <xf numFmtId="0" fontId="26" fillId="8" borderId="44" xfId="2" applyFont="1" applyFill="1" applyBorder="1" applyAlignment="1">
      <alignment horizontal="left" vertical="center"/>
    </xf>
    <xf numFmtId="0" fontId="26" fillId="8" borderId="45" xfId="2" applyFont="1" applyFill="1" applyBorder="1" applyAlignment="1">
      <alignment horizontal="left" vertical="center"/>
    </xf>
    <xf numFmtId="0" fontId="4" fillId="8" borderId="41" xfId="2" applyFont="1" applyFill="1" applyBorder="1" applyAlignment="1">
      <alignment horizontal="right" vertical="center"/>
    </xf>
    <xf numFmtId="0" fontId="4" fillId="8" borderId="45" xfId="2" applyFont="1" applyFill="1" applyBorder="1" applyAlignment="1">
      <alignment horizontal="right" vertical="center"/>
    </xf>
    <xf numFmtId="0" fontId="4" fillId="0" borderId="41" xfId="2" applyFont="1" applyBorder="1" applyAlignment="1" applyProtection="1">
      <alignment horizontal="center" vertical="center"/>
      <protection locked="0"/>
    </xf>
    <xf numFmtId="0" fontId="4" fillId="0" borderId="45" xfId="2" applyFont="1" applyBorder="1" applyAlignment="1" applyProtection="1">
      <alignment horizontal="center" vertical="center"/>
      <protection locked="0"/>
    </xf>
    <xf numFmtId="0" fontId="4" fillId="8" borderId="44" xfId="2" applyFont="1" applyFill="1" applyBorder="1" applyAlignment="1">
      <alignment horizontal="center" vertical="center"/>
    </xf>
    <xf numFmtId="0" fontId="4" fillId="8" borderId="45" xfId="2" applyFont="1" applyFill="1" applyBorder="1" applyAlignment="1">
      <alignment horizontal="center" vertical="center"/>
    </xf>
    <xf numFmtId="0" fontId="4" fillId="6" borderId="41" xfId="2" applyFont="1" applyFill="1" applyBorder="1" applyAlignment="1" applyProtection="1">
      <alignment horizontal="left" vertical="center" wrapText="1"/>
      <protection locked="0"/>
    </xf>
    <xf numFmtId="0" fontId="4" fillId="6" borderId="44" xfId="2" applyFont="1" applyFill="1" applyBorder="1" applyAlignment="1" applyProtection="1">
      <alignment horizontal="left" vertical="center" wrapText="1"/>
      <protection locked="0"/>
    </xf>
    <xf numFmtId="0" fontId="4" fillId="6" borderId="45" xfId="2" applyFont="1" applyFill="1" applyBorder="1" applyAlignment="1" applyProtection="1">
      <alignment horizontal="left" vertical="center" wrapText="1"/>
      <protection locked="0"/>
    </xf>
    <xf numFmtId="0" fontId="4" fillId="8" borderId="41" xfId="2" applyFont="1" applyFill="1" applyBorder="1" applyAlignment="1">
      <alignment horizontal="center" vertical="center"/>
    </xf>
    <xf numFmtId="0" fontId="2" fillId="9" borderId="0" xfId="2" applyFill="1" applyAlignment="1">
      <alignment horizontal="center"/>
    </xf>
    <xf numFmtId="0" fontId="7" fillId="9" borderId="0" xfId="2" applyFont="1" applyFill="1" applyAlignment="1">
      <alignment horizontal="center"/>
    </xf>
    <xf numFmtId="0" fontId="9" fillId="9" borderId="42" xfId="2" applyFont="1" applyFill="1" applyBorder="1" applyAlignment="1">
      <alignment horizontal="center" wrapText="1"/>
    </xf>
    <xf numFmtId="181" fontId="4" fillId="0" borderId="51" xfId="5" applyNumberFormat="1" applyFont="1" applyFill="1" applyBorder="1" applyAlignment="1" applyProtection="1">
      <alignment horizontal="center"/>
      <protection locked="0"/>
    </xf>
    <xf numFmtId="181" fontId="4" fillId="0" borderId="55" xfId="5" applyNumberFormat="1" applyFont="1" applyFill="1" applyBorder="1" applyAlignment="1" applyProtection="1">
      <alignment horizontal="center"/>
      <protection locked="0"/>
    </xf>
    <xf numFmtId="0" fontId="21" fillId="9" borderId="0" xfId="2" applyFont="1" applyFill="1" applyAlignment="1">
      <alignment horizontal="center" vertical="center"/>
    </xf>
    <xf numFmtId="0" fontId="4" fillId="9" borderId="42" xfId="2" applyFont="1" applyFill="1" applyBorder="1" applyAlignment="1">
      <alignment horizontal="center" wrapText="1"/>
    </xf>
    <xf numFmtId="182" fontId="4" fillId="0" borderId="51" xfId="2" applyNumberFormat="1" applyFont="1" applyBorder="1" applyAlignment="1" applyProtection="1">
      <alignment horizontal="center" wrapText="1"/>
      <protection locked="0"/>
    </xf>
    <xf numFmtId="182" fontId="4" fillId="0" borderId="55" xfId="2" applyNumberFormat="1" applyFont="1" applyBorder="1" applyAlignment="1" applyProtection="1">
      <alignment horizontal="center" wrapText="1"/>
      <protection locked="0"/>
    </xf>
    <xf numFmtId="0" fontId="22" fillId="9" borderId="0" xfId="2" applyFont="1" applyFill="1" applyAlignment="1">
      <alignment horizontal="center" vertical="center"/>
    </xf>
    <xf numFmtId="49" fontId="14" fillId="0" borderId="5" xfId="2" applyNumberFormat="1" applyFont="1" applyBorder="1" applyAlignment="1" applyProtection="1">
      <alignment horizontal="center" vertical="center"/>
      <protection locked="0"/>
    </xf>
    <xf numFmtId="49" fontId="14" fillId="0" borderId="28" xfId="2" applyNumberFormat="1" applyFont="1" applyBorder="1" applyAlignment="1" applyProtection="1">
      <alignment horizontal="center" vertical="center"/>
      <protection locked="0"/>
    </xf>
    <xf numFmtId="49" fontId="12" fillId="6" borderId="0" xfId="2" applyNumberFormat="1" applyFont="1" applyFill="1" applyProtection="1">
      <alignment vertical="center"/>
      <protection locked="0"/>
    </xf>
    <xf numFmtId="179" fontId="79" fillId="11" borderId="43" xfId="5" applyNumberFormat="1" applyFont="1" applyFill="1" applyBorder="1" applyAlignment="1" applyProtection="1">
      <alignment horizontal="right" vertical="center"/>
    </xf>
    <xf numFmtId="179" fontId="79" fillId="11" borderId="46" xfId="5" applyNumberFormat="1" applyFont="1" applyFill="1" applyBorder="1" applyAlignment="1" applyProtection="1">
      <alignment horizontal="right" vertical="center"/>
    </xf>
    <xf numFmtId="179" fontId="79" fillId="11" borderId="48" xfId="5" applyNumberFormat="1" applyFont="1" applyFill="1" applyBorder="1" applyAlignment="1" applyProtection="1">
      <alignment horizontal="right" vertical="center"/>
    </xf>
    <xf numFmtId="0" fontId="8" fillId="2" borderId="0" xfId="2" applyFont="1" applyFill="1" applyAlignment="1">
      <alignment horizontal="right" vertical="center"/>
    </xf>
    <xf numFmtId="0" fontId="12" fillId="0" borderId="5" xfId="2" applyFont="1" applyBorder="1" applyAlignment="1" applyProtection="1">
      <alignment vertical="center" shrinkToFit="1"/>
      <protection locked="0"/>
    </xf>
    <xf numFmtId="0" fontId="12" fillId="0" borderId="30" xfId="2" applyFont="1" applyBorder="1" applyAlignment="1" applyProtection="1">
      <alignment vertical="center" shrinkToFit="1"/>
      <protection locked="0"/>
    </xf>
    <xf numFmtId="0" fontId="12" fillId="0" borderId="28" xfId="2" applyFont="1" applyBorder="1" applyAlignment="1" applyProtection="1">
      <alignment vertical="center" shrinkToFit="1"/>
      <protection locked="0"/>
    </xf>
    <xf numFmtId="0" fontId="4" fillId="2" borderId="2" xfId="2" applyFont="1" applyFill="1" applyBorder="1" applyAlignment="1">
      <alignment vertical="top" wrapText="1"/>
    </xf>
    <xf numFmtId="0" fontId="4" fillId="6" borderId="13" xfId="2" applyFont="1" applyFill="1" applyBorder="1" applyAlignment="1" applyProtection="1">
      <alignment horizontal="center" vertical="center"/>
      <protection locked="0"/>
    </xf>
    <xf numFmtId="0" fontId="4" fillId="6" borderId="14" xfId="2" applyFont="1" applyFill="1" applyBorder="1" applyAlignment="1" applyProtection="1">
      <alignment horizontal="center" vertical="center"/>
      <protection locked="0"/>
    </xf>
    <xf numFmtId="0" fontId="4" fillId="6" borderId="15" xfId="2" applyFont="1" applyFill="1" applyBorder="1" applyAlignment="1" applyProtection="1">
      <alignment horizontal="center" vertical="center"/>
      <protection locked="0"/>
    </xf>
    <xf numFmtId="0" fontId="4" fillId="6" borderId="18" xfId="2" applyFont="1" applyFill="1" applyBorder="1" applyAlignment="1" applyProtection="1">
      <alignment horizontal="center" vertical="center"/>
      <protection locked="0"/>
    </xf>
    <xf numFmtId="0" fontId="4" fillId="6" borderId="19" xfId="2" applyFont="1" applyFill="1" applyBorder="1" applyAlignment="1" applyProtection="1">
      <alignment horizontal="center" vertical="center"/>
      <protection locked="0"/>
    </xf>
    <xf numFmtId="0" fontId="4" fillId="2" borderId="22" xfId="2" applyFont="1" applyFill="1" applyBorder="1" applyAlignment="1">
      <alignment horizontal="center" vertical="center"/>
    </xf>
    <xf numFmtId="0" fontId="4" fillId="2" borderId="0" xfId="2" applyFont="1" applyFill="1" applyAlignment="1">
      <alignment horizontal="center" vertical="center"/>
    </xf>
    <xf numFmtId="0" fontId="7" fillId="2" borderId="0" xfId="2" applyFont="1" applyFill="1" applyAlignment="1" applyProtection="1">
      <alignment horizontal="left" vertical="center" indent="6"/>
      <protection locked="0"/>
    </xf>
    <xf numFmtId="0" fontId="7" fillId="2" borderId="0" xfId="2" applyFont="1" applyFill="1">
      <alignment vertical="center"/>
    </xf>
    <xf numFmtId="0" fontId="9" fillId="2" borderId="0" xfId="2" applyFont="1" applyFill="1" applyAlignment="1">
      <alignment horizontal="left" vertical="center" wrapText="1"/>
    </xf>
    <xf numFmtId="0" fontId="4" fillId="2" borderId="3" xfId="2" applyFont="1" applyFill="1" applyBorder="1" applyAlignment="1">
      <alignment horizontal="center" vertical="center"/>
    </xf>
    <xf numFmtId="0" fontId="4" fillId="8" borderId="21" xfId="2" applyFont="1" applyFill="1" applyBorder="1" applyAlignment="1">
      <alignment horizontal="center" vertical="top" wrapText="1"/>
    </xf>
    <xf numFmtId="0" fontId="4" fillId="8" borderId="36" xfId="2" applyFont="1" applyFill="1" applyBorder="1" applyAlignment="1">
      <alignment horizontal="center" vertical="top"/>
    </xf>
    <xf numFmtId="0" fontId="4" fillId="8" borderId="22" xfId="2" applyFont="1" applyFill="1" applyBorder="1" applyAlignment="1">
      <alignment horizontal="center" vertical="top"/>
    </xf>
    <xf numFmtId="0" fontId="4" fillId="8" borderId="37" xfId="2" applyFont="1" applyFill="1" applyBorder="1" applyAlignment="1">
      <alignment horizontal="center" vertical="top"/>
    </xf>
    <xf numFmtId="0" fontId="4" fillId="8" borderId="23" xfId="2" applyFont="1" applyFill="1" applyBorder="1" applyAlignment="1">
      <alignment horizontal="center" vertical="top"/>
    </xf>
    <xf numFmtId="0" fontId="4" fillId="8" borderId="38" xfId="2" applyFont="1" applyFill="1" applyBorder="1" applyAlignment="1">
      <alignment horizontal="center" vertical="top"/>
    </xf>
    <xf numFmtId="0" fontId="2" fillId="2" borderId="4" xfId="2" applyFill="1" applyBorder="1" applyAlignment="1">
      <alignment horizontal="center" vertical="center"/>
    </xf>
    <xf numFmtId="0" fontId="37" fillId="2" borderId="0" xfId="2" applyFont="1" applyFill="1" applyAlignment="1">
      <alignment horizontal="center" vertical="center"/>
    </xf>
    <xf numFmtId="0" fontId="4" fillId="3" borderId="5" xfId="2" applyFont="1" applyFill="1" applyBorder="1" applyProtection="1">
      <alignment vertical="center"/>
      <protection locked="0"/>
    </xf>
    <xf numFmtId="0" fontId="4" fillId="3" borderId="28" xfId="2" applyFont="1" applyFill="1" applyBorder="1" applyProtection="1">
      <alignment vertical="center"/>
      <protection locked="0"/>
    </xf>
    <xf numFmtId="0" fontId="4" fillId="2" borderId="0" xfId="2" applyFont="1" applyFill="1" applyAlignment="1">
      <alignment vertical="center" wrapText="1"/>
    </xf>
    <xf numFmtId="0" fontId="18" fillId="2" borderId="0" xfId="2" applyFont="1" applyFill="1" applyAlignment="1">
      <alignment horizontal="right" vertical="center"/>
    </xf>
    <xf numFmtId="0" fontId="30" fillId="2" borderId="0" xfId="2" applyFont="1" applyFill="1" applyAlignment="1" applyProtection="1">
      <alignment vertical="center" wrapText="1"/>
      <protection hidden="1"/>
    </xf>
    <xf numFmtId="0" fontId="31" fillId="0" borderId="0" xfId="2" applyFont="1" applyAlignment="1">
      <alignment horizontal="right" vertical="center"/>
    </xf>
    <xf numFmtId="0" fontId="31" fillId="0" borderId="0" xfId="2" applyFont="1" applyAlignment="1" applyProtection="1">
      <alignment horizontal="left" vertical="center" indent="1" shrinkToFit="1"/>
      <protection hidden="1"/>
    </xf>
    <xf numFmtId="0" fontId="31" fillId="0" borderId="0" xfId="2" applyFont="1" applyAlignment="1">
      <alignment horizontal="left" vertical="center" indent="2"/>
    </xf>
    <xf numFmtId="0" fontId="31" fillId="0" borderId="0" xfId="2" applyFont="1" applyAlignment="1">
      <alignment horizontal="distributed" vertical="center" justifyLastLine="1"/>
    </xf>
    <xf numFmtId="0" fontId="31" fillId="0" borderId="0" xfId="2" applyFont="1" applyAlignment="1">
      <alignment horizontal="center" vertical="center"/>
    </xf>
    <xf numFmtId="0" fontId="31" fillId="0" borderId="0" xfId="2" applyFont="1" applyAlignment="1">
      <alignment vertical="center" shrinkToFit="1"/>
    </xf>
    <xf numFmtId="0" fontId="31" fillId="0" borderId="0" xfId="2" applyFont="1">
      <alignment vertical="center"/>
    </xf>
    <xf numFmtId="0" fontId="33" fillId="0" borderId="21" xfId="2" applyFont="1" applyBorder="1" applyAlignment="1" applyProtection="1">
      <alignment vertical="top" wrapText="1"/>
      <protection locked="0"/>
    </xf>
    <xf numFmtId="0" fontId="33" fillId="0" borderId="47" xfId="2" applyFont="1" applyBorder="1" applyAlignment="1" applyProtection="1">
      <alignment vertical="top" wrapText="1"/>
      <protection locked="0"/>
    </xf>
    <xf numFmtId="0" fontId="33" fillId="0" borderId="36" xfId="2" applyFont="1" applyBorder="1" applyAlignment="1" applyProtection="1">
      <alignment vertical="top" wrapText="1"/>
      <protection locked="0"/>
    </xf>
    <xf numFmtId="0" fontId="33" fillId="0" borderId="22" xfId="2" applyFont="1" applyBorder="1" applyAlignment="1" applyProtection="1">
      <alignment vertical="top" wrapText="1"/>
      <protection locked="0"/>
    </xf>
    <xf numFmtId="0" fontId="33" fillId="0" borderId="0" xfId="2" applyFont="1" applyAlignment="1" applyProtection="1">
      <alignment vertical="top" wrapText="1"/>
      <protection locked="0"/>
    </xf>
    <xf numFmtId="0" fontId="33" fillId="0" borderId="37" xfId="2" applyFont="1" applyBorder="1" applyAlignment="1" applyProtection="1">
      <alignment vertical="top" wrapText="1"/>
      <protection locked="0"/>
    </xf>
    <xf numFmtId="0" fontId="33" fillId="0" borderId="23" xfId="2" applyFont="1" applyBorder="1" applyAlignment="1" applyProtection="1">
      <alignment vertical="top" wrapText="1"/>
      <protection locked="0"/>
    </xf>
    <xf numFmtId="0" fontId="33" fillId="0" borderId="42" xfId="2" applyFont="1" applyBorder="1" applyAlignment="1" applyProtection="1">
      <alignment vertical="top" wrapText="1"/>
      <protection locked="0"/>
    </xf>
    <xf numFmtId="0" fontId="33" fillId="0" borderId="38" xfId="2" applyFont="1" applyBorder="1" applyAlignment="1" applyProtection="1">
      <alignment vertical="top" wrapText="1"/>
      <protection locked="0"/>
    </xf>
    <xf numFmtId="0" fontId="34" fillId="2" borderId="0" xfId="2" applyFont="1" applyFill="1" applyAlignment="1">
      <alignment vertical="center" wrapText="1"/>
    </xf>
    <xf numFmtId="0" fontId="31" fillId="0" borderId="42" xfId="2" applyFont="1" applyBorder="1">
      <alignment vertical="center"/>
    </xf>
    <xf numFmtId="0" fontId="31" fillId="0" borderId="42" xfId="2" applyFont="1" applyBorder="1" applyAlignment="1">
      <alignment vertical="center" shrinkToFit="1"/>
    </xf>
    <xf numFmtId="0" fontId="31" fillId="0" borderId="24" xfId="2" applyFont="1" applyBorder="1" applyAlignment="1">
      <alignment vertical="center" wrapText="1"/>
    </xf>
    <xf numFmtId="0" fontId="31" fillId="0" borderId="39" xfId="2" applyFont="1" applyBorder="1" applyAlignment="1">
      <alignment vertical="center" wrapText="1"/>
    </xf>
    <xf numFmtId="0" fontId="31" fillId="0" borderId="63" xfId="2" applyFont="1" applyBorder="1" applyAlignment="1">
      <alignment vertical="center" wrapText="1"/>
    </xf>
    <xf numFmtId="0" fontId="31" fillId="0" borderId="25" xfId="2" applyFont="1" applyBorder="1" applyAlignment="1">
      <alignment vertical="center" wrapText="1"/>
    </xf>
    <xf numFmtId="0" fontId="31" fillId="0" borderId="0" xfId="2" applyFont="1" applyAlignment="1">
      <alignment vertical="center" wrapText="1"/>
    </xf>
    <xf numFmtId="0" fontId="31" fillId="0" borderId="4" xfId="2" applyFont="1" applyBorder="1" applyAlignment="1">
      <alignment vertical="center" wrapText="1"/>
    </xf>
    <xf numFmtId="0" fontId="31" fillId="0" borderId="26" xfId="2" applyFont="1" applyBorder="1" applyAlignment="1">
      <alignment vertical="center" wrapText="1"/>
    </xf>
    <xf numFmtId="0" fontId="31" fillId="0" borderId="40" xfId="2" applyFont="1" applyBorder="1" applyAlignment="1">
      <alignment vertical="center" wrapText="1"/>
    </xf>
    <xf numFmtId="0" fontId="31" fillId="0" borderId="65" xfId="2" applyFont="1" applyBorder="1" applyAlignment="1">
      <alignment vertical="center" wrapText="1"/>
    </xf>
    <xf numFmtId="38" fontId="31" fillId="0" borderId="42" xfId="2" applyNumberFormat="1" applyFont="1" applyBorder="1" applyAlignment="1">
      <alignment horizontal="right" vertical="center"/>
    </xf>
    <xf numFmtId="38" fontId="31" fillId="0" borderId="361" xfId="5" applyFont="1" applyBorder="1" applyAlignment="1">
      <alignment horizontal="right" vertical="center"/>
    </xf>
    <xf numFmtId="38" fontId="31" fillId="0" borderId="0" xfId="2" applyNumberFormat="1" applyFont="1" applyBorder="1" applyAlignment="1">
      <alignment horizontal="center" vertical="center"/>
    </xf>
    <xf numFmtId="0" fontId="35" fillId="0" borderId="362" xfId="2" applyFont="1" applyBorder="1" applyAlignment="1">
      <alignment horizontal="center" vertical="center"/>
    </xf>
    <xf numFmtId="0" fontId="6" fillId="2" borderId="0" xfId="4" applyFont="1" applyFill="1" applyAlignment="1">
      <alignment vertical="center" wrapText="1"/>
    </xf>
    <xf numFmtId="0" fontId="36" fillId="0" borderId="0" xfId="4" applyFont="1" applyAlignment="1">
      <alignment horizontal="center"/>
    </xf>
    <xf numFmtId="0" fontId="37" fillId="0" borderId="0" xfId="4" applyFont="1" applyAlignment="1">
      <alignment horizontal="right" vertical="center"/>
    </xf>
    <xf numFmtId="0" fontId="36" fillId="0" borderId="51" xfId="4" applyFont="1" applyBorder="1" applyAlignment="1">
      <alignment vertical="center" shrinkToFit="1"/>
    </xf>
    <xf numFmtId="0" fontId="36" fillId="0" borderId="55" xfId="4" applyFont="1" applyBorder="1" applyAlignment="1">
      <alignment vertical="center" shrinkToFit="1"/>
    </xf>
    <xf numFmtId="0" fontId="37" fillId="0" borderId="0" xfId="4" applyFont="1" applyAlignment="1">
      <alignment horizontal="right"/>
    </xf>
    <xf numFmtId="0" fontId="37" fillId="0" borderId="71" xfId="4" applyFont="1" applyBorder="1" applyAlignment="1">
      <alignment horizontal="distributed" vertical="center"/>
    </xf>
    <xf numFmtId="0" fontId="37" fillId="0" borderId="72" xfId="4" applyFont="1" applyBorder="1" applyAlignment="1">
      <alignment horizontal="distributed" vertical="center"/>
    </xf>
    <xf numFmtId="0" fontId="37" fillId="0" borderId="73" xfId="4" applyFont="1" applyBorder="1" applyAlignment="1">
      <alignment horizontal="distributed" vertical="center"/>
    </xf>
    <xf numFmtId="0" fontId="37" fillId="0" borderId="71" xfId="4" applyFont="1" applyBorder="1" applyAlignment="1" applyProtection="1">
      <alignment horizontal="center" vertical="center"/>
      <protection locked="0"/>
    </xf>
    <xf numFmtId="0" fontId="37" fillId="0" borderId="72" xfId="4" applyFont="1" applyBorder="1" applyAlignment="1" applyProtection="1">
      <alignment horizontal="center" vertical="center"/>
      <protection locked="0"/>
    </xf>
    <xf numFmtId="0" fontId="37" fillId="0" borderId="73" xfId="4" applyFont="1" applyBorder="1" applyAlignment="1" applyProtection="1">
      <alignment horizontal="center" vertical="center"/>
      <protection locked="0"/>
    </xf>
    <xf numFmtId="0" fontId="6" fillId="2" borderId="0" xfId="4" applyFont="1" applyFill="1" applyAlignment="1" applyProtection="1">
      <alignment vertical="center" wrapText="1"/>
      <protection hidden="1"/>
    </xf>
    <xf numFmtId="0" fontId="6" fillId="2" borderId="0" xfId="4" applyFont="1" applyFill="1" applyAlignment="1" applyProtection="1">
      <alignment vertical="center"/>
      <protection hidden="1"/>
    </xf>
    <xf numFmtId="0" fontId="36" fillId="0" borderId="0" xfId="4" applyFont="1" applyAlignment="1">
      <alignment horizontal="center" vertical="center"/>
    </xf>
    <xf numFmtId="0" fontId="37" fillId="0" borderId="4" xfId="4" applyFont="1" applyBorder="1" applyAlignment="1">
      <alignment horizontal="right" vertical="center"/>
    </xf>
    <xf numFmtId="0" fontId="13" fillId="0" borderId="51" xfId="4" applyFont="1" applyBorder="1" applyAlignment="1">
      <alignment horizontal="left" vertical="center" shrinkToFit="1"/>
    </xf>
    <xf numFmtId="0" fontId="13" fillId="0" borderId="110" xfId="4" applyFont="1" applyBorder="1" applyAlignment="1">
      <alignment horizontal="left" vertical="center" shrinkToFit="1"/>
    </xf>
    <xf numFmtId="0" fontId="13" fillId="0" borderId="55" xfId="4" applyFont="1" applyBorder="1" applyAlignment="1">
      <alignment horizontal="left" vertical="center" shrinkToFit="1"/>
    </xf>
    <xf numFmtId="0" fontId="37" fillId="0" borderId="82" xfId="4" applyFont="1" applyBorder="1" applyAlignment="1">
      <alignment horizontal="center" vertical="center" wrapText="1"/>
    </xf>
    <xf numFmtId="0" fontId="37" fillId="0" borderId="90" xfId="4" applyFont="1" applyBorder="1" applyAlignment="1">
      <alignment horizontal="center" vertical="center" wrapText="1"/>
    </xf>
    <xf numFmtId="0" fontId="37" fillId="0" borderId="98" xfId="4" applyFont="1" applyBorder="1" applyAlignment="1">
      <alignment horizontal="center" vertical="center" wrapText="1"/>
    </xf>
    <xf numFmtId="0" fontId="37" fillId="0" borderId="38" xfId="4" applyFont="1" applyBorder="1" applyAlignment="1">
      <alignment horizontal="center" vertical="center" wrapText="1"/>
    </xf>
    <xf numFmtId="0" fontId="37" fillId="0" borderId="117" xfId="4" applyFont="1" applyBorder="1" applyAlignment="1">
      <alignment horizontal="center" vertical="center" wrapText="1"/>
    </xf>
    <xf numFmtId="0" fontId="37" fillId="0" borderId="120" xfId="4" applyFont="1" applyBorder="1" applyAlignment="1">
      <alignment horizontal="center" vertical="center" wrapText="1"/>
    </xf>
    <xf numFmtId="0" fontId="37" fillId="0" borderId="83" xfId="4" applyFont="1" applyBorder="1" applyAlignment="1">
      <alignment horizontal="center" vertical="center" wrapText="1"/>
    </xf>
    <xf numFmtId="0" fontId="37" fillId="0" borderId="91" xfId="4" applyFont="1" applyBorder="1" applyAlignment="1">
      <alignment horizontal="center" vertical="center" wrapText="1"/>
    </xf>
    <xf numFmtId="187" fontId="13" fillId="0" borderId="99" xfId="4" applyNumberFormat="1" applyFont="1" applyBorder="1" applyAlignment="1">
      <alignment vertical="center" wrapText="1"/>
    </xf>
    <xf numFmtId="187" fontId="13" fillId="0" borderId="103" xfId="4" applyNumberFormat="1" applyFont="1" applyBorder="1" applyAlignment="1">
      <alignment vertical="center" wrapText="1"/>
    </xf>
    <xf numFmtId="187" fontId="13" fillId="0" borderId="118" xfId="4" applyNumberFormat="1" applyFont="1" applyBorder="1" applyAlignment="1">
      <alignment vertical="center" wrapText="1"/>
    </xf>
    <xf numFmtId="187" fontId="13" fillId="0" borderId="121" xfId="4" applyNumberFormat="1" applyFont="1" applyBorder="1" applyAlignment="1">
      <alignment vertical="center" wrapText="1"/>
    </xf>
    <xf numFmtId="0" fontId="37" fillId="0" borderId="84" xfId="4" applyFont="1" applyBorder="1" applyAlignment="1">
      <alignment horizontal="center" vertical="center" wrapText="1"/>
    </xf>
    <xf numFmtId="0" fontId="37" fillId="0" borderId="92" xfId="4" applyFont="1" applyBorder="1" applyAlignment="1">
      <alignment horizontal="center" vertical="center" wrapText="1"/>
    </xf>
    <xf numFmtId="187" fontId="13" fillId="0" borderId="100" xfId="4" applyNumberFormat="1" applyFont="1" applyBorder="1" applyAlignment="1">
      <alignment vertical="center" wrapText="1"/>
    </xf>
    <xf numFmtId="187" fontId="13" fillId="0" borderId="104" xfId="4" applyNumberFormat="1" applyFont="1" applyBorder="1" applyAlignment="1">
      <alignment vertical="center" wrapText="1"/>
    </xf>
    <xf numFmtId="187" fontId="13" fillId="0" borderId="119" xfId="4" applyNumberFormat="1" applyFont="1" applyBorder="1" applyAlignment="1">
      <alignment vertical="center" wrapText="1"/>
    </xf>
    <xf numFmtId="187" fontId="13" fillId="0" borderId="122" xfId="4" applyNumberFormat="1" applyFont="1" applyBorder="1" applyAlignment="1">
      <alignment vertical="center" wrapText="1"/>
    </xf>
    <xf numFmtId="0" fontId="4" fillId="0" borderId="89" xfId="4" applyFont="1" applyBorder="1" applyAlignment="1">
      <alignment vertical="center" shrinkToFit="1"/>
    </xf>
    <xf numFmtId="0" fontId="4" fillId="0" borderId="96" xfId="4" applyFont="1" applyBorder="1" applyAlignment="1">
      <alignment horizontal="left" vertical="center"/>
    </xf>
    <xf numFmtId="0" fontId="4" fillId="0" borderId="102" xfId="4" applyFont="1" applyBorder="1" applyAlignment="1">
      <alignment horizontal="left" vertical="center"/>
    </xf>
    <xf numFmtId="0" fontId="4" fillId="0" borderId="125" xfId="4" applyFont="1" applyBorder="1" applyAlignment="1">
      <alignment horizontal="left" vertical="center"/>
    </xf>
    <xf numFmtId="0" fontId="37" fillId="0" borderId="85" xfId="4" applyFont="1" applyBorder="1" applyAlignment="1">
      <alignment horizontal="center" vertical="center" wrapText="1"/>
    </xf>
    <xf numFmtId="0" fontId="37" fillId="0" borderId="93" xfId="4" applyFont="1" applyBorder="1" applyAlignment="1">
      <alignment horizontal="center" vertical="center" wrapText="1"/>
    </xf>
    <xf numFmtId="187" fontId="13" fillId="0" borderId="26" xfId="4" applyNumberFormat="1" applyFont="1" applyBorder="1" applyAlignment="1">
      <alignment vertical="center" wrapText="1"/>
    </xf>
    <xf numFmtId="187" fontId="13" fillId="0" borderId="105" xfId="4" applyNumberFormat="1" applyFont="1" applyBorder="1" applyAlignment="1">
      <alignment vertical="center" wrapText="1"/>
    </xf>
    <xf numFmtId="187" fontId="13" fillId="0" borderId="65" xfId="4" applyNumberFormat="1" applyFont="1" applyBorder="1" applyAlignment="1">
      <alignment vertical="center" wrapText="1"/>
    </xf>
    <xf numFmtId="0" fontId="4" fillId="0" borderId="94" xfId="4" applyFont="1" applyBorder="1" applyAlignment="1">
      <alignment horizontal="left" vertical="center"/>
    </xf>
    <xf numFmtId="0" fontId="4" fillId="0" borderId="101" xfId="4" applyFont="1" applyBorder="1" applyAlignment="1">
      <alignment horizontal="left" vertical="center"/>
    </xf>
    <xf numFmtId="0" fontId="4" fillId="0" borderId="123" xfId="4" applyFont="1" applyBorder="1" applyAlignment="1">
      <alignment horizontal="left" vertical="center"/>
    </xf>
    <xf numFmtId="0" fontId="4" fillId="0" borderId="109" xfId="4" applyFont="1" applyBorder="1" applyAlignment="1">
      <alignment vertical="center" shrinkToFit="1"/>
    </xf>
    <xf numFmtId="0" fontId="37" fillId="0" borderId="89" xfId="4" applyFont="1" applyBorder="1" applyAlignment="1">
      <alignment horizontal="center" vertical="center" shrinkToFit="1"/>
    </xf>
    <xf numFmtId="0" fontId="37" fillId="0" borderId="89" xfId="4" applyFont="1" applyBorder="1" applyAlignment="1">
      <alignment horizontal="left" vertical="center"/>
    </xf>
    <xf numFmtId="0" fontId="37" fillId="0" borderId="89" xfId="4" applyFont="1" applyBorder="1" applyAlignment="1">
      <alignment vertical="center"/>
    </xf>
    <xf numFmtId="0" fontId="29" fillId="0" borderId="86" xfId="4" applyFont="1" applyBorder="1" applyAlignment="1">
      <alignment horizontal="center" vertical="center"/>
    </xf>
    <xf numFmtId="0" fontId="29" fillId="0" borderId="87" xfId="4" applyFont="1" applyBorder="1" applyAlignment="1">
      <alignment horizontal="center" vertical="center"/>
    </xf>
    <xf numFmtId="0" fontId="29" fillId="0" borderId="88" xfId="4" applyFont="1" applyBorder="1" applyAlignment="1">
      <alignment horizontal="center" vertical="center"/>
    </xf>
    <xf numFmtId="0" fontId="4" fillId="0" borderId="109" xfId="4" applyFont="1" applyBorder="1" applyAlignment="1">
      <alignment horizontal="left" vertical="center" shrinkToFit="1"/>
    </xf>
    <xf numFmtId="0" fontId="4" fillId="0" borderId="81" xfId="4" applyFont="1" applyBorder="1" applyAlignment="1">
      <alignment vertical="center" shrinkToFit="1"/>
    </xf>
    <xf numFmtId="0" fontId="6" fillId="2" borderId="0" xfId="4" applyFont="1" applyFill="1" applyAlignment="1">
      <alignment horizontal="left" vertical="center" wrapText="1"/>
    </xf>
    <xf numFmtId="0" fontId="36" fillId="0" borderId="136" xfId="4" applyFont="1" applyBorder="1" applyAlignment="1">
      <alignment horizontal="left" vertical="center" shrinkToFit="1"/>
    </xf>
    <xf numFmtId="0" fontId="36" fillId="0" borderId="168" xfId="4" applyFont="1" applyBorder="1" applyAlignment="1">
      <alignment horizontal="left" vertical="center" shrinkToFit="1"/>
    </xf>
    <xf numFmtId="0" fontId="36" fillId="0" borderId="180" xfId="4" applyFont="1" applyBorder="1" applyAlignment="1">
      <alignment horizontal="left" vertical="center" shrinkToFit="1"/>
    </xf>
    <xf numFmtId="0" fontId="37" fillId="0" borderId="127" xfId="4" applyFont="1" applyBorder="1" applyAlignment="1">
      <alignment horizontal="center" vertical="center"/>
    </xf>
    <xf numFmtId="0" fontId="37" fillId="0" borderId="133" xfId="4" applyFont="1" applyBorder="1" applyAlignment="1">
      <alignment horizontal="center" vertical="center"/>
    </xf>
    <xf numFmtId="0" fontId="37" fillId="0" borderId="140" xfId="4" applyFont="1" applyBorder="1" applyAlignment="1">
      <alignment horizontal="center" vertical="center"/>
    </xf>
    <xf numFmtId="0" fontId="37" fillId="0" borderId="155" xfId="4" applyFont="1" applyBorder="1" applyAlignment="1">
      <alignment horizontal="center" vertical="center"/>
    </xf>
    <xf numFmtId="0" fontId="37" fillId="0" borderId="162" xfId="4" applyFont="1" applyBorder="1" applyAlignment="1">
      <alignment horizontal="center" vertical="center"/>
    </xf>
    <xf numFmtId="0" fontId="37" fillId="0" borderId="169" xfId="4" applyFont="1" applyBorder="1" applyAlignment="1">
      <alignment horizontal="center" vertical="center"/>
    </xf>
    <xf numFmtId="0" fontId="37" fillId="0" borderId="181" xfId="4" applyFont="1" applyBorder="1" applyAlignment="1">
      <alignment horizontal="center" vertical="center"/>
    </xf>
    <xf numFmtId="0" fontId="37" fillId="0" borderId="163" xfId="4" applyFont="1" applyBorder="1" applyAlignment="1">
      <alignment horizontal="center" vertical="center"/>
    </xf>
    <xf numFmtId="0" fontId="37" fillId="0" borderId="149" xfId="4" applyFont="1" applyBorder="1" applyAlignment="1">
      <alignment horizontal="center" vertical="center"/>
    </xf>
    <xf numFmtId="0" fontId="37" fillId="0" borderId="173" xfId="4" applyFont="1" applyBorder="1" applyAlignment="1">
      <alignment horizontal="center" vertical="center"/>
    </xf>
    <xf numFmtId="0" fontId="37" fillId="0" borderId="174" xfId="4" applyFont="1" applyBorder="1" applyAlignment="1">
      <alignment horizontal="center" vertical="center"/>
    </xf>
    <xf numFmtId="0" fontId="37" fillId="0" borderId="120" xfId="4" applyFont="1" applyBorder="1" applyAlignment="1">
      <alignment horizontal="center" vertical="center"/>
    </xf>
    <xf numFmtId="0" fontId="37" fillId="0" borderId="51" xfId="4" applyFont="1" applyBorder="1" applyAlignment="1">
      <alignment horizontal="center" vertical="center"/>
    </xf>
    <xf numFmtId="0" fontId="37" fillId="0" borderId="156" xfId="4" applyFont="1" applyBorder="1" applyAlignment="1">
      <alignment horizontal="center" vertical="center"/>
    </xf>
    <xf numFmtId="38" fontId="37" fillId="0" borderId="42" xfId="5" applyFont="1" applyBorder="1" applyAlignment="1" applyProtection="1">
      <alignment horizontal="center" vertical="center" shrinkToFit="1"/>
      <protection locked="0"/>
    </xf>
    <xf numFmtId="0" fontId="37" fillId="0" borderId="175" xfId="4" applyFont="1" applyBorder="1" applyAlignment="1">
      <alignment horizontal="center" vertical="center"/>
    </xf>
    <xf numFmtId="0" fontId="37" fillId="0" borderId="177" xfId="4" applyFont="1" applyBorder="1" applyAlignment="1">
      <alignment horizontal="center" vertical="center"/>
    </xf>
    <xf numFmtId="0" fontId="37" fillId="0" borderId="178" xfId="4" applyFont="1" applyBorder="1" applyAlignment="1">
      <alignment horizontal="center" vertical="center"/>
    </xf>
    <xf numFmtId="38" fontId="37" fillId="0" borderId="179" xfId="4" applyNumberFormat="1" applyFont="1" applyBorder="1" applyAlignment="1">
      <alignment horizontal="center" vertical="center"/>
    </xf>
    <xf numFmtId="0" fontId="37" fillId="0" borderId="42" xfId="4" applyFont="1" applyBorder="1" applyAlignment="1">
      <alignment horizontal="center" vertical="center"/>
    </xf>
    <xf numFmtId="0" fontId="37" fillId="0" borderId="182" xfId="4" applyFont="1" applyBorder="1" applyAlignment="1">
      <alignment horizontal="center" vertical="center"/>
    </xf>
    <xf numFmtId="0" fontId="37" fillId="0" borderId="130" xfId="4" applyFont="1" applyBorder="1" applyAlignment="1">
      <alignment horizontal="center" vertical="center"/>
    </xf>
    <xf numFmtId="0" fontId="37" fillId="0" borderId="95" xfId="4" applyFont="1" applyBorder="1" applyAlignment="1">
      <alignment horizontal="center" vertical="center"/>
    </xf>
    <xf numFmtId="0" fontId="37" fillId="0" borderId="130" xfId="4" applyFont="1" applyBorder="1" applyAlignment="1" applyProtection="1">
      <alignment horizontal="left" vertical="center" wrapText="1"/>
      <protection locked="0"/>
    </xf>
    <xf numFmtId="0" fontId="37" fillId="0" borderId="141" xfId="4" applyFont="1" applyBorder="1" applyAlignment="1" applyProtection="1">
      <alignment horizontal="left" vertical="center" wrapText="1"/>
      <protection locked="0"/>
    </xf>
    <xf numFmtId="0" fontId="37" fillId="0" borderId="157" xfId="4" applyFont="1" applyBorder="1" applyAlignment="1" applyProtection="1">
      <alignment horizontal="left" vertical="center" wrapText="1"/>
      <protection locked="0"/>
    </xf>
    <xf numFmtId="38" fontId="37" fillId="0" borderId="130" xfId="5" applyFont="1" applyBorder="1" applyAlignment="1" applyProtection="1">
      <alignment horizontal="center" vertical="center"/>
      <protection locked="0"/>
    </xf>
    <xf numFmtId="38" fontId="37" fillId="0" borderId="141" xfId="5" applyFont="1" applyBorder="1" applyAlignment="1" applyProtection="1">
      <alignment horizontal="center" vertical="center"/>
      <protection locked="0"/>
    </xf>
    <xf numFmtId="38" fontId="37" fillId="0" borderId="141" xfId="5" applyFont="1" applyBorder="1" applyAlignment="1" applyProtection="1">
      <alignment horizontal="center" vertical="center"/>
    </xf>
    <xf numFmtId="38" fontId="37" fillId="0" borderId="157" xfId="5" applyFont="1" applyBorder="1" applyAlignment="1" applyProtection="1">
      <alignment horizontal="center" vertical="center"/>
    </xf>
    <xf numFmtId="0" fontId="37" fillId="0" borderId="128" xfId="4" applyFont="1" applyBorder="1" applyAlignment="1">
      <alignment horizontal="center" vertical="center"/>
    </xf>
    <xf numFmtId="0" fontId="37" fillId="0" borderId="134" xfId="4" applyFont="1" applyBorder="1" applyAlignment="1">
      <alignment horizontal="center" vertical="center"/>
    </xf>
    <xf numFmtId="0" fontId="37" fillId="0" borderId="129" xfId="4" applyFont="1" applyBorder="1" applyAlignment="1">
      <alignment horizontal="center" vertical="center"/>
    </xf>
    <xf numFmtId="0" fontId="37" fillId="0" borderId="135" xfId="4" applyFont="1" applyBorder="1" applyAlignment="1">
      <alignment horizontal="center" vertical="center"/>
    </xf>
    <xf numFmtId="0" fontId="37" fillId="0" borderId="39" xfId="4" applyFont="1" applyBorder="1" applyAlignment="1">
      <alignment horizontal="center" vertical="center"/>
    </xf>
    <xf numFmtId="0" fontId="37" fillId="0" borderId="87" xfId="4" applyFont="1" applyBorder="1" applyAlignment="1">
      <alignment horizontal="center" vertical="center"/>
    </xf>
    <xf numFmtId="0" fontId="37" fillId="0" borderId="136" xfId="4" applyFont="1" applyBorder="1" applyAlignment="1">
      <alignment horizontal="center" vertical="center"/>
    </xf>
    <xf numFmtId="0" fontId="37" fillId="0" borderId="87" xfId="4" applyFont="1" applyBorder="1" applyAlignment="1" applyProtection="1">
      <alignment horizontal="left" vertical="center" wrapText="1"/>
      <protection locked="0"/>
    </xf>
    <xf numFmtId="0" fontId="37" fillId="0" borderId="142" xfId="4" applyFont="1" applyBorder="1" applyAlignment="1" applyProtection="1">
      <alignment horizontal="left" vertical="center" wrapText="1"/>
      <protection locked="0"/>
    </xf>
    <xf numFmtId="0" fontId="37" fillId="0" borderId="158" xfId="4" applyFont="1" applyBorder="1" applyAlignment="1" applyProtection="1">
      <alignment horizontal="left" vertical="center" wrapText="1"/>
      <protection locked="0"/>
    </xf>
    <xf numFmtId="38" fontId="37" fillId="0" borderId="87" xfId="5" applyFont="1" applyBorder="1" applyAlignment="1" applyProtection="1">
      <alignment horizontal="center" vertical="center"/>
      <protection locked="0"/>
    </xf>
    <xf numFmtId="38" fontId="37" fillId="0" borderId="142" xfId="5" applyFont="1" applyBorder="1" applyAlignment="1" applyProtection="1">
      <alignment horizontal="center" vertical="center"/>
      <protection locked="0"/>
    </xf>
    <xf numFmtId="38" fontId="37" fillId="0" borderId="142" xfId="5" applyFont="1" applyBorder="1" applyAlignment="1" applyProtection="1">
      <alignment horizontal="center" vertical="center"/>
    </xf>
    <xf numFmtId="38" fontId="37" fillId="0" borderId="158" xfId="5" applyFont="1" applyBorder="1" applyAlignment="1" applyProtection="1">
      <alignment horizontal="center" vertical="center"/>
    </xf>
    <xf numFmtId="0" fontId="37" fillId="0" borderId="88" xfId="4" applyFont="1" applyBorder="1" applyAlignment="1">
      <alignment horizontal="center" vertical="center"/>
    </xf>
    <xf numFmtId="0" fontId="37" fillId="0" borderId="137" xfId="4" applyFont="1" applyBorder="1" applyAlignment="1">
      <alignment horizontal="center" vertical="center"/>
    </xf>
    <xf numFmtId="0" fontId="37" fillId="0" borderId="88" xfId="4" applyFont="1" applyBorder="1" applyAlignment="1" applyProtection="1">
      <alignment horizontal="left" vertical="center" wrapText="1"/>
      <protection locked="0"/>
    </xf>
    <xf numFmtId="0" fontId="37" fillId="0" borderId="113" xfId="4" applyFont="1" applyBorder="1" applyAlignment="1" applyProtection="1">
      <alignment horizontal="left" vertical="center" wrapText="1"/>
      <protection locked="0"/>
    </xf>
    <xf numFmtId="0" fontId="37" fillId="0" borderId="159" xfId="4" applyFont="1" applyBorder="1" applyAlignment="1" applyProtection="1">
      <alignment horizontal="left" vertical="center" wrapText="1"/>
      <protection locked="0"/>
    </xf>
    <xf numFmtId="38" fontId="37" fillId="0" borderId="164" xfId="5" applyFont="1" applyBorder="1" applyAlignment="1" applyProtection="1">
      <alignment horizontal="center" vertical="center"/>
      <protection locked="0"/>
    </xf>
    <xf numFmtId="38" fontId="37" fillId="0" borderId="170" xfId="5" applyFont="1" applyBorder="1" applyAlignment="1" applyProtection="1">
      <alignment horizontal="center" vertical="center"/>
      <protection locked="0"/>
    </xf>
    <xf numFmtId="38" fontId="37" fillId="0" borderId="170" xfId="5" applyFont="1" applyBorder="1" applyAlignment="1" applyProtection="1">
      <alignment horizontal="center" vertical="center"/>
    </xf>
    <xf numFmtId="38" fontId="37" fillId="0" borderId="183" xfId="5" applyFont="1" applyBorder="1" applyAlignment="1" applyProtection="1">
      <alignment horizontal="center" vertical="center"/>
    </xf>
    <xf numFmtId="0" fontId="37" fillId="0" borderId="131" xfId="4" applyFont="1" applyBorder="1" applyAlignment="1">
      <alignment horizontal="center" vertical="center"/>
    </xf>
    <xf numFmtId="0" fontId="37" fillId="0" borderId="138" xfId="4" applyFont="1" applyBorder="1" applyAlignment="1">
      <alignment horizontal="center" vertical="center"/>
    </xf>
    <xf numFmtId="0" fontId="37" fillId="0" borderId="160" xfId="4" applyFont="1" applyBorder="1" applyAlignment="1">
      <alignment horizontal="center" vertical="center"/>
    </xf>
    <xf numFmtId="188" fontId="37" fillId="13" borderId="160" xfId="5" applyNumberFormat="1" applyFont="1" applyFill="1" applyBorder="1" applyAlignment="1" applyProtection="1">
      <alignment horizontal="center" vertical="center"/>
    </xf>
    <xf numFmtId="188" fontId="37" fillId="13" borderId="171" xfId="5" applyNumberFormat="1" applyFont="1" applyFill="1" applyBorder="1" applyAlignment="1" applyProtection="1">
      <alignment horizontal="center" vertical="center"/>
    </xf>
    <xf numFmtId="38" fontId="37" fillId="0" borderId="160" xfId="5" applyFont="1" applyBorder="1" applyAlignment="1" applyProtection="1">
      <alignment horizontal="center" vertical="center"/>
    </xf>
    <xf numFmtId="38" fontId="37" fillId="0" borderId="171" xfId="5" applyFont="1" applyBorder="1" applyAlignment="1" applyProtection="1">
      <alignment horizontal="center" vertical="center"/>
    </xf>
    <xf numFmtId="38" fontId="37" fillId="0" borderId="184" xfId="5" applyFont="1" applyBorder="1" applyAlignment="1" applyProtection="1">
      <alignment horizontal="center" vertical="center"/>
    </xf>
    <xf numFmtId="0" fontId="39" fillId="3" borderId="165" xfId="4" applyFont="1" applyFill="1" applyBorder="1" applyAlignment="1" applyProtection="1">
      <alignment horizontal="center" vertical="center" shrinkToFit="1"/>
      <protection hidden="1"/>
    </xf>
    <xf numFmtId="0" fontId="37" fillId="0" borderId="24" xfId="4" applyFont="1" applyBorder="1" applyAlignment="1">
      <alignment horizontal="center" vertical="center"/>
    </xf>
    <xf numFmtId="0" fontId="37" fillId="0" borderId="63" xfId="4" applyFont="1" applyBorder="1" applyAlignment="1">
      <alignment horizontal="center" vertical="center"/>
    </xf>
    <xf numFmtId="0" fontId="4" fillId="0" borderId="132" xfId="4" applyFont="1" applyBorder="1" applyAlignment="1">
      <alignment horizontal="center" vertical="center"/>
    </xf>
    <xf numFmtId="0" fontId="4" fillId="0" borderId="139" xfId="4" applyFont="1" applyBorder="1" applyAlignment="1">
      <alignment horizontal="center" vertical="center"/>
    </xf>
    <xf numFmtId="0" fontId="4" fillId="0" borderId="143" xfId="4" applyFont="1" applyBorder="1" applyAlignment="1">
      <alignment horizontal="center" vertical="center"/>
    </xf>
    <xf numFmtId="0" fontId="4" fillId="0" borderId="146" xfId="4" applyFont="1" applyBorder="1" applyAlignment="1">
      <alignment horizontal="center" vertical="center" shrinkToFit="1"/>
    </xf>
    <xf numFmtId="0" fontId="4" fillId="0" borderId="149" xfId="4" applyFont="1" applyBorder="1" applyAlignment="1">
      <alignment horizontal="center" vertical="center" shrinkToFit="1"/>
    </xf>
    <xf numFmtId="0" fontId="4" fillId="0" borderId="150" xfId="4" applyFont="1" applyBorder="1" applyAlignment="1">
      <alignment horizontal="center" vertical="center" shrinkToFit="1"/>
    </xf>
    <xf numFmtId="0" fontId="4" fillId="0" borderId="149" xfId="4" applyFont="1" applyBorder="1" applyAlignment="1">
      <alignment horizontal="center" vertical="center" wrapText="1"/>
    </xf>
    <xf numFmtId="0" fontId="4" fillId="0" borderId="166" xfId="4" applyFont="1" applyBorder="1" applyAlignment="1">
      <alignment horizontal="center" vertical="center"/>
    </xf>
    <xf numFmtId="0" fontId="4" fillId="0" borderId="172" xfId="4" applyFont="1" applyBorder="1" applyAlignment="1">
      <alignment horizontal="center" vertical="center"/>
    </xf>
    <xf numFmtId="0" fontId="4" fillId="0" borderId="176" xfId="4" applyFont="1" applyBorder="1" applyAlignment="1">
      <alignment horizontal="center" vertical="center"/>
    </xf>
    <xf numFmtId="0" fontId="4" fillId="0" borderId="120" xfId="4" applyFont="1" applyBorder="1" applyAlignment="1">
      <alignment horizontal="center" vertical="center" wrapText="1"/>
    </xf>
    <xf numFmtId="0" fontId="37" fillId="0" borderId="99" xfId="4" applyFont="1" applyBorder="1" applyAlignment="1" applyProtection="1">
      <alignment horizontal="center" vertical="center" shrinkToFit="1"/>
      <protection locked="0"/>
    </xf>
    <xf numFmtId="0" fontId="37" fillId="0" borderId="44" xfId="4" applyFont="1" applyBorder="1" applyAlignment="1" applyProtection="1">
      <alignment horizontal="center" vertical="center" shrinkToFit="1"/>
      <protection locked="0"/>
    </xf>
    <xf numFmtId="0" fontId="37" fillId="0" borderId="144" xfId="4" applyFont="1" applyBorder="1" applyAlignment="1" applyProtection="1">
      <alignment horizontal="center" vertical="center" shrinkToFit="1"/>
      <protection locked="0"/>
    </xf>
    <xf numFmtId="0" fontId="37" fillId="0" borderId="153" xfId="4" applyFont="1" applyBorder="1" applyAlignment="1" applyProtection="1">
      <alignment horizontal="center" vertical="center" shrinkToFit="1"/>
      <protection locked="0"/>
    </xf>
    <xf numFmtId="0" fontId="37" fillId="0" borderId="45" xfId="4" applyFont="1" applyBorder="1" applyAlignment="1" applyProtection="1">
      <alignment horizontal="center" vertical="center" shrinkToFit="1"/>
      <protection locked="0"/>
    </xf>
    <xf numFmtId="0" fontId="37" fillId="0" borderId="41" xfId="4" applyFont="1" applyBorder="1" applyAlignment="1" applyProtection="1">
      <alignment horizontal="center" vertical="center" shrinkToFit="1"/>
      <protection locked="0"/>
    </xf>
    <xf numFmtId="0" fontId="37" fillId="0" borderId="121" xfId="4" applyFont="1" applyBorder="1" applyAlignment="1" applyProtection="1">
      <alignment horizontal="center" vertical="center" shrinkToFit="1"/>
      <protection locked="0"/>
    </xf>
    <xf numFmtId="0" fontId="37" fillId="0" borderId="26" xfId="4" applyFont="1" applyBorder="1" applyAlignment="1" applyProtection="1">
      <alignment horizontal="center" vertical="center" shrinkToFit="1"/>
      <protection locked="0"/>
    </xf>
    <xf numFmtId="0" fontId="37" fillId="0" borderId="40" xfId="4" applyFont="1" applyBorder="1" applyAlignment="1" applyProtection="1">
      <alignment horizontal="center" vertical="center" shrinkToFit="1"/>
      <protection locked="0"/>
    </xf>
    <xf numFmtId="0" fontId="37" fillId="0" borderId="145" xfId="4" applyFont="1" applyBorder="1" applyAlignment="1" applyProtection="1">
      <alignment horizontal="center" vertical="center" shrinkToFit="1"/>
      <protection locked="0"/>
    </xf>
    <xf numFmtId="0" fontId="37" fillId="0" borderId="154" xfId="4" applyFont="1" applyBorder="1" applyAlignment="1" applyProtection="1">
      <alignment horizontal="center" vertical="center" shrinkToFit="1"/>
      <protection locked="0"/>
    </xf>
    <xf numFmtId="0" fontId="37" fillId="0" borderId="161" xfId="4" applyFont="1" applyBorder="1" applyAlignment="1" applyProtection="1">
      <alignment horizontal="center" vertical="center" shrinkToFit="1"/>
      <protection locked="0"/>
    </xf>
    <xf numFmtId="0" fontId="37" fillId="0" borderId="167" xfId="4" applyFont="1" applyBorder="1" applyAlignment="1" applyProtection="1">
      <alignment horizontal="center" vertical="center" shrinkToFit="1"/>
      <protection locked="0"/>
    </xf>
    <xf numFmtId="0" fontId="37" fillId="0" borderId="185" xfId="4" applyFont="1" applyBorder="1" applyAlignment="1" applyProtection="1">
      <alignment horizontal="center" vertical="center" shrinkToFit="1"/>
      <protection locked="0"/>
    </xf>
    <xf numFmtId="0" fontId="43" fillId="2" borderId="0" xfId="2" applyFont="1" applyFill="1">
      <alignment vertical="center"/>
    </xf>
    <xf numFmtId="0" fontId="44" fillId="0" borderId="0" xfId="3" applyFont="1" applyAlignment="1">
      <alignment horizontal="center" vertical="center" shrinkToFit="1"/>
    </xf>
    <xf numFmtId="0" fontId="42" fillId="0" borderId="186" xfId="3" applyFont="1" applyBorder="1" applyAlignment="1">
      <alignment horizontal="center" vertical="center" shrinkToFit="1"/>
    </xf>
    <xf numFmtId="0" fontId="42" fillId="0" borderId="194" xfId="3" applyFont="1" applyBorder="1" applyAlignment="1">
      <alignment horizontal="center" vertical="center" shrinkToFit="1"/>
    </xf>
    <xf numFmtId="0" fontId="42" fillId="0" borderId="206" xfId="3" applyFont="1" applyBorder="1" applyAlignment="1">
      <alignment horizontal="center" vertical="center" shrinkToFit="1"/>
    </xf>
    <xf numFmtId="0" fontId="45" fillId="0" borderId="195" xfId="3" applyFont="1" applyBorder="1" applyAlignment="1">
      <alignment horizontal="center" vertical="center" textRotation="255" shrinkToFit="1"/>
    </xf>
    <xf numFmtId="0" fontId="45" fillId="0" borderId="202" xfId="3" applyFont="1" applyBorder="1" applyAlignment="1">
      <alignment horizontal="center" vertical="center" textRotation="255" shrinkToFit="1"/>
    </xf>
    <xf numFmtId="0" fontId="45" fillId="0" borderId="41" xfId="3" applyFont="1" applyBorder="1" applyAlignment="1">
      <alignment horizontal="center" vertical="center" textRotation="255" shrinkToFit="1"/>
    </xf>
    <xf numFmtId="0" fontId="45" fillId="0" borderId="45" xfId="3" applyFont="1" applyBorder="1" applyAlignment="1">
      <alignment horizontal="center" vertical="center" textRotation="255" shrinkToFit="1"/>
    </xf>
    <xf numFmtId="0" fontId="42" fillId="0" borderId="193" xfId="3" applyFont="1" applyBorder="1" applyAlignment="1">
      <alignment horizontal="left" vertical="center" shrinkToFit="1"/>
    </xf>
    <xf numFmtId="0" fontId="45" fillId="0" borderId="187" xfId="3" applyFont="1" applyBorder="1" applyAlignment="1">
      <alignment horizontal="center" vertical="center" textRotation="255" shrinkToFit="1"/>
    </xf>
    <xf numFmtId="0" fontId="45" fillId="0" borderId="188" xfId="3" applyFont="1" applyBorder="1" applyAlignment="1">
      <alignment horizontal="center" vertical="center" textRotation="255" shrinkToFit="1"/>
    </xf>
    <xf numFmtId="0" fontId="45" fillId="0" borderId="189" xfId="3" applyFont="1" applyBorder="1" applyAlignment="1">
      <alignment horizontal="center" vertical="center" textRotation="255" shrinkToFit="1"/>
    </xf>
    <xf numFmtId="0" fontId="45" fillId="0" borderId="190" xfId="3" applyFont="1" applyBorder="1" applyAlignment="1">
      <alignment horizontal="center" vertical="center" textRotation="255" shrinkToFit="1"/>
    </xf>
    <xf numFmtId="0" fontId="45" fillId="0" borderId="191" xfId="3" applyFont="1" applyBorder="1" applyAlignment="1">
      <alignment horizontal="center" vertical="center" textRotation="255" shrinkToFit="1"/>
    </xf>
    <xf numFmtId="0" fontId="45" fillId="0" borderId="198" xfId="3" applyFont="1" applyBorder="1" applyAlignment="1">
      <alignment horizontal="center" vertical="center" textRotation="255" shrinkToFit="1"/>
    </xf>
    <xf numFmtId="0" fontId="45" fillId="0" borderId="199" xfId="3" applyFont="1" applyBorder="1" applyAlignment="1">
      <alignment horizontal="center" vertical="center" textRotation="255" shrinkToFit="1"/>
    </xf>
    <xf numFmtId="0" fontId="45" fillId="0" borderId="108" xfId="3" applyFont="1" applyBorder="1" applyAlignment="1">
      <alignment horizontal="center" vertical="center" textRotation="255" shrinkToFit="1"/>
    </xf>
    <xf numFmtId="0" fontId="45" fillId="0" borderId="50" xfId="3" applyFont="1" applyBorder="1" applyAlignment="1">
      <alignment horizontal="center" vertical="center" textRotation="255" shrinkToFit="1"/>
    </xf>
    <xf numFmtId="0" fontId="45" fillId="0" borderId="20" xfId="3" applyFont="1" applyBorder="1" applyAlignment="1">
      <alignment horizontal="center" vertical="center" textRotation="255" shrinkToFit="1"/>
    </xf>
    <xf numFmtId="0" fontId="45" fillId="0" borderId="200" xfId="3" applyFont="1" applyBorder="1" applyAlignment="1">
      <alignment horizontal="center" vertical="center" textRotation="255" shrinkToFit="1"/>
    </xf>
    <xf numFmtId="0" fontId="45" fillId="0" borderId="22" xfId="3" applyFont="1" applyBorder="1" applyAlignment="1">
      <alignment horizontal="center" vertical="center" textRotation="255" shrinkToFit="1"/>
    </xf>
    <xf numFmtId="0" fontId="45" fillId="0" borderId="37" xfId="3" applyFont="1" applyBorder="1" applyAlignment="1">
      <alignment horizontal="center" vertical="center" textRotation="255" shrinkToFit="1"/>
    </xf>
    <xf numFmtId="0" fontId="45" fillId="0" borderId="196" xfId="3" applyFont="1" applyBorder="1" applyAlignment="1">
      <alignment horizontal="center" vertical="center" textRotation="255" shrinkToFit="1"/>
    </xf>
    <xf numFmtId="0" fontId="45" fillId="0" borderId="203" xfId="3" applyFont="1" applyBorder="1" applyAlignment="1">
      <alignment horizontal="center" vertical="center" textRotation="255" shrinkToFit="1"/>
    </xf>
    <xf numFmtId="0" fontId="45" fillId="0" borderId="197" xfId="3" applyFont="1" applyBorder="1" applyAlignment="1">
      <alignment horizontal="center" vertical="center" shrinkToFit="1"/>
    </xf>
    <xf numFmtId="0" fontId="45" fillId="0" borderId="204" xfId="3" applyFont="1" applyBorder="1" applyAlignment="1">
      <alignment horizontal="center" vertical="center" shrinkToFit="1"/>
    </xf>
    <xf numFmtId="0" fontId="45" fillId="0" borderId="210" xfId="3" applyFont="1" applyBorder="1" applyAlignment="1">
      <alignment horizontal="center" vertical="center" shrinkToFit="1"/>
    </xf>
    <xf numFmtId="0" fontId="45" fillId="0" borderId="192" xfId="3" applyFont="1" applyBorder="1" applyAlignment="1">
      <alignment horizontal="center" vertical="center" shrinkToFit="1"/>
    </xf>
    <xf numFmtId="0" fontId="45" fillId="0" borderId="201" xfId="3" applyFont="1" applyBorder="1" applyAlignment="1">
      <alignment horizontal="center" vertical="center" shrinkToFit="1"/>
    </xf>
    <xf numFmtId="0" fontId="45" fillId="0" borderId="216" xfId="3" applyFont="1" applyBorder="1" applyAlignment="1">
      <alignment horizontal="center" vertical="center" shrinkToFit="1"/>
    </xf>
    <xf numFmtId="0" fontId="45" fillId="0" borderId="21" xfId="3" applyFont="1" applyBorder="1" applyAlignment="1">
      <alignment horizontal="center" vertical="center" textRotation="255" shrinkToFit="1"/>
    </xf>
    <xf numFmtId="0" fontId="45" fillId="0" borderId="36" xfId="3" applyFont="1" applyBorder="1" applyAlignment="1">
      <alignment horizontal="center" vertical="center" textRotation="255" shrinkToFit="1"/>
    </xf>
    <xf numFmtId="0" fontId="5" fillId="2" borderId="0" xfId="4" applyFont="1" applyFill="1" applyAlignment="1">
      <alignment wrapText="1"/>
    </xf>
    <xf numFmtId="0" fontId="5" fillId="2" borderId="0" xfId="4" applyFont="1" applyFill="1" applyAlignment="1">
      <alignment horizontal="left" wrapText="1"/>
    </xf>
    <xf numFmtId="0" fontId="36" fillId="3" borderId="0" xfId="4" applyFont="1" applyFill="1" applyAlignment="1">
      <alignment horizontal="center"/>
    </xf>
    <xf numFmtId="0" fontId="6" fillId="3" borderId="131" xfId="4" applyFont="1" applyFill="1" applyBorder="1" applyAlignment="1">
      <alignment horizontal="center" vertical="center"/>
    </xf>
    <xf numFmtId="0" fontId="6" fillId="3" borderId="287" xfId="4" applyFont="1" applyFill="1" applyBorder="1" applyAlignment="1">
      <alignment horizontal="center" vertical="center"/>
    </xf>
    <xf numFmtId="0" fontId="37" fillId="3" borderId="236" xfId="4" applyFont="1" applyFill="1" applyBorder="1" applyAlignment="1">
      <alignment horizontal="center" vertical="center"/>
    </xf>
    <xf numFmtId="0" fontId="37" fillId="0" borderId="237" xfId="4" applyFont="1" applyBorder="1" applyAlignment="1">
      <alignment vertical="center" shrinkToFit="1"/>
    </xf>
    <xf numFmtId="0" fontId="37" fillId="0" borderId="246" xfId="4" applyFont="1" applyBorder="1" applyAlignment="1">
      <alignment vertical="center" shrinkToFit="1"/>
    </xf>
    <xf numFmtId="0" fontId="37" fillId="3" borderId="238" xfId="4" applyFont="1" applyFill="1" applyBorder="1" applyAlignment="1">
      <alignment vertical="center" shrinkToFit="1"/>
    </xf>
    <xf numFmtId="0" fontId="37" fillId="3" borderId="247" xfId="4" applyFont="1" applyFill="1" applyBorder="1" applyAlignment="1">
      <alignment vertical="center" shrinkToFit="1"/>
    </xf>
    <xf numFmtId="0" fontId="37" fillId="3" borderId="252" xfId="4" applyFont="1" applyFill="1" applyBorder="1" applyAlignment="1">
      <alignment vertical="center" shrinkToFit="1"/>
    </xf>
    <xf numFmtId="0" fontId="37" fillId="3" borderId="237" xfId="4" applyFont="1" applyFill="1" applyBorder="1" applyAlignment="1">
      <alignment vertical="center" shrinkToFit="1"/>
    </xf>
    <xf numFmtId="0" fontId="37" fillId="3" borderId="246" xfId="4" applyFont="1" applyFill="1" applyBorder="1" applyAlignment="1">
      <alignment vertical="center" shrinkToFit="1"/>
    </xf>
    <xf numFmtId="0" fontId="37" fillId="3" borderId="239" xfId="4" applyFont="1" applyFill="1" applyBorder="1" applyAlignment="1">
      <alignment vertical="center" shrinkToFit="1"/>
    </xf>
    <xf numFmtId="0" fontId="37" fillId="3" borderId="0" xfId="4" applyFont="1" applyFill="1" applyAlignment="1">
      <alignment vertical="center" shrinkToFit="1"/>
    </xf>
    <xf numFmtId="0" fontId="37" fillId="3" borderId="240" xfId="4" applyFont="1" applyFill="1" applyBorder="1" applyAlignment="1">
      <alignment vertical="center" shrinkToFit="1"/>
    </xf>
    <xf numFmtId="0" fontId="37" fillId="3" borderId="248" xfId="4" applyFont="1" applyFill="1" applyBorder="1" applyAlignment="1">
      <alignment vertical="center" shrinkToFit="1"/>
    </xf>
    <xf numFmtId="0" fontId="52" fillId="6" borderId="239" xfId="4" applyFont="1" applyFill="1" applyBorder="1" applyAlignment="1" applyProtection="1">
      <alignment horizontal="left" vertical="top" wrapText="1"/>
      <protection hidden="1"/>
    </xf>
    <xf numFmtId="0" fontId="52" fillId="6" borderId="0" xfId="4" applyFont="1" applyFill="1" applyAlignment="1" applyProtection="1">
      <alignment horizontal="left" vertical="top" wrapText="1"/>
      <protection hidden="1"/>
    </xf>
    <xf numFmtId="0" fontId="37" fillId="3" borderId="80" xfId="4" applyFont="1" applyFill="1" applyBorder="1" applyAlignment="1">
      <alignment vertical="center" shrinkToFit="1"/>
    </xf>
    <xf numFmtId="0" fontId="37" fillId="0" borderId="241" xfId="4" applyFont="1" applyBorder="1" applyAlignment="1">
      <alignment vertical="center" shrinkToFit="1"/>
    </xf>
    <xf numFmtId="0" fontId="37" fillId="0" borderId="248" xfId="4" applyFont="1" applyBorder="1" applyAlignment="1">
      <alignment vertical="center" shrinkToFit="1"/>
    </xf>
    <xf numFmtId="0" fontId="37" fillId="0" borderId="253" xfId="4" applyFont="1" applyBorder="1" applyAlignment="1">
      <alignment vertical="center" shrinkToFit="1"/>
    </xf>
    <xf numFmtId="0" fontId="37" fillId="3" borderId="254" xfId="4" applyFont="1" applyFill="1" applyBorder="1" applyAlignment="1">
      <alignment vertical="center" shrinkToFit="1"/>
    </xf>
    <xf numFmtId="0" fontId="37" fillId="3" borderId="255" xfId="4" applyFont="1" applyFill="1" applyBorder="1" applyAlignment="1">
      <alignment vertical="center" shrinkToFit="1"/>
    </xf>
    <xf numFmtId="0" fontId="37" fillId="3" borderId="242" xfId="4" applyFont="1" applyFill="1" applyBorder="1" applyAlignment="1">
      <alignment vertical="center" shrinkToFit="1"/>
    </xf>
    <xf numFmtId="0" fontId="37" fillId="3" borderId="165" xfId="4" applyFont="1" applyFill="1" applyBorder="1" applyAlignment="1">
      <alignment vertical="center" shrinkToFit="1"/>
    </xf>
    <xf numFmtId="0" fontId="37" fillId="3" borderId="256" xfId="4" applyFont="1" applyFill="1" applyBorder="1" applyAlignment="1">
      <alignment vertical="center" shrinkToFit="1"/>
    </xf>
    <xf numFmtId="0" fontId="37" fillId="3" borderId="85" xfId="4" applyFont="1" applyFill="1" applyBorder="1" applyAlignment="1">
      <alignment horizontal="left" vertical="center" shrinkToFit="1"/>
    </xf>
    <xf numFmtId="0" fontId="37" fillId="3" borderId="81" xfId="4" applyFont="1" applyFill="1" applyBorder="1" applyAlignment="1">
      <alignment horizontal="left" vertical="center" shrinkToFit="1"/>
    </xf>
    <xf numFmtId="0" fontId="37" fillId="3" borderId="257" xfId="4" applyFont="1" applyFill="1" applyBorder="1" applyAlignment="1">
      <alignment horizontal="left" vertical="center" shrinkToFit="1"/>
    </xf>
    <xf numFmtId="192" fontId="37" fillId="3" borderId="85" xfId="4" applyNumberFormat="1" applyFont="1" applyFill="1" applyBorder="1" applyAlignment="1">
      <alignment horizontal="left" vertical="center"/>
    </xf>
    <xf numFmtId="192" fontId="37" fillId="3" borderId="81" xfId="4" applyNumberFormat="1" applyFont="1" applyFill="1" applyBorder="1" applyAlignment="1">
      <alignment horizontal="left" vertical="center"/>
    </xf>
    <xf numFmtId="192" fontId="37" fillId="3" borderId="257" xfId="4" applyNumberFormat="1" applyFont="1" applyFill="1" applyBorder="1" applyAlignment="1">
      <alignment horizontal="left" vertical="center"/>
    </xf>
    <xf numFmtId="0" fontId="37" fillId="6" borderId="239" xfId="4" applyFont="1" applyFill="1" applyBorder="1" applyAlignment="1" applyProtection="1">
      <alignment vertical="center" shrinkToFit="1"/>
      <protection locked="0"/>
    </xf>
    <xf numFmtId="0" fontId="37" fillId="6" borderId="0" xfId="4" applyFont="1" applyFill="1" applyAlignment="1" applyProtection="1">
      <alignment vertical="center" shrinkToFit="1"/>
      <protection locked="0"/>
    </xf>
    <xf numFmtId="0" fontId="37" fillId="6" borderId="255" xfId="4" applyFont="1" applyFill="1" applyBorder="1" applyAlignment="1" applyProtection="1">
      <alignment vertical="center" shrinkToFit="1"/>
      <protection locked="0"/>
    </xf>
    <xf numFmtId="193" fontId="37" fillId="6" borderId="250" xfId="5" applyNumberFormat="1" applyFont="1" applyFill="1" applyBorder="1" applyAlignment="1">
      <alignment vertical="center" wrapText="1"/>
    </xf>
    <xf numFmtId="193" fontId="37" fillId="6" borderId="250" xfId="5" applyNumberFormat="1" applyFont="1" applyFill="1" applyBorder="1" applyAlignment="1">
      <alignment vertical="center"/>
    </xf>
    <xf numFmtId="0" fontId="37" fillId="6" borderId="245" xfId="4" applyFont="1" applyFill="1" applyBorder="1" applyAlignment="1">
      <alignment horizontal="center" vertical="center"/>
    </xf>
    <xf numFmtId="0" fontId="37" fillId="6" borderId="251" xfId="4" applyFont="1" applyFill="1" applyBorder="1" applyAlignment="1">
      <alignment horizontal="center" vertical="center"/>
    </xf>
    <xf numFmtId="193" fontId="37" fillId="6" borderId="251" xfId="5" applyNumberFormat="1" applyFont="1" applyFill="1" applyBorder="1" applyAlignment="1">
      <alignment vertical="center"/>
    </xf>
    <xf numFmtId="0" fontId="37" fillId="6" borderId="243" xfId="4" applyFont="1" applyFill="1" applyBorder="1" applyAlignment="1" applyProtection="1">
      <alignment vertical="center" shrinkToFit="1"/>
      <protection locked="0"/>
    </xf>
    <xf numFmtId="0" fontId="37" fillId="6" borderId="84" xfId="4" applyFont="1" applyFill="1" applyBorder="1" applyAlignment="1" applyProtection="1">
      <alignment vertical="center" shrinkToFit="1"/>
      <protection locked="0"/>
    </xf>
    <xf numFmtId="0" fontId="37" fillId="6" borderId="258" xfId="4" applyFont="1" applyFill="1" applyBorder="1" applyAlignment="1" applyProtection="1">
      <alignment vertical="center" shrinkToFit="1"/>
      <protection locked="0"/>
    </xf>
    <xf numFmtId="0" fontId="21" fillId="0" borderId="25" xfId="4" applyFont="1" applyBorder="1" applyAlignment="1">
      <alignment vertical="center" wrapText="1" shrinkToFit="1"/>
    </xf>
    <xf numFmtId="0" fontId="21" fillId="0" borderId="25" xfId="4" applyFont="1" applyBorder="1" applyAlignment="1">
      <alignment vertical="center" shrinkToFit="1"/>
    </xf>
    <xf numFmtId="0" fontId="21" fillId="0" borderId="0" xfId="4" applyFont="1" applyAlignment="1">
      <alignment vertical="center" wrapText="1" shrinkToFit="1"/>
    </xf>
    <xf numFmtId="0" fontId="21" fillId="0" borderId="0" xfId="4" applyFont="1" applyAlignment="1">
      <alignment vertical="center" shrinkToFit="1"/>
    </xf>
    <xf numFmtId="38" fontId="37" fillId="0" borderId="280" xfId="5" applyFont="1" applyFill="1" applyBorder="1" applyAlignment="1" applyProtection="1">
      <alignment horizontal="left" vertical="center" shrinkToFit="1"/>
    </xf>
    <xf numFmtId="38" fontId="37" fillId="0" borderId="281" xfId="5" applyFont="1" applyFill="1" applyBorder="1" applyAlignment="1" applyProtection="1">
      <alignment horizontal="left" vertical="center" shrinkToFit="1"/>
    </xf>
    <xf numFmtId="38" fontId="6" fillId="0" borderId="289" xfId="5" applyFont="1" applyFill="1" applyBorder="1" applyAlignment="1" applyProtection="1">
      <alignment horizontal="right" vertical="center"/>
      <protection locked="0"/>
    </xf>
    <xf numFmtId="38" fontId="6" fillId="0" borderId="290" xfId="5" applyFont="1" applyFill="1" applyBorder="1" applyAlignment="1" applyProtection="1">
      <alignment horizontal="right" vertical="center"/>
      <protection locked="0"/>
    </xf>
    <xf numFmtId="38" fontId="6" fillId="3" borderId="269" xfId="5" applyFont="1" applyFill="1" applyBorder="1" applyAlignment="1" applyProtection="1">
      <alignment vertical="center"/>
      <protection locked="0"/>
    </xf>
    <xf numFmtId="38" fontId="6" fillId="3" borderId="270" xfId="5" applyFont="1" applyFill="1" applyBorder="1" applyAlignment="1" applyProtection="1">
      <alignment vertical="center"/>
      <protection locked="0"/>
    </xf>
    <xf numFmtId="38" fontId="37" fillId="0" borderId="237" xfId="5" applyFont="1" applyFill="1" applyBorder="1" applyAlignment="1">
      <alignment horizontal="center" vertical="center" textRotation="255"/>
    </xf>
    <xf numFmtId="38" fontId="37" fillId="0" borderId="239" xfId="5" applyFont="1" applyFill="1" applyBorder="1" applyAlignment="1">
      <alignment horizontal="center" vertical="center" textRotation="255"/>
    </xf>
    <xf numFmtId="38" fontId="37" fillId="0" borderId="273" xfId="5" applyFont="1" applyFill="1" applyBorder="1" applyAlignment="1">
      <alignment horizontal="center" vertical="center" textRotation="255"/>
    </xf>
    <xf numFmtId="38" fontId="37" fillId="0" borderId="274" xfId="5" applyFont="1" applyFill="1" applyBorder="1" applyAlignment="1">
      <alignment horizontal="center" vertical="center" textRotation="255"/>
    </xf>
    <xf numFmtId="38" fontId="37" fillId="0" borderId="275" xfId="5" applyFont="1" applyFill="1" applyBorder="1" applyAlignment="1">
      <alignment horizontal="center" vertical="center" textRotation="255"/>
    </xf>
    <xf numFmtId="38" fontId="37" fillId="0" borderId="276" xfId="5" applyFont="1" applyFill="1" applyBorder="1" applyAlignment="1">
      <alignment horizontal="center" vertical="center" textRotation="255"/>
    </xf>
    <xf numFmtId="38" fontId="37" fillId="0" borderId="277" xfId="5" applyFont="1" applyFill="1" applyBorder="1" applyAlignment="1">
      <alignment horizontal="center" vertical="center" textRotation="255"/>
    </xf>
    <xf numFmtId="0" fontId="48" fillId="3" borderId="0" xfId="4" applyFont="1" applyFill="1" applyAlignment="1" applyProtection="1">
      <alignment horizontal="right" vertical="center" shrinkToFit="1"/>
      <protection hidden="1"/>
    </xf>
    <xf numFmtId="189" fontId="50" fillId="3" borderId="0" xfId="4" applyNumberFormat="1" applyFont="1" applyFill="1" applyAlignment="1" applyProtection="1">
      <alignment horizontal="left" vertical="center"/>
      <protection hidden="1"/>
    </xf>
    <xf numFmtId="0" fontId="51" fillId="3" borderId="239" xfId="4" applyFont="1" applyFill="1" applyBorder="1" applyAlignment="1">
      <alignment horizontal="left" vertical="center" wrapText="1"/>
    </xf>
    <xf numFmtId="0" fontId="51" fillId="3" borderId="0" xfId="4" applyFont="1" applyFill="1" applyAlignment="1">
      <alignment horizontal="left" vertical="center" wrapText="1"/>
    </xf>
    <xf numFmtId="38" fontId="6" fillId="0" borderId="260" xfId="5" applyFont="1" applyFill="1" applyBorder="1" applyAlignment="1" applyProtection="1">
      <alignment vertical="center"/>
      <protection locked="0"/>
    </xf>
    <xf numFmtId="38" fontId="6" fillId="0" borderId="262" xfId="5" applyFont="1" applyFill="1" applyBorder="1" applyAlignment="1" applyProtection="1">
      <alignment vertical="center"/>
      <protection locked="0"/>
    </xf>
    <xf numFmtId="38" fontId="6" fillId="3" borderId="263" xfId="5" applyFont="1" applyFill="1" applyBorder="1" applyAlignment="1" applyProtection="1">
      <alignment horizontal="right" vertical="center"/>
      <protection hidden="1"/>
    </xf>
    <xf numFmtId="38" fontId="6" fillId="3" borderId="264" xfId="5" applyFont="1" applyFill="1" applyBorder="1" applyAlignment="1" applyProtection="1">
      <alignment horizontal="right" vertical="center"/>
      <protection hidden="1"/>
    </xf>
    <xf numFmtId="38" fontId="6" fillId="3" borderId="262" xfId="5" applyFont="1" applyFill="1" applyBorder="1" applyAlignment="1" applyProtection="1">
      <alignment vertical="center"/>
      <protection locked="0"/>
    </xf>
    <xf numFmtId="38" fontId="6" fillId="3" borderId="265" xfId="5" applyFont="1" applyFill="1" applyBorder="1" applyAlignment="1" applyProtection="1">
      <alignment vertical="center"/>
      <protection locked="0"/>
    </xf>
    <xf numFmtId="38" fontId="6" fillId="3" borderId="266" xfId="5" applyFont="1" applyFill="1" applyBorder="1" applyAlignment="1" applyProtection="1">
      <alignment vertical="center"/>
      <protection locked="0"/>
    </xf>
    <xf numFmtId="38" fontId="6" fillId="3" borderId="267" xfId="5" applyFont="1" applyFill="1" applyBorder="1" applyAlignment="1" applyProtection="1">
      <alignment vertical="center"/>
      <protection locked="0"/>
    </xf>
    <xf numFmtId="38" fontId="6" fillId="3" borderId="268" xfId="5" applyFont="1" applyFill="1" applyBorder="1" applyAlignment="1" applyProtection="1">
      <alignment vertical="center"/>
      <protection locked="0"/>
    </xf>
    <xf numFmtId="38" fontId="6" fillId="0" borderId="296" xfId="5" applyFont="1" applyFill="1" applyBorder="1" applyAlignment="1" applyProtection="1">
      <alignment vertical="center"/>
      <protection locked="0"/>
    </xf>
    <xf numFmtId="38" fontId="6" fillId="0" borderId="297" xfId="5" applyFont="1" applyFill="1" applyBorder="1" applyAlignment="1" applyProtection="1">
      <alignment vertical="center"/>
      <protection locked="0"/>
    </xf>
    <xf numFmtId="0" fontId="37" fillId="0" borderId="244" xfId="4" applyFont="1" applyBorder="1" applyAlignment="1">
      <alignment horizontal="center" vertical="center"/>
    </xf>
    <xf numFmtId="0" fontId="37" fillId="0" borderId="249" xfId="4" applyFont="1" applyBorder="1" applyAlignment="1">
      <alignment horizontal="center" vertical="center"/>
    </xf>
    <xf numFmtId="0" fontId="37" fillId="0" borderId="259" xfId="4" applyFont="1" applyBorder="1" applyAlignment="1">
      <alignment horizontal="center" vertical="center"/>
    </xf>
    <xf numFmtId="0" fontId="37" fillId="6" borderId="82" xfId="4" applyFont="1" applyFill="1" applyBorder="1" applyAlignment="1">
      <alignment horizontal="center" vertical="center"/>
    </xf>
    <xf numFmtId="0" fontId="37" fillId="6" borderId="250" xfId="4" applyFont="1" applyFill="1" applyBorder="1" applyAlignment="1">
      <alignment horizontal="center" vertical="center"/>
    </xf>
    <xf numFmtId="0" fontId="6" fillId="3" borderId="138" xfId="4" applyFont="1" applyFill="1" applyBorder="1" applyAlignment="1">
      <alignment horizontal="center" vertical="center"/>
    </xf>
    <xf numFmtId="0" fontId="37" fillId="0" borderId="42" xfId="2" applyFont="1" applyBorder="1" applyAlignment="1">
      <alignment horizontal="right" vertical="center" shrinkToFit="1"/>
    </xf>
    <xf numFmtId="0" fontId="36" fillId="0" borderId="0" xfId="2" applyFont="1" applyAlignment="1">
      <alignment horizontal="center" vertical="center"/>
    </xf>
    <xf numFmtId="0" fontId="2" fillId="0" borderId="0" xfId="2" applyAlignment="1">
      <alignment horizontal="center" vertical="center"/>
    </xf>
    <xf numFmtId="0" fontId="36" fillId="0" borderId="131" xfId="4" applyFont="1" applyBorder="1" applyAlignment="1">
      <alignment horizontal="center" vertical="center"/>
    </xf>
    <xf numFmtId="0" fontId="36" fillId="0" borderId="138" xfId="4" applyFont="1" applyBorder="1" applyAlignment="1">
      <alignment horizontal="center" vertical="center"/>
    </xf>
    <xf numFmtId="0" fontId="36" fillId="0" borderId="287" xfId="4" applyFont="1" applyBorder="1" applyAlignment="1">
      <alignment horizontal="center" vertical="center"/>
    </xf>
    <xf numFmtId="0" fontId="36" fillId="0" borderId="41" xfId="4" applyFont="1" applyBorder="1" applyAlignment="1">
      <alignment horizontal="left" vertical="center" shrinkToFit="1"/>
    </xf>
    <xf numFmtId="0" fontId="36" fillId="0" borderId="44" xfId="4" applyFont="1" applyBorder="1" applyAlignment="1">
      <alignment horizontal="left" vertical="center" shrinkToFit="1"/>
    </xf>
    <xf numFmtId="0" fontId="36" fillId="0" borderId="45" xfId="4" applyFont="1" applyBorder="1" applyAlignment="1">
      <alignment horizontal="left" vertical="center" shrinkToFit="1"/>
    </xf>
    <xf numFmtId="0" fontId="36" fillId="0" borderId="41" xfId="4" applyFont="1" applyBorder="1" applyAlignment="1">
      <alignment horizontal="right" vertical="center" shrinkToFit="1"/>
    </xf>
    <xf numFmtId="0" fontId="36" fillId="0" borderId="44" xfId="4" applyFont="1" applyBorder="1" applyAlignment="1">
      <alignment horizontal="right" vertical="center" shrinkToFit="1"/>
    </xf>
    <xf numFmtId="0" fontId="36" fillId="0" borderId="41" xfId="4" applyFont="1" applyBorder="1" applyAlignment="1">
      <alignment horizontal="center" vertical="center" shrinkToFit="1"/>
    </xf>
    <xf numFmtId="0" fontId="36" fillId="0" borderId="44" xfId="4" applyFont="1" applyBorder="1" applyAlignment="1">
      <alignment horizontal="center" vertical="center" shrinkToFit="1"/>
    </xf>
    <xf numFmtId="0" fontId="36" fillId="0" borderId="41" xfId="4" applyFont="1" applyBorder="1" applyAlignment="1">
      <alignment horizontal="left" vertical="center" wrapText="1" shrinkToFit="1"/>
    </xf>
    <xf numFmtId="0" fontId="36" fillId="0" borderId="44" xfId="4" applyFont="1" applyBorder="1" applyAlignment="1">
      <alignment horizontal="left" vertical="center" wrapText="1" shrinkToFit="1"/>
    </xf>
    <xf numFmtId="0" fontId="36" fillId="0" borderId="45" xfId="4" applyFont="1" applyBorder="1" applyAlignment="1">
      <alignment horizontal="left" vertical="center" wrapText="1" shrinkToFit="1"/>
    </xf>
    <xf numFmtId="0" fontId="37" fillId="6" borderId="21" xfId="2" applyFont="1" applyFill="1" applyBorder="1" applyAlignment="1">
      <alignment horizontal="left" vertical="center" wrapText="1"/>
    </xf>
    <xf numFmtId="0" fontId="37" fillId="6" borderId="47" xfId="2" applyFont="1" applyFill="1" applyBorder="1" applyAlignment="1">
      <alignment horizontal="left" vertical="center" wrapText="1"/>
    </xf>
    <xf numFmtId="0" fontId="37" fillId="6" borderId="36" xfId="2" applyFont="1" applyFill="1" applyBorder="1" applyAlignment="1">
      <alignment horizontal="left" vertical="center" wrapText="1"/>
    </xf>
    <xf numFmtId="183" fontId="4" fillId="0" borderId="23" xfId="2" applyNumberFormat="1" applyFont="1" applyBorder="1" applyAlignment="1">
      <alignment horizontal="right" vertical="center"/>
    </xf>
    <xf numFmtId="183" fontId="4" fillId="0" borderId="42" xfId="2" applyNumberFormat="1" applyFont="1" applyBorder="1" applyAlignment="1">
      <alignment horizontal="right" vertical="center"/>
    </xf>
    <xf numFmtId="0" fontId="36" fillId="0" borderId="21" xfId="4" applyFont="1" applyBorder="1" applyAlignment="1">
      <alignment horizontal="left" vertical="center" shrinkToFit="1"/>
    </xf>
    <xf numFmtId="0" fontId="36" fillId="0" borderId="47" xfId="4" applyFont="1" applyBorder="1" applyAlignment="1">
      <alignment horizontal="left" vertical="center" shrinkToFit="1"/>
    </xf>
    <xf numFmtId="0" fontId="36" fillId="0" borderId="36" xfId="4" applyFont="1" applyBorder="1" applyAlignment="1">
      <alignment horizontal="left" vertical="center" shrinkToFit="1"/>
    </xf>
    <xf numFmtId="0" fontId="36" fillId="0" borderId="23" xfId="4" applyFont="1" applyBorder="1" applyAlignment="1">
      <alignment horizontal="left" vertical="center" shrinkToFit="1"/>
    </xf>
    <xf numFmtId="0" fontId="36" fillId="0" borderId="42" xfId="4" applyFont="1" applyBorder="1" applyAlignment="1">
      <alignment horizontal="left" vertical="center" shrinkToFit="1"/>
    </xf>
    <xf numFmtId="0" fontId="36" fillId="0" borderId="38" xfId="4" applyFont="1" applyBorder="1" applyAlignment="1">
      <alignment horizontal="left" vertical="center" shrinkToFit="1"/>
    </xf>
    <xf numFmtId="0" fontId="36" fillId="0" borderId="47" xfId="4" applyFont="1" applyBorder="1" applyAlignment="1">
      <alignment horizontal="left" vertical="center" wrapText="1"/>
    </xf>
    <xf numFmtId="0" fontId="36" fillId="0" borderId="0" xfId="4" applyFont="1" applyAlignment="1">
      <alignment horizontal="left" vertical="center" wrapText="1"/>
    </xf>
    <xf numFmtId="0" fontId="36" fillId="0" borderId="21" xfId="4" applyFont="1" applyBorder="1" applyAlignment="1">
      <alignment horizontal="center" vertical="center"/>
    </xf>
    <xf numFmtId="0" fontId="36" fillId="0" borderId="22" xfId="4" applyFont="1" applyBorder="1" applyAlignment="1">
      <alignment horizontal="center" vertical="center"/>
    </xf>
    <xf numFmtId="0" fontId="36" fillId="0" borderId="23" xfId="4" applyFont="1" applyBorder="1" applyAlignment="1">
      <alignment horizontal="center" vertical="center"/>
    </xf>
    <xf numFmtId="0" fontId="6" fillId="2" borderId="0" xfId="2" applyFont="1" applyFill="1" applyProtection="1">
      <alignment vertical="center"/>
      <protection hidden="1"/>
    </xf>
    <xf numFmtId="0" fontId="36" fillId="3" borderId="0" xfId="2" applyFont="1" applyFill="1" applyAlignment="1">
      <alignment horizontal="center" vertical="center"/>
    </xf>
    <xf numFmtId="0" fontId="37" fillId="3" borderId="0" xfId="2" applyFont="1" applyFill="1" applyAlignment="1">
      <alignment horizontal="center" vertical="center"/>
    </xf>
    <xf numFmtId="0" fontId="4" fillId="3" borderId="0" xfId="2" applyFont="1" applyFill="1" applyAlignment="1">
      <alignment horizontal="left" vertical="center" indent="1"/>
    </xf>
    <xf numFmtId="0" fontId="4" fillId="3" borderId="42" xfId="2" applyFont="1" applyFill="1" applyBorder="1" applyAlignment="1">
      <alignment vertical="center" shrinkToFit="1"/>
    </xf>
    <xf numFmtId="0" fontId="4" fillId="3" borderId="42" xfId="2" applyFont="1" applyFill="1" applyBorder="1">
      <alignment vertical="center"/>
    </xf>
    <xf numFmtId="0" fontId="4" fillId="3" borderId="42" xfId="2" applyFont="1" applyFill="1" applyBorder="1" applyAlignment="1">
      <alignment horizontal="distributed" vertical="center" justifyLastLine="1"/>
    </xf>
    <xf numFmtId="0" fontId="2" fillId="3" borderId="42" xfId="2" applyFill="1" applyBorder="1" applyAlignment="1">
      <alignment horizontal="right" vertical="center"/>
    </xf>
    <xf numFmtId="0" fontId="2" fillId="3" borderId="0" xfId="2" applyFill="1" applyAlignment="1">
      <alignment horizontal="center" vertical="center"/>
    </xf>
    <xf numFmtId="0" fontId="2" fillId="3" borderId="0" xfId="2" applyFill="1" applyAlignment="1">
      <alignment horizontal="left" vertical="center" indent="1"/>
    </xf>
    <xf numFmtId="0" fontId="4" fillId="3" borderId="41" xfId="2" applyFont="1" applyFill="1" applyBorder="1">
      <alignment vertical="center"/>
    </xf>
    <xf numFmtId="0" fontId="4" fillId="3" borderId="44" xfId="2" applyFont="1" applyFill="1" applyBorder="1">
      <alignment vertical="center"/>
    </xf>
    <xf numFmtId="0" fontId="4" fillId="3" borderId="45" xfId="2" applyFont="1" applyFill="1" applyBorder="1">
      <alignment vertical="center"/>
    </xf>
    <xf numFmtId="0" fontId="2" fillId="3" borderId="305" xfId="2" applyFill="1" applyBorder="1" applyAlignment="1">
      <alignment horizontal="center" vertical="center"/>
    </xf>
    <xf numFmtId="0" fontId="2" fillId="3" borderId="310" xfId="2" applyFill="1" applyBorder="1" applyAlignment="1">
      <alignment horizontal="center" vertical="center"/>
    </xf>
    <xf numFmtId="0" fontId="2" fillId="3" borderId="317" xfId="2" applyFill="1" applyBorder="1" applyAlignment="1">
      <alignment horizontal="center" vertical="center"/>
    </xf>
    <xf numFmtId="0" fontId="2" fillId="3" borderId="323" xfId="2" applyFill="1" applyBorder="1" applyAlignment="1">
      <alignment horizontal="center" vertical="center"/>
    </xf>
    <xf numFmtId="0" fontId="2" fillId="3" borderId="326" xfId="2" applyFill="1" applyBorder="1" applyAlignment="1">
      <alignment horizontal="center" vertical="center"/>
    </xf>
    <xf numFmtId="0" fontId="7" fillId="3" borderId="0" xfId="2" applyFont="1" applyFill="1" applyAlignment="1">
      <alignment horizontal="center" vertical="center"/>
    </xf>
    <xf numFmtId="0" fontId="6" fillId="3" borderId="0" xfId="2" applyFont="1" applyFill="1" applyAlignment="1">
      <alignment horizontal="center" vertical="center"/>
    </xf>
    <xf numFmtId="0" fontId="4" fillId="3" borderId="41" xfId="2" applyFont="1" applyFill="1" applyBorder="1" applyAlignment="1">
      <alignment horizontal="distributed" vertical="center" justifyLastLine="1"/>
    </xf>
    <xf numFmtId="0" fontId="4" fillId="3" borderId="44" xfId="2" applyFont="1" applyFill="1" applyBorder="1" applyAlignment="1">
      <alignment horizontal="distributed" vertical="center" justifyLastLine="1"/>
    </xf>
    <xf numFmtId="0" fontId="4" fillId="3" borderId="45" xfId="2" applyFont="1" applyFill="1" applyBorder="1" applyAlignment="1">
      <alignment horizontal="distributed" vertical="center" justifyLastLine="1"/>
    </xf>
    <xf numFmtId="186" fontId="4" fillId="3" borderId="44" xfId="2" applyNumberFormat="1" applyFont="1" applyFill="1" applyBorder="1">
      <alignment vertical="center"/>
    </xf>
    <xf numFmtId="186" fontId="4" fillId="3" borderId="45" xfId="2" applyNumberFormat="1" applyFont="1" applyFill="1" applyBorder="1">
      <alignment vertical="center"/>
    </xf>
    <xf numFmtId="0" fontId="4" fillId="3" borderId="0" xfId="2" applyFont="1" applyFill="1" applyAlignment="1">
      <alignment horizontal="distributed" vertical="center" wrapText="1"/>
    </xf>
    <xf numFmtId="0" fontId="37" fillId="7" borderId="0" xfId="2" applyFont="1" applyFill="1" applyAlignment="1">
      <alignment horizontal="left" vertical="top" wrapText="1"/>
    </xf>
    <xf numFmtId="0" fontId="4" fillId="3" borderId="21" xfId="2" applyFont="1" applyFill="1" applyBorder="1" applyAlignment="1">
      <alignment horizontal="center" vertical="center" wrapText="1"/>
    </xf>
    <xf numFmtId="0" fontId="4" fillId="3" borderId="47" xfId="2" applyFont="1" applyFill="1" applyBorder="1" applyAlignment="1">
      <alignment horizontal="center" vertical="center" wrapText="1"/>
    </xf>
    <xf numFmtId="0" fontId="4" fillId="3" borderId="36" xfId="2" applyFont="1" applyFill="1" applyBorder="1" applyAlignment="1">
      <alignment horizontal="center" vertical="center" wrapText="1"/>
    </xf>
    <xf numFmtId="0" fontId="4" fillId="3" borderId="23" xfId="2" applyFont="1" applyFill="1" applyBorder="1" applyAlignment="1">
      <alignment horizontal="center" vertical="center" wrapText="1"/>
    </xf>
    <xf numFmtId="0" fontId="4" fillId="3" borderId="42" xfId="2" applyFont="1" applyFill="1" applyBorder="1" applyAlignment="1">
      <alignment horizontal="center" vertical="center" wrapText="1"/>
    </xf>
    <xf numFmtId="0" fontId="4" fillId="3" borderId="38" xfId="2" applyFont="1" applyFill="1" applyBorder="1" applyAlignment="1">
      <alignment horizontal="center" vertical="center" wrapText="1"/>
    </xf>
    <xf numFmtId="186" fontId="4" fillId="3" borderId="47" xfId="2" applyNumberFormat="1" applyFont="1" applyFill="1" applyBorder="1">
      <alignment vertical="center"/>
    </xf>
    <xf numFmtId="186" fontId="4" fillId="3" borderId="42" xfId="2" applyNumberFormat="1" applyFont="1" applyFill="1" applyBorder="1">
      <alignment vertical="center"/>
    </xf>
    <xf numFmtId="0" fontId="4" fillId="3" borderId="47" xfId="2" applyFont="1" applyFill="1" applyBorder="1">
      <alignment vertical="center"/>
    </xf>
    <xf numFmtId="0" fontId="4" fillId="3" borderId="36" xfId="2" applyFont="1" applyFill="1" applyBorder="1">
      <alignment vertical="center"/>
    </xf>
    <xf numFmtId="0" fontId="4" fillId="3" borderId="38" xfId="2" applyFont="1" applyFill="1" applyBorder="1">
      <alignment vertical="center"/>
    </xf>
    <xf numFmtId="0" fontId="4" fillId="3" borderId="303" xfId="2" applyFont="1" applyFill="1" applyBorder="1" applyAlignment="1">
      <alignment horizontal="center" vertical="center" wrapText="1"/>
    </xf>
    <xf numFmtId="0" fontId="4" fillId="3" borderId="308" xfId="2" applyFont="1" applyFill="1" applyBorder="1" applyAlignment="1">
      <alignment horizontal="center" vertical="center"/>
    </xf>
    <xf numFmtId="0" fontId="4" fillId="3" borderId="313" xfId="2" applyFont="1" applyFill="1" applyBorder="1" applyAlignment="1">
      <alignment horizontal="center" vertical="center"/>
    </xf>
    <xf numFmtId="0" fontId="4" fillId="3" borderId="304" xfId="2" applyFont="1" applyFill="1" applyBorder="1" applyAlignment="1">
      <alignment horizontal="center" vertical="center"/>
    </xf>
    <xf numFmtId="0" fontId="4" fillId="3" borderId="309" xfId="2" applyFont="1" applyFill="1" applyBorder="1" applyAlignment="1">
      <alignment horizontal="center" vertical="center"/>
    </xf>
    <xf numFmtId="0" fontId="4" fillId="3" borderId="314" xfId="2" applyFont="1" applyFill="1" applyBorder="1" applyAlignment="1">
      <alignment horizontal="center" vertical="center"/>
    </xf>
    <xf numFmtId="0" fontId="4" fillId="3" borderId="42" xfId="2" applyFont="1" applyFill="1" applyBorder="1" applyAlignment="1">
      <alignment horizontal="center" vertical="center"/>
    </xf>
    <xf numFmtId="186" fontId="4" fillId="3" borderId="42" xfId="2" applyNumberFormat="1" applyFont="1" applyFill="1" applyBorder="1" applyAlignment="1">
      <alignment horizontal="left" vertical="center" justifyLastLine="1"/>
    </xf>
    <xf numFmtId="0" fontId="37" fillId="3" borderId="306" xfId="2" applyFont="1" applyFill="1" applyBorder="1" applyAlignment="1">
      <alignment vertical="center" shrinkToFit="1"/>
    </xf>
    <xf numFmtId="0" fontId="37" fillId="3" borderId="311" xfId="2" applyFont="1" applyFill="1" applyBorder="1" applyAlignment="1">
      <alignment vertical="center" shrinkToFit="1"/>
    </xf>
    <xf numFmtId="0" fontId="37" fillId="3" borderId="318" xfId="2" applyFont="1" applyFill="1" applyBorder="1" applyAlignment="1">
      <alignment vertical="center" shrinkToFit="1"/>
    </xf>
    <xf numFmtId="0" fontId="37" fillId="3" borderId="307" xfId="2" applyFont="1" applyFill="1" applyBorder="1" applyAlignment="1">
      <alignment vertical="center" shrinkToFit="1"/>
    </xf>
    <xf numFmtId="0" fontId="37" fillId="3" borderId="312" xfId="2" applyFont="1" applyFill="1" applyBorder="1" applyAlignment="1">
      <alignment vertical="center" shrinkToFit="1"/>
    </xf>
    <xf numFmtId="0" fontId="37" fillId="3" borderId="319" xfId="2" applyFont="1" applyFill="1" applyBorder="1" applyAlignment="1">
      <alignment vertical="center" shrinkToFit="1"/>
    </xf>
    <xf numFmtId="0" fontId="2" fillId="3" borderId="320" xfId="2" applyFill="1" applyBorder="1">
      <alignment vertical="center"/>
    </xf>
    <xf numFmtId="0" fontId="2" fillId="3" borderId="304" xfId="2" applyFill="1" applyBorder="1">
      <alignment vertical="center"/>
    </xf>
    <xf numFmtId="0" fontId="58" fillId="3" borderId="321" xfId="2" applyFont="1" applyFill="1" applyBorder="1" applyAlignment="1">
      <alignment horizontal="center" vertical="center" shrinkToFit="1"/>
    </xf>
    <xf numFmtId="0" fontId="58" fillId="3" borderId="311" xfId="2" applyFont="1" applyFill="1" applyBorder="1" applyAlignment="1">
      <alignment horizontal="center" vertical="center" shrinkToFit="1"/>
    </xf>
    <xf numFmtId="0" fontId="58" fillId="3" borderId="324" xfId="2" applyFont="1" applyFill="1" applyBorder="1" applyAlignment="1">
      <alignment horizontal="center" vertical="center" shrinkToFit="1"/>
    </xf>
    <xf numFmtId="0" fontId="58" fillId="3" borderId="322" xfId="2" applyFont="1" applyFill="1" applyBorder="1" applyAlignment="1">
      <alignment horizontal="center" vertical="center" shrinkToFit="1"/>
    </xf>
    <xf numFmtId="0" fontId="58" fillId="3" borderId="312" xfId="2" applyFont="1" applyFill="1" applyBorder="1" applyAlignment="1">
      <alignment horizontal="center" vertical="center" shrinkToFit="1"/>
    </xf>
    <xf numFmtId="0" fontId="58" fillId="3" borderId="325" xfId="2" applyFont="1" applyFill="1" applyBorder="1" applyAlignment="1">
      <alignment horizontal="center" vertical="center" shrinkToFit="1"/>
    </xf>
    <xf numFmtId="186" fontId="37" fillId="3" borderId="321" xfId="2" applyNumberFormat="1" applyFont="1" applyFill="1" applyBorder="1" applyAlignment="1">
      <alignment vertical="center" shrinkToFit="1"/>
    </xf>
    <xf numFmtId="186" fontId="37" fillId="3" borderId="311" xfId="2" applyNumberFormat="1" applyFont="1" applyFill="1" applyBorder="1" applyAlignment="1">
      <alignment vertical="center" shrinkToFit="1"/>
    </xf>
    <xf numFmtId="186" fontId="37" fillId="3" borderId="324" xfId="2" applyNumberFormat="1" applyFont="1" applyFill="1" applyBorder="1" applyAlignment="1">
      <alignment vertical="center" shrinkToFit="1"/>
    </xf>
    <xf numFmtId="186" fontId="37" fillId="3" borderId="322" xfId="2" applyNumberFormat="1" applyFont="1" applyFill="1" applyBorder="1" applyAlignment="1">
      <alignment vertical="center" shrinkToFit="1"/>
    </xf>
    <xf numFmtId="186" fontId="37" fillId="3" borderId="312" xfId="2" applyNumberFormat="1" applyFont="1" applyFill="1" applyBorder="1" applyAlignment="1">
      <alignment vertical="center" shrinkToFit="1"/>
    </xf>
    <xf numFmtId="186" fontId="37" fillId="3" borderId="325" xfId="2" applyNumberFormat="1" applyFont="1" applyFill="1" applyBorder="1" applyAlignment="1">
      <alignment vertical="center" shrinkToFit="1"/>
    </xf>
    <xf numFmtId="0" fontId="4" fillId="3" borderId="0" xfId="2" applyFont="1" applyFill="1">
      <alignment vertical="center"/>
    </xf>
    <xf numFmtId="0" fontId="36" fillId="0" borderId="51" xfId="4" applyFont="1" applyBorder="1" applyAlignment="1">
      <alignment horizontal="left" vertical="center"/>
    </xf>
    <xf numFmtId="0" fontId="36" fillId="0" borderId="55" xfId="4" applyFont="1" applyBorder="1" applyAlignment="1">
      <alignment horizontal="left" vertical="center"/>
    </xf>
    <xf numFmtId="0" fontId="6" fillId="2" borderId="0" xfId="4" applyFont="1" applyFill="1" applyAlignment="1">
      <alignment wrapText="1"/>
    </xf>
    <xf numFmtId="0" fontId="5" fillId="2" borderId="0" xfId="2" applyFont="1" applyFill="1">
      <alignment vertical="center"/>
    </xf>
    <xf numFmtId="0" fontId="2" fillId="0" borderId="69" xfId="2" applyBorder="1" applyAlignment="1">
      <alignment horizontal="center" vertical="center"/>
    </xf>
    <xf numFmtId="0" fontId="2" fillId="0" borderId="195" xfId="2" applyBorder="1" applyAlignment="1">
      <alignment horizontal="center" vertical="center"/>
    </xf>
    <xf numFmtId="0" fontId="2" fillId="0" borderId="74" xfId="2" applyBorder="1" applyAlignment="1">
      <alignment horizontal="center" vertical="center"/>
    </xf>
    <xf numFmtId="0" fontId="2" fillId="0" borderId="327" xfId="2" applyBorder="1" applyAlignment="1">
      <alignment horizontal="center" vertical="center"/>
    </xf>
    <xf numFmtId="0" fontId="2" fillId="0" borderId="117" xfId="2" applyBorder="1" applyAlignment="1">
      <alignment horizontal="center" vertical="center"/>
    </xf>
    <xf numFmtId="0" fontId="2" fillId="0" borderId="328" xfId="2" applyBorder="1" applyAlignment="1">
      <alignment horizontal="center" vertical="center"/>
    </xf>
    <xf numFmtId="0" fontId="2" fillId="0" borderId="329" xfId="2" applyBorder="1" applyAlignment="1">
      <alignment horizontal="center" vertical="center"/>
    </xf>
    <xf numFmtId="0" fontId="2" fillId="0" borderId="116" xfId="2" applyBorder="1" applyAlignment="1">
      <alignment horizontal="center" vertical="center"/>
    </xf>
    <xf numFmtId="0" fontId="2" fillId="0" borderId="75" xfId="2" applyBorder="1" applyAlignment="1">
      <alignment horizontal="center" vertical="center"/>
    </xf>
    <xf numFmtId="0" fontId="2" fillId="0" borderId="77" xfId="2" applyBorder="1" applyAlignment="1">
      <alignment horizontal="center" vertical="center"/>
    </xf>
    <xf numFmtId="0" fontId="2" fillId="0" borderId="76" xfId="2" applyBorder="1" applyAlignment="1">
      <alignment horizontal="center" vertical="center"/>
    </xf>
    <xf numFmtId="0" fontId="2" fillId="0" borderId="79" xfId="2" applyBorder="1" applyAlignment="1">
      <alignment horizontal="center" vertical="center"/>
    </xf>
    <xf numFmtId="0" fontId="2" fillId="0" borderId="202" xfId="2" applyBorder="1" applyAlignment="1">
      <alignment horizontal="center" vertical="center"/>
    </xf>
    <xf numFmtId="0" fontId="2" fillId="0" borderId="161" xfId="2" applyBorder="1" applyAlignment="1">
      <alignment horizontal="center" vertical="center"/>
    </xf>
    <xf numFmtId="0" fontId="7" fillId="0" borderId="0" xfId="2" applyFont="1" applyAlignment="1" applyProtection="1">
      <alignment horizontal="center" vertical="center"/>
      <protection locked="0"/>
    </xf>
    <xf numFmtId="0" fontId="7" fillId="0" borderId="50" xfId="2" applyFont="1" applyBorder="1" applyAlignment="1" applyProtection="1">
      <alignment horizontal="left" vertical="center" shrinkToFit="1"/>
      <protection locked="0"/>
    </xf>
    <xf numFmtId="0" fontId="7" fillId="0" borderId="24" xfId="2" applyFont="1" applyBorder="1" applyAlignment="1">
      <alignment horizontal="center" vertical="center" shrinkToFit="1"/>
    </xf>
    <xf numFmtId="0" fontId="7" fillId="0" borderId="343" xfId="2" applyFont="1" applyBorder="1" applyAlignment="1">
      <alignment horizontal="center" vertical="center" shrinkToFit="1"/>
    </xf>
    <xf numFmtId="0" fontId="7" fillId="0" borderId="26" xfId="2" applyFont="1" applyBorder="1" applyAlignment="1">
      <alignment horizontal="center" vertical="center" shrinkToFit="1"/>
    </xf>
    <xf numFmtId="0" fontId="7" fillId="0" borderId="105" xfId="2" applyFont="1" applyBorder="1" applyAlignment="1">
      <alignment horizontal="center" vertical="center" shrinkToFit="1"/>
    </xf>
    <xf numFmtId="0" fontId="7" fillId="0" borderId="345" xfId="2" applyFont="1" applyBorder="1" applyAlignment="1">
      <alignment horizontal="center" vertical="center" shrinkToFit="1"/>
    </xf>
    <xf numFmtId="0" fontId="7" fillId="0" borderId="346" xfId="2" applyFont="1" applyBorder="1" applyAlignment="1">
      <alignment horizontal="center" vertical="center" shrinkToFit="1"/>
    </xf>
    <xf numFmtId="0" fontId="7" fillId="0" borderId="77" xfId="2" applyFont="1" applyBorder="1" applyAlignment="1">
      <alignment horizontal="center" vertical="center" shrinkToFit="1"/>
    </xf>
    <xf numFmtId="0" fontId="7" fillId="0" borderId="352" xfId="2" applyFont="1" applyBorder="1" applyAlignment="1">
      <alignment horizontal="center" vertical="center" shrinkToFit="1"/>
    </xf>
    <xf numFmtId="0" fontId="7" fillId="0" borderId="41" xfId="2" applyFont="1" applyBorder="1" applyAlignment="1" applyProtection="1">
      <alignment horizontal="left" vertical="center" shrinkToFit="1"/>
      <protection locked="0"/>
    </xf>
    <xf numFmtId="0" fontId="7" fillId="0" borderId="44" xfId="2" applyFont="1" applyBorder="1" applyAlignment="1" applyProtection="1">
      <alignment horizontal="left" vertical="center" shrinkToFit="1"/>
      <protection locked="0"/>
    </xf>
    <xf numFmtId="0" fontId="7" fillId="0" borderId="45" xfId="2" applyFont="1" applyBorder="1" applyAlignment="1" applyProtection="1">
      <alignment horizontal="left" vertical="center" shrinkToFit="1"/>
      <protection locked="0"/>
    </xf>
    <xf numFmtId="0" fontId="7" fillId="0" borderId="342" xfId="2" applyFont="1" applyBorder="1" applyAlignment="1">
      <alignment horizontal="center" vertical="center"/>
    </xf>
    <xf numFmtId="0" fontId="7" fillId="0" borderId="204" xfId="2" applyFont="1" applyBorder="1" applyAlignment="1">
      <alignment horizontal="center" vertical="center"/>
    </xf>
    <xf numFmtId="0" fontId="7" fillId="0" borderId="350" xfId="2" applyFont="1" applyBorder="1" applyAlignment="1">
      <alignment horizontal="center" vertical="center"/>
    </xf>
    <xf numFmtId="0" fontId="7" fillId="7" borderId="0" xfId="2" applyFont="1" applyFill="1" applyAlignment="1">
      <alignment horizontal="left" vertical="center"/>
    </xf>
    <xf numFmtId="0" fontId="7" fillId="0" borderId="117" xfId="2" applyFont="1" applyBorder="1" applyAlignment="1">
      <alignment horizontal="center" vertical="center"/>
    </xf>
    <xf numFmtId="0" fontId="7" fillId="0" borderId="120" xfId="2" applyFont="1" applyBorder="1" applyAlignment="1">
      <alignment horizontal="center" vertical="center"/>
    </xf>
    <xf numFmtId="0" fontId="7" fillId="0" borderId="26" xfId="2" applyFont="1" applyBorder="1" applyAlignment="1">
      <alignment horizontal="center" vertical="center"/>
    </xf>
    <xf numFmtId="0" fontId="7" fillId="0" borderId="65" xfId="2" applyFont="1" applyBorder="1" applyAlignment="1">
      <alignment horizontal="center" vertical="center"/>
    </xf>
    <xf numFmtId="0" fontId="7" fillId="0" borderId="69" xfId="2" applyFont="1" applyBorder="1" applyAlignment="1">
      <alignment horizontal="center" vertical="center" shrinkToFit="1"/>
    </xf>
    <xf numFmtId="0" fontId="7" fillId="0" borderId="75" xfId="2" applyFont="1" applyBorder="1" applyAlignment="1">
      <alignment horizontal="center" vertical="center" shrinkToFit="1"/>
    </xf>
    <xf numFmtId="0" fontId="7" fillId="0" borderId="70" xfId="2" applyFont="1" applyBorder="1" applyAlignment="1">
      <alignment horizontal="center" vertical="center" shrinkToFit="1"/>
    </xf>
    <xf numFmtId="0" fontId="7" fillId="0" borderId="20" xfId="2" applyFont="1" applyBorder="1" applyAlignment="1">
      <alignment horizontal="center" vertical="center" shrinkToFit="1"/>
    </xf>
    <xf numFmtId="0" fontId="7" fillId="0" borderId="347" xfId="2" applyFont="1" applyBorder="1" applyAlignment="1">
      <alignment horizontal="center" vertical="center" shrinkToFit="1"/>
    </xf>
    <xf numFmtId="0" fontId="7" fillId="6" borderId="117" xfId="2" applyFont="1" applyFill="1" applyBorder="1" applyAlignment="1">
      <alignment horizontal="center" vertical="center" shrinkToFit="1"/>
    </xf>
    <xf numFmtId="0" fontId="7" fillId="6" borderId="356" xfId="2" applyFont="1" applyFill="1" applyBorder="1" applyAlignment="1">
      <alignment horizontal="center" vertical="center" shrinkToFit="1"/>
    </xf>
    <xf numFmtId="182" fontId="4" fillId="6" borderId="355" xfId="2" applyNumberFormat="1" applyFont="1" applyFill="1" applyBorder="1" applyAlignment="1">
      <alignment horizontal="center" vertical="center" shrinkToFit="1"/>
    </xf>
    <xf numFmtId="0" fontId="4" fillId="6" borderId="357" xfId="2" applyFont="1" applyFill="1" applyBorder="1" applyAlignment="1">
      <alignment horizontal="center" vertical="center" shrinkToFit="1"/>
    </xf>
    <xf numFmtId="0" fontId="7" fillId="0" borderId="69" xfId="2" applyFont="1" applyBorder="1" applyAlignment="1">
      <alignment horizontal="center" vertical="center"/>
    </xf>
    <xf numFmtId="0" fontId="7" fillId="0" borderId="75" xfId="2" applyFont="1" applyBorder="1" applyAlignment="1">
      <alignment horizontal="center" vertical="center"/>
    </xf>
    <xf numFmtId="0" fontId="7" fillId="0" borderId="74" xfId="2" applyFont="1" applyBorder="1" applyAlignment="1">
      <alignment horizontal="center" vertical="center"/>
    </xf>
    <xf numFmtId="0" fontId="7" fillId="0" borderId="76" xfId="2" applyFont="1" applyBorder="1" applyAlignment="1">
      <alignment horizontal="center" vertical="center"/>
    </xf>
    <xf numFmtId="0" fontId="4" fillId="0" borderId="41" xfId="2" applyFont="1" applyBorder="1" applyAlignment="1">
      <alignment horizontal="center" vertical="center"/>
    </xf>
    <xf numFmtId="0" fontId="4" fillId="0" borderId="44" xfId="2" applyFont="1" applyBorder="1" applyAlignment="1">
      <alignment horizontal="center" vertical="center"/>
    </xf>
    <xf numFmtId="0" fontId="4" fillId="0" borderId="121" xfId="2" applyFont="1" applyBorder="1" applyAlignment="1">
      <alignment horizontal="center" vertical="center"/>
    </xf>
    <xf numFmtId="0" fontId="4" fillId="0" borderId="327" xfId="2" applyFont="1" applyBorder="1" applyAlignment="1">
      <alignment horizontal="left" vertical="center"/>
    </xf>
    <xf numFmtId="0" fontId="4" fillId="0" borderId="205" xfId="2" applyFont="1" applyBorder="1" applyAlignment="1">
      <alignment horizontal="left" vertical="center"/>
    </xf>
    <xf numFmtId="0" fontId="4" fillId="0" borderId="185" xfId="2" applyFont="1" applyBorder="1" applyAlignment="1">
      <alignment horizontal="left" vertical="center"/>
    </xf>
    <xf numFmtId="0" fontId="4" fillId="0" borderId="69" xfId="2" applyFont="1" applyBorder="1" applyAlignment="1">
      <alignment horizontal="center" vertical="center"/>
    </xf>
    <xf numFmtId="0" fontId="4" fillId="0" borderId="70" xfId="2" applyFont="1" applyBorder="1" applyAlignment="1">
      <alignment horizontal="center" vertical="center"/>
    </xf>
    <xf numFmtId="0" fontId="4" fillId="0" borderId="358" xfId="2" applyFont="1" applyBorder="1" applyAlignment="1">
      <alignment horizontal="center" vertical="center"/>
    </xf>
    <xf numFmtId="0" fontId="4" fillId="0" borderId="23" xfId="2" applyFont="1" applyBorder="1" applyAlignment="1">
      <alignment horizontal="center" vertical="center"/>
    </xf>
    <xf numFmtId="0" fontId="4" fillId="0" borderId="63" xfId="2" applyFont="1" applyBorder="1" applyAlignment="1">
      <alignment horizontal="center" vertical="center"/>
    </xf>
    <xf numFmtId="0" fontId="4" fillId="0" borderId="182" xfId="2" applyFont="1" applyBorder="1" applyAlignment="1">
      <alignment horizontal="center" vertical="center"/>
    </xf>
    <xf numFmtId="0" fontId="4" fillId="0" borderId="75" xfId="2" applyFont="1" applyBorder="1" applyAlignment="1">
      <alignment horizontal="center" vertical="center"/>
    </xf>
    <xf numFmtId="0" fontId="4" fillId="0" borderId="20" xfId="2"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cellXfs>
  <cellStyles count="7">
    <cellStyle name="ハイパーリンク" xfId="6" builtinId="8"/>
    <cellStyle name="桁区切り" xfId="5" builtinId="6"/>
    <cellStyle name="桁区切り 2" xfId="1" xr:uid="{00000000-0005-0000-0000-000000000000}"/>
    <cellStyle name="標準" xfId="0" builtinId="0"/>
    <cellStyle name="標準 2" xfId="2" xr:uid="{00000000-0005-0000-0000-000002000000}"/>
    <cellStyle name="標準 3" xfId="3" xr:uid="{00000000-0005-0000-0000-000003000000}"/>
    <cellStyle name="標準_老人クラブ運営費補助金申請書類" xfId="4" xr:uid="{00000000-0005-0000-0000-000004000000}"/>
  </cellStyles>
  <dxfs count="47">
    <dxf>
      <font>
        <color rgb="FFCCCCFF"/>
      </font>
    </dxf>
    <dxf>
      <fill>
        <patternFill>
          <bgColor rgb="FFFFCCFF"/>
        </patternFill>
      </fill>
    </dxf>
    <dxf>
      <fill>
        <patternFill>
          <bgColor rgb="FFFFCCFF"/>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lor theme="0"/>
      </font>
      <fill>
        <patternFill>
          <bgColor theme="0"/>
        </patternFill>
      </fill>
    </dxf>
    <dxf>
      <border>
        <left style="thin">
          <color indexed="64"/>
        </left>
        <right style="thin">
          <color indexed="64"/>
        </right>
        <top style="thin">
          <color indexed="64"/>
        </top>
        <bottom style="thin">
          <color indexed="64"/>
        </bottom>
      </border>
    </dxf>
    <dxf>
      <font>
        <color indexed="10"/>
      </font>
    </dxf>
    <dxf>
      <font>
        <color indexed="10"/>
      </font>
    </dxf>
    <dxf>
      <font>
        <color indexed="10"/>
      </font>
    </dxf>
    <dxf>
      <font>
        <color rgb="FFFF0000"/>
      </font>
      <fill>
        <patternFill>
          <bgColor theme="9" tint="0.39997558519241921"/>
        </patternFill>
      </fill>
    </dxf>
    <dxf>
      <font>
        <color theme="0"/>
      </font>
    </dxf>
    <dxf>
      <font>
        <color theme="0"/>
      </font>
    </dxf>
    <dxf>
      <font>
        <color rgb="FFFF0000"/>
      </font>
      <fill>
        <patternFill>
          <bgColor theme="9" tint="0.39997558519241921"/>
        </patternFill>
      </fill>
    </dxf>
    <dxf>
      <font>
        <color rgb="FFFF0000"/>
      </font>
      <fill>
        <patternFill>
          <bgColor theme="9" tint="0.39997558519241921"/>
        </patternFill>
      </fill>
    </dxf>
    <dxf>
      <font>
        <color rgb="FFFF0000"/>
      </font>
      <fill>
        <patternFill>
          <bgColor theme="9" tint="0.39997558519241921"/>
        </patternFill>
      </fill>
    </dxf>
    <dxf>
      <font>
        <color rgb="FFFF0000"/>
      </font>
      <fill>
        <patternFill>
          <bgColor theme="9" tint="0.39997558519241921"/>
        </patternFill>
      </fill>
    </dxf>
    <dxf>
      <font>
        <color indexed="9"/>
      </font>
    </dxf>
    <dxf>
      <font>
        <color indexed="10"/>
      </font>
    </dxf>
    <dxf>
      <font>
        <color indexed="9"/>
      </font>
    </dxf>
    <dxf>
      <fill>
        <patternFill>
          <bgColor theme="0"/>
        </patternFill>
      </fill>
    </dxf>
    <dxf>
      <font>
        <color indexed="9"/>
      </font>
    </dxf>
    <dxf>
      <font>
        <color indexed="10"/>
      </font>
      <fill>
        <patternFill>
          <bgColor indexed="47"/>
        </patternFill>
      </fill>
    </dxf>
    <dxf>
      <font>
        <color indexed="10"/>
      </font>
      <fill>
        <patternFill>
          <bgColor indexed="47"/>
        </patternFill>
      </fill>
    </dxf>
    <dxf>
      <font>
        <color rgb="FFCCCCFF"/>
      </font>
    </dxf>
    <dxf>
      <font>
        <color rgb="FFCCCCFF"/>
      </font>
    </dxf>
    <dxf>
      <font>
        <color rgb="FFCCCCFF"/>
      </font>
    </dxf>
    <dxf>
      <font>
        <color rgb="FFCCCCFF"/>
      </font>
    </dxf>
    <dxf>
      <font>
        <color rgb="FFCCCCFF"/>
      </font>
    </dxf>
    <dxf>
      <font>
        <color rgb="FFCCCCFF"/>
      </font>
    </dxf>
    <dxf>
      <font>
        <color rgb="FFCCCCFF"/>
      </font>
    </dxf>
    <dxf>
      <font>
        <color rgb="FFCCCCFF"/>
      </font>
    </dxf>
    <dxf>
      <font>
        <color rgb="FFCCCCFF"/>
      </font>
    </dxf>
    <dxf>
      <font>
        <color rgb="FFCCCCFF"/>
      </font>
    </dxf>
    <dxf>
      <font>
        <color rgb="FFCCCCFF"/>
      </font>
    </dxf>
    <dxf>
      <font>
        <color rgb="FFCCCCFF"/>
      </font>
    </dxf>
    <dxf>
      <font>
        <color rgb="FFFF0000"/>
      </font>
    </dxf>
    <dxf>
      <font>
        <color indexed="31"/>
      </font>
      <fill>
        <patternFill>
          <bgColor indexed="31"/>
        </patternFill>
      </fill>
      <border>
        <left/>
        <right/>
        <top/>
        <bottom/>
      </border>
    </dxf>
    <dxf>
      <font>
        <color indexed="62"/>
      </font>
      <fill>
        <patternFill>
          <bgColor indexed="9"/>
        </patternFill>
      </fill>
      <border>
        <left style="thin">
          <color indexed="23"/>
        </left>
        <right style="thin">
          <color indexed="9"/>
        </right>
        <top style="thin">
          <color indexed="23"/>
        </top>
        <bottom style="thin">
          <color indexed="9"/>
        </bottom>
      </border>
    </dxf>
    <dxf>
      <font>
        <color rgb="FFCCCCFF"/>
      </font>
      <fill>
        <patternFill>
          <bgColor rgb="FFCCCCFF"/>
        </patternFill>
      </fill>
      <border>
        <left/>
        <right/>
        <top/>
        <bottom/>
      </border>
    </dxf>
    <dxf>
      <font>
        <color indexed="8"/>
      </font>
    </dxf>
    <dxf>
      <font>
        <color indexed="8"/>
      </font>
      <fill>
        <patternFill patternType="solid">
          <bgColor indexed="31"/>
        </patternFill>
      </fill>
    </dxf>
    <dxf>
      <font>
        <color rgb="FFFF0000"/>
      </font>
      <fill>
        <patternFill>
          <bgColor rgb="FFCCCCFF"/>
        </patternFill>
      </fill>
    </dxf>
    <dxf>
      <font>
        <color rgb="FFCCCCFF"/>
      </font>
    </dxf>
    <dxf>
      <font>
        <color theme="1"/>
      </font>
      <fill>
        <patternFill>
          <bgColor theme="0"/>
        </patternFill>
      </fill>
      <border>
        <left style="thin">
          <color auto="1"/>
        </left>
        <right style="thin">
          <color auto="1"/>
        </right>
        <top style="thin">
          <color auto="1"/>
        </top>
        <bottom style="thin">
          <color auto="1"/>
        </bottom>
      </border>
    </dxf>
    <dxf>
      <font>
        <color theme="1"/>
      </font>
    </dxf>
    <dxf>
      <font>
        <color indexed="10"/>
      </font>
    </dxf>
  </dxfs>
  <tableStyles count="0" defaultTableStyle="TableStyleMedium2" defaultPivotStyle="PivotStyleLight16"/>
  <colors>
    <mruColors>
      <color rgb="FFCCFF66"/>
      <color rgb="FFFFCCCC"/>
      <color rgb="FFCCCCFF"/>
      <color rgb="FFFFFF66"/>
      <color rgb="FFFFFF99"/>
      <color rgb="FFFFFFCC"/>
      <color rgb="FF00FF00"/>
      <color rgb="FFFD5555"/>
      <color rgb="FF808080"/>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Radio" checked="Checked" firstButton="1" fmlaLink="$S$127" lockText="1"/>
</file>

<file path=xl/ctrlProps/ctrlProp10.xml><?xml version="1.0" encoding="utf-8"?>
<formControlPr xmlns="http://schemas.microsoft.com/office/spreadsheetml/2009/9/main" objectType="CheckBox" fmlaLink="$S$139" lockText="1" noThreeD="1"/>
</file>

<file path=xl/ctrlProps/ctrlProp11.xml><?xml version="1.0" encoding="utf-8"?>
<formControlPr xmlns="http://schemas.microsoft.com/office/spreadsheetml/2009/9/main" objectType="CheckBox" fmlaLink="$S$43" lockText="1" noThreeD="1"/>
</file>

<file path=xl/ctrlProps/ctrlProp12.xml><?xml version="1.0" encoding="utf-8"?>
<formControlPr xmlns="http://schemas.microsoft.com/office/spreadsheetml/2009/9/main" objectType="CheckBox" fmlaLink="$S$45" lockText="1" noThreeD="1"/>
</file>

<file path=xl/ctrlProps/ctrlProp13.xml><?xml version="1.0" encoding="utf-8"?>
<formControlPr xmlns="http://schemas.microsoft.com/office/spreadsheetml/2009/9/main" objectType="CheckBox" fmlaLink="$S$49" lockText="1" noThreeD="1"/>
</file>

<file path=xl/ctrlProps/ctrlProp14.xml><?xml version="1.0" encoding="utf-8"?>
<formControlPr xmlns="http://schemas.microsoft.com/office/spreadsheetml/2009/9/main" objectType="CheckBox" fmlaLink="$S$51" lockText="1" noThreeD="1"/>
</file>

<file path=xl/ctrlProps/ctrlProp15.xml><?xml version="1.0" encoding="utf-8"?>
<formControlPr xmlns="http://schemas.microsoft.com/office/spreadsheetml/2009/9/main" objectType="CheckBox" fmlaLink="$S$55" lockText="1" noThreeD="1"/>
</file>

<file path=xl/ctrlProps/ctrlProp16.xml><?xml version="1.0" encoding="utf-8"?>
<formControlPr xmlns="http://schemas.microsoft.com/office/spreadsheetml/2009/9/main" objectType="CheckBox" fmlaLink="$S$57" lockText="1" noThreeD="1"/>
</file>

<file path=xl/ctrlProps/ctrlProp17.xml><?xml version="1.0" encoding="utf-8"?>
<formControlPr xmlns="http://schemas.microsoft.com/office/spreadsheetml/2009/9/main" objectType="CheckBox" fmlaLink="$S$59" lockText="1" noThreeD="1"/>
</file>

<file path=xl/ctrlProps/ctrlProp18.xml><?xml version="1.0" encoding="utf-8"?>
<formControlPr xmlns="http://schemas.microsoft.com/office/spreadsheetml/2009/9/main" objectType="CheckBox" fmlaLink="$U$44" lockText="1" noThreeD="1"/>
</file>

<file path=xl/ctrlProps/ctrlProp19.xml><?xml version="1.0" encoding="utf-8"?>
<formControlPr xmlns="http://schemas.microsoft.com/office/spreadsheetml/2009/9/main" objectType="CheckBox" fmlaLink="$V$44" lockText="1" noThreeD="1"/>
</file>

<file path=xl/ctrlProps/ctrlProp2.xml><?xml version="1.0" encoding="utf-8"?>
<formControlPr xmlns="http://schemas.microsoft.com/office/spreadsheetml/2009/9/main" objectType="Radio" checked="Checked" firstButton="1" fmlaLink="$S$111" lockText="1"/>
</file>

<file path=xl/ctrlProps/ctrlProp20.xml><?xml version="1.0" encoding="utf-8"?>
<formControlPr xmlns="http://schemas.microsoft.com/office/spreadsheetml/2009/9/main" objectType="CheckBox" fmlaLink="$W$44" lockText="1" noThreeD="1"/>
</file>

<file path=xl/ctrlProps/ctrlProp21.xml><?xml version="1.0" encoding="utf-8"?>
<formControlPr xmlns="http://schemas.microsoft.com/office/spreadsheetml/2009/9/main" objectType="CheckBox" fmlaLink="$U$46" lockText="1" noThreeD="1"/>
</file>

<file path=xl/ctrlProps/ctrlProp22.xml><?xml version="1.0" encoding="utf-8"?>
<formControlPr xmlns="http://schemas.microsoft.com/office/spreadsheetml/2009/9/main" objectType="CheckBox" fmlaLink="$V$46" lockText="1" noThreeD="1"/>
</file>

<file path=xl/ctrlProps/ctrlProp23.xml><?xml version="1.0" encoding="utf-8"?>
<formControlPr xmlns="http://schemas.microsoft.com/office/spreadsheetml/2009/9/main" objectType="CheckBox" fmlaLink="$U$50" lockText="1" noThreeD="1"/>
</file>

<file path=xl/ctrlProps/ctrlProp24.xml><?xml version="1.0" encoding="utf-8"?>
<formControlPr xmlns="http://schemas.microsoft.com/office/spreadsheetml/2009/9/main" objectType="CheckBox" fmlaLink="$W$50" lockText="1" noThreeD="1"/>
</file>

<file path=xl/ctrlProps/ctrlProp25.xml><?xml version="1.0" encoding="utf-8"?>
<formControlPr xmlns="http://schemas.microsoft.com/office/spreadsheetml/2009/9/main" objectType="CheckBox" fmlaLink="$V$50" lockText="1" noThreeD="1"/>
</file>

<file path=xl/ctrlProps/ctrlProp26.xml><?xml version="1.0" encoding="utf-8"?>
<formControlPr xmlns="http://schemas.microsoft.com/office/spreadsheetml/2009/9/main" objectType="CheckBox" fmlaLink="$U$52" lockText="1" noThreeD="1"/>
</file>

<file path=xl/ctrlProps/ctrlProp27.xml><?xml version="1.0" encoding="utf-8"?>
<formControlPr xmlns="http://schemas.microsoft.com/office/spreadsheetml/2009/9/main" objectType="CheckBox" fmlaLink="$U$56" lockText="1" noThreeD="1"/>
</file>

<file path=xl/ctrlProps/ctrlProp28.xml><?xml version="1.0" encoding="utf-8"?>
<formControlPr xmlns="http://schemas.microsoft.com/office/spreadsheetml/2009/9/main" objectType="CheckBox" fmlaLink="$W$56" lockText="1" noThreeD="1"/>
</file>

<file path=xl/ctrlProps/ctrlProp29.xml><?xml version="1.0" encoding="utf-8"?>
<formControlPr xmlns="http://schemas.microsoft.com/office/spreadsheetml/2009/9/main" objectType="CheckBox" fmlaLink="$V$56" lockText="1" noThreeD="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CheckBox" fmlaLink="$U$58" lockText="1" noThreeD="1"/>
</file>

<file path=xl/ctrlProps/ctrlProp31.xml><?xml version="1.0" encoding="utf-8"?>
<formControlPr xmlns="http://schemas.microsoft.com/office/spreadsheetml/2009/9/main" objectType="CheckBox" fmlaLink="$V$58" lockText="1" noThreeD="1"/>
</file>

<file path=xl/ctrlProps/ctrlProp32.xml><?xml version="1.0" encoding="utf-8"?>
<formControlPr xmlns="http://schemas.microsoft.com/office/spreadsheetml/2009/9/main" objectType="CheckBox" fmlaLink="$V$52" lockText="1" noThreeD="1"/>
</file>

<file path=xl/ctrlProps/ctrlProp33.xml><?xml version="1.0" encoding="utf-8"?>
<formControlPr xmlns="http://schemas.microsoft.com/office/spreadsheetml/2009/9/main" objectType="GBox"/>
</file>

<file path=xl/ctrlProps/ctrlProp34.xml><?xml version="1.0" encoding="utf-8"?>
<formControlPr xmlns="http://schemas.microsoft.com/office/spreadsheetml/2009/9/main" objectType="CheckBox" fmlaLink="初期入力!$U$44" lockText="1" noThreeD="1"/>
</file>

<file path=xl/ctrlProps/ctrlProp35.xml><?xml version="1.0" encoding="utf-8"?>
<formControlPr xmlns="http://schemas.microsoft.com/office/spreadsheetml/2009/9/main" objectType="CheckBox" fmlaLink="初期入力!$U$46" lockText="1" noThreeD="1"/>
</file>

<file path=xl/ctrlProps/ctrlProp36.xml><?xml version="1.0" encoding="utf-8"?>
<formControlPr xmlns="http://schemas.microsoft.com/office/spreadsheetml/2009/9/main" objectType="CheckBox" fmlaLink="初期入力!$V$46" lockText="1" noThreeD="1"/>
</file>

<file path=xl/ctrlProps/ctrlProp37.xml><?xml version="1.0" encoding="utf-8"?>
<formControlPr xmlns="http://schemas.microsoft.com/office/spreadsheetml/2009/9/main" objectType="CheckBox" fmlaLink="初期入力!$U$50" lockText="1" noThreeD="1"/>
</file>

<file path=xl/ctrlProps/ctrlProp38.xml><?xml version="1.0" encoding="utf-8"?>
<formControlPr xmlns="http://schemas.microsoft.com/office/spreadsheetml/2009/9/main" objectType="CheckBox" fmlaLink="初期入力!$U$52" lockText="1" noThreeD="1"/>
</file>

<file path=xl/ctrlProps/ctrlProp39.xml><?xml version="1.0" encoding="utf-8"?>
<formControlPr xmlns="http://schemas.microsoft.com/office/spreadsheetml/2009/9/main" objectType="CheckBox" fmlaLink="初期入力!$U$56" lockText="1" noThreeD="1"/>
</file>

<file path=xl/ctrlProps/ctrlProp4.xml><?xml version="1.0" encoding="utf-8"?>
<formControlPr xmlns="http://schemas.microsoft.com/office/spreadsheetml/2009/9/main" objectType="Radio" checked="Checked" firstButton="1" fmlaLink="$S$66" lockText="1"/>
</file>

<file path=xl/ctrlProps/ctrlProp40.xml><?xml version="1.0" encoding="utf-8"?>
<formControlPr xmlns="http://schemas.microsoft.com/office/spreadsheetml/2009/9/main" objectType="CheckBox" fmlaLink="初期入力!$U$58" lockText="1" noThreeD="1"/>
</file>

<file path=xl/ctrlProps/ctrlProp41.xml><?xml version="1.0" encoding="utf-8"?>
<formControlPr xmlns="http://schemas.microsoft.com/office/spreadsheetml/2009/9/main" objectType="CheckBox" fmlaLink="初期入力!$W$56" lockText="1" noThreeD="1"/>
</file>

<file path=xl/ctrlProps/ctrlProp42.xml><?xml version="1.0" encoding="utf-8"?>
<formControlPr xmlns="http://schemas.microsoft.com/office/spreadsheetml/2009/9/main" objectType="CheckBox" fmlaLink="初期入力!$W$50" lockText="1" noThreeD="1"/>
</file>

<file path=xl/ctrlProps/ctrlProp43.xml><?xml version="1.0" encoding="utf-8"?>
<formControlPr xmlns="http://schemas.microsoft.com/office/spreadsheetml/2009/9/main" objectType="CheckBox" fmlaLink="初期入力!$V$58" lockText="1" noThreeD="1"/>
</file>

<file path=xl/ctrlProps/ctrlProp44.xml><?xml version="1.0" encoding="utf-8"?>
<formControlPr xmlns="http://schemas.microsoft.com/office/spreadsheetml/2009/9/main" objectType="CheckBox" fmlaLink="初期入力!$V$50" lockText="1" noThreeD="1"/>
</file>

<file path=xl/ctrlProps/ctrlProp45.xml><?xml version="1.0" encoding="utf-8"?>
<formControlPr xmlns="http://schemas.microsoft.com/office/spreadsheetml/2009/9/main" objectType="CheckBox" fmlaLink="初期入力!$V$56" lockText="1" noThreeD="1"/>
</file>

<file path=xl/ctrlProps/ctrlProp46.xml><?xml version="1.0" encoding="utf-8"?>
<formControlPr xmlns="http://schemas.microsoft.com/office/spreadsheetml/2009/9/main" objectType="CheckBox" fmlaLink="初期入力!$V$44" lockText="1" noThreeD="1"/>
</file>

<file path=xl/ctrlProps/ctrlProp47.xml><?xml version="1.0" encoding="utf-8"?>
<formControlPr xmlns="http://schemas.microsoft.com/office/spreadsheetml/2009/9/main" objectType="CheckBox" fmlaLink="初期入力!$W$44" lockText="1" noThreeD="1"/>
</file>

<file path=xl/ctrlProps/ctrlProp48.xml><?xml version="1.0" encoding="utf-8"?>
<formControlPr xmlns="http://schemas.microsoft.com/office/spreadsheetml/2009/9/main" objectType="CheckBox" fmlaLink="初期入力!$V$52" lockText="1" noThreeD="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GBox"/>
</file>

<file path=xl/ctrlProps/ctrlProp7.xml><?xml version="1.0" encoding="utf-8"?>
<formControlPr xmlns="http://schemas.microsoft.com/office/spreadsheetml/2009/9/main" objectType="GBox"/>
</file>

<file path=xl/ctrlProps/ctrlProp8.xml><?xml version="1.0" encoding="utf-8"?>
<formControlPr xmlns="http://schemas.microsoft.com/office/spreadsheetml/2009/9/main" objectType="CheckBox" fmlaLink="$S$123" lockText="1" noThreeD="1"/>
</file>

<file path=xl/ctrlProps/ctrlProp9.xml><?xml version="1.0" encoding="utf-8"?>
<formControlPr xmlns="http://schemas.microsoft.com/office/spreadsheetml/2009/9/main" objectType="CheckBox" fmlaLink="$S$36" lockText="1" noThreeD="1"/>
</file>

<file path=xl/drawings/drawing1.xml><?xml version="1.0" encoding="utf-8"?>
<xdr:wsDr xmlns:xdr="http://schemas.openxmlformats.org/drawingml/2006/spreadsheetDrawing" xmlns:a="http://schemas.openxmlformats.org/drawingml/2006/main">
  <xdr:oneCellAnchor>
    <xdr:from>
      <xdr:col>1</xdr:col>
      <xdr:colOff>276225</xdr:colOff>
      <xdr:row>109</xdr:row>
      <xdr:rowOff>104775</xdr:rowOff>
    </xdr:from>
    <xdr:ext cx="728345" cy="218440"/>
    <xdr:sp macro="" textlink="">
      <xdr:nvSpPr>
        <xdr:cNvPr id="2" name="Text Box 72">
          <a:extLst>
            <a:ext uri="{FF2B5EF4-FFF2-40B4-BE49-F238E27FC236}">
              <a16:creationId xmlns:a16="http://schemas.microsoft.com/office/drawing/2014/main" id="{00000000-0008-0000-0000-000002000000}"/>
            </a:ext>
          </a:extLst>
        </xdr:cNvPr>
        <xdr:cNvSpPr txBox="1">
          <a:spLocks noChangeArrowheads="1"/>
        </xdr:cNvSpPr>
      </xdr:nvSpPr>
      <xdr:spPr>
        <a:xfrm>
          <a:off x="542925" y="29527500"/>
          <a:ext cx="728345" cy="218440"/>
        </a:xfrm>
        <a:prstGeom prst="rect">
          <a:avLst/>
        </a:prstGeom>
        <a:noFill/>
        <a:ln w="9525">
          <a:noFill/>
          <a:miter lim="800000"/>
          <a:headEnd/>
          <a:tailEnd/>
        </a:ln>
      </xdr:spPr>
      <xdr:txBody>
        <a:bodyPr vertOverflow="overflow" horzOverflow="overflow" wrap="none" lIns="18288" tIns="18288" rIns="0" bIns="0" anchor="t" upright="1">
          <a:spAutoFit/>
        </a:bodyPr>
        <a:lstStyle/>
        <a:p>
          <a:pPr algn="l" rtl="0">
            <a:defRPr sz="1000"/>
          </a:pPr>
          <a:r>
            <a:rPr lang="ja-JP" altLang="en-US" sz="1200" b="0" i="0" u="none" strike="noStrike" baseline="0">
              <a:solidFill>
                <a:srgbClr val="000000"/>
              </a:solidFill>
              <a:latin typeface="ＭＳ Ｐゴシック"/>
              <a:ea typeface="ＭＳ Ｐゴシック"/>
            </a:rPr>
            <a:t>希望しない</a:t>
          </a:r>
        </a:p>
      </xdr:txBody>
    </xdr:sp>
    <xdr:clientData/>
  </xdr:oneCellAnchor>
  <xdr:oneCellAnchor>
    <xdr:from>
      <xdr:col>1</xdr:col>
      <xdr:colOff>295275</xdr:colOff>
      <xdr:row>108</xdr:row>
      <xdr:rowOff>66675</xdr:rowOff>
    </xdr:from>
    <xdr:ext cx="605155" cy="218440"/>
    <xdr:sp macro="" textlink="">
      <xdr:nvSpPr>
        <xdr:cNvPr id="3" name="Text Box 71">
          <a:extLst>
            <a:ext uri="{FF2B5EF4-FFF2-40B4-BE49-F238E27FC236}">
              <a16:creationId xmlns:a16="http://schemas.microsoft.com/office/drawing/2014/main" id="{00000000-0008-0000-0000-000003000000}"/>
            </a:ext>
          </a:extLst>
        </xdr:cNvPr>
        <xdr:cNvSpPr txBox="1">
          <a:spLocks noChangeArrowheads="1"/>
        </xdr:cNvSpPr>
      </xdr:nvSpPr>
      <xdr:spPr>
        <a:xfrm>
          <a:off x="561975" y="29308425"/>
          <a:ext cx="605155" cy="218440"/>
        </a:xfrm>
        <a:prstGeom prst="rect">
          <a:avLst/>
        </a:prstGeom>
        <a:noFill/>
        <a:ln w="9525">
          <a:noFill/>
          <a:miter lim="800000"/>
          <a:headEnd/>
          <a:tailEnd/>
        </a:ln>
      </xdr:spPr>
      <xdr:txBody>
        <a:bodyPr vertOverflow="overflow" horzOverflow="overflow" wrap="none" lIns="18288" tIns="18288" rIns="0" bIns="0" anchor="t" upright="1">
          <a:spAutoFit/>
        </a:bodyPr>
        <a:lstStyle/>
        <a:p>
          <a:pPr algn="l" rtl="0">
            <a:defRPr sz="1000"/>
          </a:pPr>
          <a:r>
            <a:rPr lang="ja-JP" altLang="en-US" sz="1200" b="0" i="0" u="none" strike="noStrike" baseline="0">
              <a:solidFill>
                <a:srgbClr val="000000"/>
              </a:solidFill>
              <a:latin typeface="ＭＳ Ｐゴシック"/>
              <a:ea typeface="ＭＳ Ｐゴシック"/>
            </a:rPr>
            <a:t>希望する</a:t>
          </a:r>
        </a:p>
      </xdr:txBody>
    </xdr:sp>
    <xdr:clientData/>
  </xdr:oneCellAnchor>
  <xdr:oneCellAnchor>
    <xdr:from>
      <xdr:col>2</xdr:col>
      <xdr:colOff>200025</xdr:colOff>
      <xdr:row>126</xdr:row>
      <xdr:rowOff>104775</xdr:rowOff>
    </xdr:from>
    <xdr:ext cx="326390" cy="218440"/>
    <xdr:sp macro="" textlink="">
      <xdr:nvSpPr>
        <xdr:cNvPr id="4" name="Text Box 69">
          <a:extLst>
            <a:ext uri="{FF2B5EF4-FFF2-40B4-BE49-F238E27FC236}">
              <a16:creationId xmlns:a16="http://schemas.microsoft.com/office/drawing/2014/main" id="{00000000-0008-0000-0000-000004000000}"/>
            </a:ext>
          </a:extLst>
        </xdr:cNvPr>
        <xdr:cNvSpPr txBox="1">
          <a:spLocks noChangeArrowheads="1"/>
        </xdr:cNvSpPr>
      </xdr:nvSpPr>
      <xdr:spPr>
        <a:xfrm>
          <a:off x="1514475" y="32261175"/>
          <a:ext cx="326390" cy="218440"/>
        </a:xfrm>
        <a:prstGeom prst="rect">
          <a:avLst/>
        </a:prstGeom>
        <a:noFill/>
        <a:ln w="9525">
          <a:noFill/>
          <a:miter lim="800000"/>
          <a:headEnd/>
          <a:tailEnd/>
        </a:ln>
      </xdr:spPr>
      <xdr:txBody>
        <a:bodyPr vertOverflow="overflow" horzOverflow="overflow" wrap="none" lIns="18288" tIns="18288" rIns="0" bIns="0" anchor="t" upright="1">
          <a:spAutoFit/>
        </a:bodyPr>
        <a:lstStyle/>
        <a:p>
          <a:pPr algn="l" rtl="0">
            <a:defRPr sz="1000"/>
          </a:pPr>
          <a:r>
            <a:rPr lang="ja-JP" altLang="en-US" sz="1200" b="0" i="0" u="none" strike="noStrike" baseline="0">
              <a:solidFill>
                <a:srgbClr val="000000"/>
              </a:solidFill>
              <a:latin typeface="ＭＳ Ｐゴシック"/>
              <a:ea typeface="ＭＳ Ｐゴシック"/>
            </a:rPr>
            <a:t>普通</a:t>
          </a:r>
        </a:p>
      </xdr:txBody>
    </xdr:sp>
    <xdr:clientData/>
  </xdr:oneCellAnchor>
  <xdr:twoCellAnchor>
    <xdr:from>
      <xdr:col>6</xdr:col>
      <xdr:colOff>219075</xdr:colOff>
      <xdr:row>107</xdr:row>
      <xdr:rowOff>124460</xdr:rowOff>
    </xdr:from>
    <xdr:to>
      <xdr:col>15</xdr:col>
      <xdr:colOff>381000</xdr:colOff>
      <xdr:row>112</xdr:row>
      <xdr:rowOff>285750</xdr:rowOff>
    </xdr:to>
    <xdr:grpSp>
      <xdr:nvGrpSpPr>
        <xdr:cNvPr id="6" name="Group 37">
          <a:extLst>
            <a:ext uri="{FF2B5EF4-FFF2-40B4-BE49-F238E27FC236}">
              <a16:creationId xmlns:a16="http://schemas.microsoft.com/office/drawing/2014/main" id="{00000000-0008-0000-0000-000006000000}"/>
            </a:ext>
          </a:extLst>
        </xdr:cNvPr>
        <xdr:cNvGrpSpPr/>
      </xdr:nvGrpSpPr>
      <xdr:grpSpPr>
        <a:xfrm>
          <a:off x="3514725" y="29051885"/>
          <a:ext cx="4772025" cy="1113790"/>
          <a:chOff x="309" y="205"/>
          <a:chExt cx="369" cy="109"/>
        </a:xfrm>
      </xdr:grpSpPr>
      <xdr:sp macro="" textlink="">
        <xdr:nvSpPr>
          <xdr:cNvPr id="7" name="AutoShape 34">
            <a:extLst>
              <a:ext uri="{FF2B5EF4-FFF2-40B4-BE49-F238E27FC236}">
                <a16:creationId xmlns:a16="http://schemas.microsoft.com/office/drawing/2014/main" id="{00000000-0008-0000-0000-000007000000}"/>
              </a:ext>
            </a:extLst>
          </xdr:cNvPr>
          <xdr:cNvSpPr>
            <a:spLocks noChangeArrowheads="1"/>
          </xdr:cNvSpPr>
        </xdr:nvSpPr>
        <xdr:spPr>
          <a:xfrm>
            <a:off x="309" y="205"/>
            <a:ext cx="369" cy="109"/>
          </a:xfrm>
          <a:prstGeom prst="roundRect">
            <a:avLst>
              <a:gd name="adj" fmla="val 16667"/>
            </a:avLst>
          </a:prstGeom>
          <a:solidFill>
            <a:srgbClr val="CCCCFF"/>
          </a:solidFill>
          <a:ln w="57150" cmpd="thickThin">
            <a:solidFill>
              <a:srgbClr val="333333"/>
            </a:solidFill>
            <a:round/>
            <a:headEnd/>
            <a:tailEnd/>
          </a:ln>
        </xdr:spPr>
        <xdr:txBody>
          <a:bodyPr vertOverflow="clip" horzOverflow="overflow" wrap="square" lIns="27432" tIns="18288" rIns="0" bIns="0" anchor="t" upright="1"/>
          <a:lstStyle/>
          <a:p>
            <a:pPr algn="l" rtl="0">
              <a:defRPr sz="1000"/>
            </a:pPr>
            <a:endParaRPr lang="ja-JP" altLang="en-US" sz="1100" b="0" i="0" u="none" strike="noStrike" baseline="0">
              <a:solidFill>
                <a:srgbClr val="333333"/>
              </a:solidFill>
              <a:latin typeface="ＭＳ Ｐゴシック"/>
              <a:ea typeface="ＭＳ Ｐゴシック"/>
            </a:endParaRPr>
          </a:p>
          <a:p>
            <a:pPr algn="l" rtl="0">
              <a:defRPr sz="1000"/>
            </a:pPr>
            <a:r>
              <a:rPr lang="ja-JP" altLang="en-US" sz="1100" b="0" i="0" u="none" strike="noStrike" baseline="0">
                <a:solidFill>
                  <a:srgbClr val="333333"/>
                </a:solidFill>
                <a:latin typeface="ＭＳ Ｐゴシック"/>
                <a:ea typeface="ＭＳ Ｐゴシック"/>
              </a:rPr>
              <a:t>自己資金に</a:t>
            </a:r>
            <a:r>
              <a:rPr lang="ja-JP" altLang="en-US" sz="1100" b="0" i="0" u="none" strike="noStrike" baseline="0">
                <a:solidFill>
                  <a:srgbClr val="FF0000"/>
                </a:solidFill>
                <a:latin typeface="ＭＳ Ｐゴシック"/>
                <a:ea typeface="ＭＳ Ｐゴシック"/>
              </a:rPr>
              <a:t>乏しいなど老人クラブに対し，適正に運営していくために必要と認められる場合の市の例外的な支出手続です。概算払いを希望しない場合は，実績報告書提出後の翌年４月以降の交付</a:t>
            </a:r>
            <a:r>
              <a:rPr lang="ja-JP" altLang="en-US" sz="1100" b="0" i="0" u="none" strike="noStrike" baseline="0">
                <a:solidFill>
                  <a:srgbClr val="333333"/>
                </a:solidFill>
                <a:latin typeface="ＭＳ Ｐゴシック"/>
                <a:ea typeface="ＭＳ Ｐゴシック"/>
              </a:rPr>
              <a:t>となります。</a:t>
            </a:r>
          </a:p>
        </xdr:txBody>
      </xdr:sp>
      <xdr:sp macro="" textlink="">
        <xdr:nvSpPr>
          <xdr:cNvPr id="8" name="Text Box 36">
            <a:extLst>
              <a:ext uri="{FF2B5EF4-FFF2-40B4-BE49-F238E27FC236}">
                <a16:creationId xmlns:a16="http://schemas.microsoft.com/office/drawing/2014/main" id="{00000000-0008-0000-0000-000008000000}"/>
              </a:ext>
            </a:extLst>
          </xdr:cNvPr>
          <xdr:cNvSpPr txBox="1">
            <a:spLocks noChangeArrowheads="1"/>
          </xdr:cNvSpPr>
        </xdr:nvSpPr>
        <xdr:spPr>
          <a:xfrm>
            <a:off x="325" y="206"/>
            <a:ext cx="172" cy="23"/>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400" b="1" i="0" u="none" strike="noStrike" baseline="0">
                <a:solidFill>
                  <a:srgbClr val="333333"/>
                </a:solidFill>
                <a:latin typeface="ＭＳ Ｐゴシック"/>
                <a:ea typeface="ＭＳ Ｐゴシック"/>
              </a:rPr>
              <a:t>◎概算払いとは</a:t>
            </a:r>
          </a:p>
        </xdr:txBody>
      </xdr:sp>
    </xdr:grpSp>
    <xdr:clientData/>
  </xdr:twoCellAnchor>
  <xdr:twoCellAnchor>
    <xdr:from>
      <xdr:col>0</xdr:col>
      <xdr:colOff>123825</xdr:colOff>
      <xdr:row>4</xdr:row>
      <xdr:rowOff>9525</xdr:rowOff>
    </xdr:from>
    <xdr:to>
      <xdr:col>14</xdr:col>
      <xdr:colOff>132715</xdr:colOff>
      <xdr:row>20</xdr:row>
      <xdr:rowOff>66040</xdr:rowOff>
    </xdr:to>
    <xdr:sp macro="" textlink="">
      <xdr:nvSpPr>
        <xdr:cNvPr id="9" name="AutoShape 40">
          <a:extLst>
            <a:ext uri="{FF2B5EF4-FFF2-40B4-BE49-F238E27FC236}">
              <a16:creationId xmlns:a16="http://schemas.microsoft.com/office/drawing/2014/main" id="{00000000-0008-0000-0000-000009000000}"/>
            </a:ext>
          </a:extLst>
        </xdr:cNvPr>
        <xdr:cNvSpPr>
          <a:spLocks noChangeArrowheads="1"/>
        </xdr:cNvSpPr>
      </xdr:nvSpPr>
      <xdr:spPr>
        <a:xfrm>
          <a:off x="123825" y="942975"/>
          <a:ext cx="5581015" cy="3618865"/>
        </a:xfrm>
        <a:prstGeom prst="roundRect">
          <a:avLst>
            <a:gd name="adj" fmla="val 6477"/>
          </a:avLst>
        </a:prstGeom>
        <a:noFill/>
        <a:ln w="76200" cmpd="tri">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xdr:from>
          <xdr:col>1</xdr:col>
          <xdr:colOff>9525</xdr:colOff>
          <xdr:row>108</xdr:row>
          <xdr:rowOff>9525</xdr:rowOff>
        </xdr:from>
        <xdr:to>
          <xdr:col>1</xdr:col>
          <xdr:colOff>1038225</xdr:colOff>
          <xdr:row>110</xdr:row>
          <xdr:rowOff>190500</xdr:rowOff>
        </xdr:to>
        <xdr:sp macro="" textlink="">
          <xdr:nvSpPr>
            <xdr:cNvPr id="13313" name="グループ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1028700</xdr:colOff>
          <xdr:row>125</xdr:row>
          <xdr:rowOff>142875</xdr:rowOff>
        </xdr:from>
        <xdr:to>
          <xdr:col>3</xdr:col>
          <xdr:colOff>400050</xdr:colOff>
          <xdr:row>127</xdr:row>
          <xdr:rowOff>28575</xdr:rowOff>
        </xdr:to>
        <xdr:sp macro="" textlink="">
          <xdr:nvSpPr>
            <xdr:cNvPr id="13314" name="グループ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904875</xdr:colOff>
          <xdr:row>122</xdr:row>
          <xdr:rowOff>57150</xdr:rowOff>
        </xdr:from>
        <xdr:to>
          <xdr:col>2</xdr:col>
          <xdr:colOff>409575</xdr:colOff>
          <xdr:row>124</xdr:row>
          <xdr:rowOff>66675</xdr:rowOff>
        </xdr:to>
        <xdr:sp macro="" textlink="">
          <xdr:nvSpPr>
            <xdr:cNvPr id="13315" name="チェック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委任状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35</xdr:row>
          <xdr:rowOff>38100</xdr:rowOff>
        </xdr:from>
        <xdr:to>
          <xdr:col>14</xdr:col>
          <xdr:colOff>1019175</xdr:colOff>
          <xdr:row>35</xdr:row>
          <xdr:rowOff>304800</xdr:rowOff>
        </xdr:to>
        <xdr:sp macro="" textlink="">
          <xdr:nvSpPr>
            <xdr:cNvPr id="13316" name="チェック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会員数入力完了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139</xdr:row>
          <xdr:rowOff>9525</xdr:rowOff>
        </xdr:from>
        <xdr:to>
          <xdr:col>2</xdr:col>
          <xdr:colOff>352425</xdr:colOff>
          <xdr:row>139</xdr:row>
          <xdr:rowOff>228600</xdr:rowOff>
        </xdr:to>
        <xdr:sp macro="" textlink="">
          <xdr:nvSpPr>
            <xdr:cNvPr id="13317" name="チェック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969696" mc:Ignorable="a14" a14:legacySpreadsheetColorIndex="55"/>
                  </a:solidFill>
                </a14:hiddenFill>
              </a:ext>
              <a:ext uri="{91240B29-F687-4F45-9708-019B960494DF}">
                <a14:hiddenLine w="31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基礎データ入力終了</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xdr:colOff>
          <xdr:row>126</xdr:row>
          <xdr:rowOff>57150</xdr:rowOff>
        </xdr:from>
        <xdr:to>
          <xdr:col>3</xdr:col>
          <xdr:colOff>333375</xdr:colOff>
          <xdr:row>126</xdr:row>
          <xdr:rowOff>314325</xdr:rowOff>
        </xdr:to>
        <xdr:sp macro="" textlink="">
          <xdr:nvSpPr>
            <xdr:cNvPr id="13319" name="オプション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108</xdr:row>
          <xdr:rowOff>57150</xdr:rowOff>
        </xdr:from>
        <xdr:to>
          <xdr:col>1</xdr:col>
          <xdr:colOff>847725</xdr:colOff>
          <xdr:row>109</xdr:row>
          <xdr:rowOff>85725</xdr:rowOff>
        </xdr:to>
        <xdr:sp macro="" textlink="">
          <xdr:nvSpPr>
            <xdr:cNvPr id="13320" name="オプション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109</xdr:row>
          <xdr:rowOff>95250</xdr:rowOff>
        </xdr:from>
        <xdr:to>
          <xdr:col>1</xdr:col>
          <xdr:colOff>933450</xdr:colOff>
          <xdr:row>110</xdr:row>
          <xdr:rowOff>123825</xdr:rowOff>
        </xdr:to>
        <xdr:sp macro="" textlink="">
          <xdr:nvSpPr>
            <xdr:cNvPr id="13321" name="オプション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9525</xdr:colOff>
          <xdr:row>41</xdr:row>
          <xdr:rowOff>314325</xdr:rowOff>
        </xdr:from>
        <xdr:to>
          <xdr:col>3</xdr:col>
          <xdr:colOff>9525</xdr:colOff>
          <xdr:row>43</xdr:row>
          <xdr:rowOff>323850</xdr:rowOff>
        </xdr:to>
        <xdr:sp macro="" textlink="">
          <xdr:nvSpPr>
            <xdr:cNvPr id="13330" name="チェック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0</xdr:rowOff>
        </xdr:from>
        <xdr:to>
          <xdr:col>3</xdr:col>
          <xdr:colOff>0</xdr:colOff>
          <xdr:row>46</xdr:row>
          <xdr:rowOff>0</xdr:rowOff>
        </xdr:to>
        <xdr:sp macro="" textlink="">
          <xdr:nvSpPr>
            <xdr:cNvPr id="13340" name="チェック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0</xdr:rowOff>
        </xdr:from>
        <xdr:to>
          <xdr:col>3</xdr:col>
          <xdr:colOff>0</xdr:colOff>
          <xdr:row>49</xdr:row>
          <xdr:rowOff>323850</xdr:rowOff>
        </xdr:to>
        <xdr:sp macro="" textlink="">
          <xdr:nvSpPr>
            <xdr:cNvPr id="13341" name="チェック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0</xdr:rowOff>
        </xdr:from>
        <xdr:to>
          <xdr:col>3</xdr:col>
          <xdr:colOff>0</xdr:colOff>
          <xdr:row>51</xdr:row>
          <xdr:rowOff>314325</xdr:rowOff>
        </xdr:to>
        <xdr:sp macro="" textlink="">
          <xdr:nvSpPr>
            <xdr:cNvPr id="13342" name="チェック 30"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0</xdr:rowOff>
        </xdr:from>
        <xdr:to>
          <xdr:col>3</xdr:col>
          <xdr:colOff>0</xdr:colOff>
          <xdr:row>56</xdr:row>
          <xdr:rowOff>0</xdr:rowOff>
        </xdr:to>
        <xdr:sp macro="" textlink="">
          <xdr:nvSpPr>
            <xdr:cNvPr id="13343" name="チェック 3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0</xdr:rowOff>
        </xdr:from>
        <xdr:to>
          <xdr:col>3</xdr:col>
          <xdr:colOff>0</xdr:colOff>
          <xdr:row>58</xdr:row>
          <xdr:rowOff>9525</xdr:rowOff>
        </xdr:to>
        <xdr:sp macro="" textlink="">
          <xdr:nvSpPr>
            <xdr:cNvPr id="13344" name="チェック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58</xdr:row>
          <xdr:rowOff>38100</xdr:rowOff>
        </xdr:from>
        <xdr:to>
          <xdr:col>14</xdr:col>
          <xdr:colOff>619125</xdr:colOff>
          <xdr:row>58</xdr:row>
          <xdr:rowOff>304800</xdr:rowOff>
        </xdr:to>
        <xdr:sp macro="" textlink="">
          <xdr:nvSpPr>
            <xdr:cNvPr id="13346" name="チェック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活動区分入力完了</a:t>
              </a:r>
            </a:p>
          </xdr:txBody>
        </xdr:sp>
        <xdr:clientData/>
      </xdr:twoCellAnchor>
    </mc:Choice>
    <mc:Fallback/>
  </mc:AlternateContent>
  <xdr:twoCellAnchor>
    <xdr:from>
      <xdr:col>1</xdr:col>
      <xdr:colOff>429260</xdr:colOff>
      <xdr:row>43</xdr:row>
      <xdr:rowOff>75565</xdr:rowOff>
    </xdr:from>
    <xdr:to>
      <xdr:col>1</xdr:col>
      <xdr:colOff>952500</xdr:colOff>
      <xdr:row>46</xdr:row>
      <xdr:rowOff>113665</xdr:rowOff>
    </xdr:to>
    <xdr:cxnSp macro="">
      <xdr:nvCxnSpPr>
        <xdr:cNvPr id="10" name="直線矢印コネクタ 9">
          <a:extLst>
            <a:ext uri="{FF2B5EF4-FFF2-40B4-BE49-F238E27FC236}">
              <a16:creationId xmlns:a16="http://schemas.microsoft.com/office/drawing/2014/main" id="{00000000-0008-0000-0000-00000A000000}"/>
            </a:ext>
          </a:extLst>
        </xdr:cNvPr>
        <xdr:cNvCxnSpPr/>
      </xdr:nvCxnSpPr>
      <xdr:spPr>
        <a:xfrm flipV="1">
          <a:off x="695960" y="9229090"/>
          <a:ext cx="523240" cy="10382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429260</xdr:colOff>
      <xdr:row>44</xdr:row>
      <xdr:rowOff>266700</xdr:rowOff>
    </xdr:from>
    <xdr:to>
      <xdr:col>1</xdr:col>
      <xdr:colOff>1019175</xdr:colOff>
      <xdr:row>47</xdr:row>
      <xdr:rowOff>286385</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flipV="1">
          <a:off x="695960" y="9753600"/>
          <a:ext cx="589915" cy="101981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495935</xdr:colOff>
      <xdr:row>48</xdr:row>
      <xdr:rowOff>313690</xdr:rowOff>
    </xdr:from>
    <xdr:to>
      <xdr:col>1</xdr:col>
      <xdr:colOff>1009650</xdr:colOff>
      <xdr:row>48</xdr:row>
      <xdr:rowOff>324485</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V="1">
          <a:off x="762635" y="11134090"/>
          <a:ext cx="513715" cy="1079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485775</xdr:colOff>
      <xdr:row>50</xdr:row>
      <xdr:rowOff>295275</xdr:rowOff>
    </xdr:from>
    <xdr:to>
      <xdr:col>1</xdr:col>
      <xdr:colOff>1009650</xdr:colOff>
      <xdr:row>50</xdr:row>
      <xdr:rowOff>295275</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a:off x="752475" y="11782425"/>
          <a:ext cx="52387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456565</xdr:colOff>
      <xdr:row>52</xdr:row>
      <xdr:rowOff>66675</xdr:rowOff>
    </xdr:from>
    <xdr:to>
      <xdr:col>1</xdr:col>
      <xdr:colOff>932815</xdr:colOff>
      <xdr:row>54</xdr:row>
      <xdr:rowOff>153035</xdr:rowOff>
    </xdr:to>
    <xdr:cxnSp macro="">
      <xdr:nvCxnSpPr>
        <xdr:cNvPr id="18" name="直線矢印コネクタ 17">
          <a:extLst>
            <a:ext uri="{FF2B5EF4-FFF2-40B4-BE49-F238E27FC236}">
              <a16:creationId xmlns:a16="http://schemas.microsoft.com/office/drawing/2014/main" id="{00000000-0008-0000-0000-000012000000}"/>
            </a:ext>
          </a:extLst>
        </xdr:cNvPr>
        <xdr:cNvCxnSpPr/>
      </xdr:nvCxnSpPr>
      <xdr:spPr>
        <a:xfrm>
          <a:off x="723265" y="12220575"/>
          <a:ext cx="476250" cy="75311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447675</xdr:colOff>
      <xdr:row>53</xdr:row>
      <xdr:rowOff>286385</xdr:rowOff>
    </xdr:from>
    <xdr:to>
      <xdr:col>1</xdr:col>
      <xdr:colOff>932815</xdr:colOff>
      <xdr:row>56</xdr:row>
      <xdr:rowOff>124460</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a:off x="714375" y="12773660"/>
          <a:ext cx="485140" cy="8382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95250</xdr:colOff>
      <xdr:row>46</xdr:row>
      <xdr:rowOff>142240</xdr:rowOff>
    </xdr:from>
    <xdr:to>
      <xdr:col>1</xdr:col>
      <xdr:colOff>400685</xdr:colOff>
      <xdr:row>53</xdr:row>
      <xdr:rowOff>238125</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361950" y="10295890"/>
          <a:ext cx="305435" cy="2429510"/>
        </a:xfrm>
        <a:prstGeom prst="rect">
          <a:avLst/>
        </a:prstGeom>
        <a:solidFill>
          <a:srgbClr val="CCCCFF"/>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rtlCol="0" anchor="t"/>
        <a:lstStyle/>
        <a:p>
          <a:r>
            <a:rPr kumimoji="1" lang="ja-JP" altLang="en-US" sz="1100"/>
            <a:t>①クリックでチェック</a:t>
          </a:r>
        </a:p>
      </xdr:txBody>
    </xdr:sp>
    <xdr:clientData/>
  </xdr:twoCellAnchor>
  <mc:AlternateContent xmlns:mc="http://schemas.openxmlformats.org/markup-compatibility/2006">
    <mc:Choice xmlns:a14="http://schemas.microsoft.com/office/drawing/2010/main" Requires="a14">
      <xdr:twoCellAnchor editAs="oneCell">
        <xdr:from>
          <xdr:col>3</xdr:col>
          <xdr:colOff>47625</xdr:colOff>
          <xdr:row>43</xdr:row>
          <xdr:rowOff>76200</xdr:rowOff>
        </xdr:from>
        <xdr:to>
          <xdr:col>3</xdr:col>
          <xdr:colOff>276225</xdr:colOff>
          <xdr:row>43</xdr:row>
          <xdr:rowOff>266700</xdr:rowOff>
        </xdr:to>
        <xdr:sp macro="" textlink="">
          <xdr:nvSpPr>
            <xdr:cNvPr id="13356" name="チェック 44"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43</xdr:row>
          <xdr:rowOff>95250</xdr:rowOff>
        </xdr:from>
        <xdr:to>
          <xdr:col>6</xdr:col>
          <xdr:colOff>257175</xdr:colOff>
          <xdr:row>43</xdr:row>
          <xdr:rowOff>276225</xdr:rowOff>
        </xdr:to>
        <xdr:sp macro="" textlink="">
          <xdr:nvSpPr>
            <xdr:cNvPr id="13357" name="チェック 45"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43</xdr:row>
          <xdr:rowOff>76200</xdr:rowOff>
        </xdr:from>
        <xdr:to>
          <xdr:col>9</xdr:col>
          <xdr:colOff>161925</xdr:colOff>
          <xdr:row>43</xdr:row>
          <xdr:rowOff>285750</xdr:rowOff>
        </xdr:to>
        <xdr:sp macro="" textlink="">
          <xdr:nvSpPr>
            <xdr:cNvPr id="13358" name="チェック 46"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45</xdr:row>
          <xdr:rowOff>85725</xdr:rowOff>
        </xdr:from>
        <xdr:to>
          <xdr:col>3</xdr:col>
          <xdr:colOff>276225</xdr:colOff>
          <xdr:row>45</xdr:row>
          <xdr:rowOff>276225</xdr:rowOff>
        </xdr:to>
        <xdr:sp macro="" textlink="">
          <xdr:nvSpPr>
            <xdr:cNvPr id="13359" name="チェック 47"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45</xdr:row>
          <xdr:rowOff>85725</xdr:rowOff>
        </xdr:from>
        <xdr:to>
          <xdr:col>7</xdr:col>
          <xdr:colOff>257175</xdr:colOff>
          <xdr:row>45</xdr:row>
          <xdr:rowOff>266700</xdr:rowOff>
        </xdr:to>
        <xdr:sp macro="" textlink="">
          <xdr:nvSpPr>
            <xdr:cNvPr id="13360" name="チェック 48"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xdr:row>
          <xdr:rowOff>66675</xdr:rowOff>
        </xdr:from>
        <xdr:to>
          <xdr:col>3</xdr:col>
          <xdr:colOff>247650</xdr:colOff>
          <xdr:row>49</xdr:row>
          <xdr:rowOff>257175</xdr:rowOff>
        </xdr:to>
        <xdr:sp macro="" textlink="">
          <xdr:nvSpPr>
            <xdr:cNvPr id="13367" name="チェック 55" hidden="1">
              <a:extLst>
                <a:ext uri="{63B3BB69-23CF-44E3-9099-C40C66FF867C}">
                  <a14:compatExt spid="_x0000_s13367"/>
                </a:ext>
                <a:ext uri="{FF2B5EF4-FFF2-40B4-BE49-F238E27FC236}">
                  <a16:creationId xmlns:a16="http://schemas.microsoft.com/office/drawing/2014/main" id="{00000000-0008-0000-00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49</xdr:row>
          <xdr:rowOff>38100</xdr:rowOff>
        </xdr:from>
        <xdr:to>
          <xdr:col>9</xdr:col>
          <xdr:colOff>180975</xdr:colOff>
          <xdr:row>49</xdr:row>
          <xdr:rowOff>304800</xdr:rowOff>
        </xdr:to>
        <xdr:sp macro="" textlink="">
          <xdr:nvSpPr>
            <xdr:cNvPr id="13368" name="チェック 56" hidden="1">
              <a:extLst>
                <a:ext uri="{63B3BB69-23CF-44E3-9099-C40C66FF867C}">
                  <a14:compatExt spid="_x0000_s13368"/>
                </a:ext>
                <a:ext uri="{FF2B5EF4-FFF2-40B4-BE49-F238E27FC236}">
                  <a16:creationId xmlns:a16="http://schemas.microsoft.com/office/drawing/2014/main" id="{00000000-0008-0000-00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49</xdr:row>
          <xdr:rowOff>85725</xdr:rowOff>
        </xdr:from>
        <xdr:to>
          <xdr:col>6</xdr:col>
          <xdr:colOff>247650</xdr:colOff>
          <xdr:row>49</xdr:row>
          <xdr:rowOff>276225</xdr:rowOff>
        </xdr:to>
        <xdr:sp macro="" textlink="">
          <xdr:nvSpPr>
            <xdr:cNvPr id="13369" name="チェック 57"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51</xdr:row>
          <xdr:rowOff>66675</xdr:rowOff>
        </xdr:from>
        <xdr:to>
          <xdr:col>6</xdr:col>
          <xdr:colOff>352425</xdr:colOff>
          <xdr:row>51</xdr:row>
          <xdr:rowOff>285750</xdr:rowOff>
        </xdr:to>
        <xdr:sp macro="" textlink="">
          <xdr:nvSpPr>
            <xdr:cNvPr id="13371" name="チェック 59"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xdr:row>
          <xdr:rowOff>47625</xdr:rowOff>
        </xdr:from>
        <xdr:to>
          <xdr:col>3</xdr:col>
          <xdr:colOff>276225</xdr:colOff>
          <xdr:row>55</xdr:row>
          <xdr:rowOff>295275</xdr:rowOff>
        </xdr:to>
        <xdr:sp macro="" textlink="">
          <xdr:nvSpPr>
            <xdr:cNvPr id="13375" name="チェック 63" hidden="1">
              <a:extLst>
                <a:ext uri="{63B3BB69-23CF-44E3-9099-C40C66FF867C}">
                  <a14:compatExt spid="_x0000_s13375"/>
                </a:ext>
                <a:ext uri="{FF2B5EF4-FFF2-40B4-BE49-F238E27FC236}">
                  <a16:creationId xmlns:a16="http://schemas.microsoft.com/office/drawing/2014/main" id="{00000000-0008-0000-00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55</xdr:row>
          <xdr:rowOff>57150</xdr:rowOff>
        </xdr:from>
        <xdr:to>
          <xdr:col>9</xdr:col>
          <xdr:colOff>200025</xdr:colOff>
          <xdr:row>55</xdr:row>
          <xdr:rowOff>276225</xdr:rowOff>
        </xdr:to>
        <xdr:sp macro="" textlink="">
          <xdr:nvSpPr>
            <xdr:cNvPr id="13376" name="チェック 64" hidden="1">
              <a:extLst>
                <a:ext uri="{63B3BB69-23CF-44E3-9099-C40C66FF867C}">
                  <a14:compatExt spid="_x0000_s13376"/>
                </a:ext>
                <a:ext uri="{FF2B5EF4-FFF2-40B4-BE49-F238E27FC236}">
                  <a16:creationId xmlns:a16="http://schemas.microsoft.com/office/drawing/2014/main" id="{00000000-0008-0000-00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55</xdr:row>
          <xdr:rowOff>47625</xdr:rowOff>
        </xdr:from>
        <xdr:to>
          <xdr:col>6</xdr:col>
          <xdr:colOff>257175</xdr:colOff>
          <xdr:row>55</xdr:row>
          <xdr:rowOff>295275</xdr:rowOff>
        </xdr:to>
        <xdr:sp macro="" textlink="">
          <xdr:nvSpPr>
            <xdr:cNvPr id="13377" name="チェック 65" hidden="1">
              <a:extLst>
                <a:ext uri="{63B3BB69-23CF-44E3-9099-C40C66FF867C}">
                  <a14:compatExt spid="_x0000_s13377"/>
                </a:ext>
                <a:ext uri="{FF2B5EF4-FFF2-40B4-BE49-F238E27FC236}">
                  <a16:creationId xmlns:a16="http://schemas.microsoft.com/office/drawing/2014/main" id="{00000000-0008-0000-00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xdr:row>
          <xdr:rowOff>47625</xdr:rowOff>
        </xdr:from>
        <xdr:to>
          <xdr:col>3</xdr:col>
          <xdr:colOff>295275</xdr:colOff>
          <xdr:row>57</xdr:row>
          <xdr:rowOff>285750</xdr:rowOff>
        </xdr:to>
        <xdr:sp macro="" textlink="">
          <xdr:nvSpPr>
            <xdr:cNvPr id="13380" name="チェック 68" hidden="1">
              <a:extLst>
                <a:ext uri="{63B3BB69-23CF-44E3-9099-C40C66FF867C}">
                  <a14:compatExt spid="_x0000_s13380"/>
                </a:ext>
                <a:ext uri="{FF2B5EF4-FFF2-40B4-BE49-F238E27FC236}">
                  <a16:creationId xmlns:a16="http://schemas.microsoft.com/office/drawing/2014/main" id="{00000000-0008-0000-00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57</xdr:row>
          <xdr:rowOff>76200</xdr:rowOff>
        </xdr:from>
        <xdr:to>
          <xdr:col>9</xdr:col>
          <xdr:colOff>142875</xdr:colOff>
          <xdr:row>57</xdr:row>
          <xdr:rowOff>276225</xdr:rowOff>
        </xdr:to>
        <xdr:sp macro="" textlink="">
          <xdr:nvSpPr>
            <xdr:cNvPr id="13381" name="チェック 69" hidden="1">
              <a:extLst>
                <a:ext uri="{63B3BB69-23CF-44E3-9099-C40C66FF867C}">
                  <a14:compatExt spid="_x0000_s13381"/>
                </a:ext>
                <a:ext uri="{FF2B5EF4-FFF2-40B4-BE49-F238E27FC236}">
                  <a16:creationId xmlns:a16="http://schemas.microsoft.com/office/drawing/2014/main" id="{00000000-0008-0000-00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xdr:row>
          <xdr:rowOff>76200</xdr:rowOff>
        </xdr:from>
        <xdr:to>
          <xdr:col>3</xdr:col>
          <xdr:colOff>333375</xdr:colOff>
          <xdr:row>51</xdr:row>
          <xdr:rowOff>285750</xdr:rowOff>
        </xdr:to>
        <xdr:sp macro="" textlink="">
          <xdr:nvSpPr>
            <xdr:cNvPr id="13382" name="チェック 70" hidden="1">
              <a:extLst>
                <a:ext uri="{63B3BB69-23CF-44E3-9099-C40C66FF867C}">
                  <a14:compatExt spid="_x0000_s13382"/>
                </a:ext>
                <a:ext uri="{FF2B5EF4-FFF2-40B4-BE49-F238E27FC236}">
                  <a16:creationId xmlns:a16="http://schemas.microsoft.com/office/drawing/2014/main" id="{00000000-0008-0000-00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64</xdr:row>
          <xdr:rowOff>95250</xdr:rowOff>
        </xdr:from>
        <xdr:to>
          <xdr:col>2</xdr:col>
          <xdr:colOff>9525</xdr:colOff>
          <xdr:row>65</xdr:row>
          <xdr:rowOff>304800</xdr:rowOff>
        </xdr:to>
        <xdr:sp macro="" textlink="">
          <xdr:nvSpPr>
            <xdr:cNvPr id="13385" name="グループ 73" hidden="1">
              <a:extLst>
                <a:ext uri="{63B3BB69-23CF-44E3-9099-C40C66FF867C}">
                  <a14:compatExt spid="_x0000_s13385"/>
                </a:ext>
                <a:ext uri="{FF2B5EF4-FFF2-40B4-BE49-F238E27FC236}">
                  <a16:creationId xmlns:a16="http://schemas.microsoft.com/office/drawing/2014/main" id="{00000000-0008-0000-0000-00004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64</xdr:row>
          <xdr:rowOff>142875</xdr:rowOff>
        </xdr:from>
        <xdr:to>
          <xdr:col>1</xdr:col>
          <xdr:colOff>1038225</xdr:colOff>
          <xdr:row>65</xdr:row>
          <xdr:rowOff>19050</xdr:rowOff>
        </xdr:to>
        <xdr:sp macro="" textlink="">
          <xdr:nvSpPr>
            <xdr:cNvPr id="13386" name="オプション 74" hidden="1">
              <a:extLst>
                <a:ext uri="{63B3BB69-23CF-44E3-9099-C40C66FF867C}">
                  <a14:compatExt spid="_x0000_s13386"/>
                </a:ext>
                <a:ext uri="{FF2B5EF4-FFF2-40B4-BE49-F238E27FC236}">
                  <a16:creationId xmlns:a16="http://schemas.microsoft.com/office/drawing/2014/main" id="{00000000-0008-0000-00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運営する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65</xdr:row>
          <xdr:rowOff>47625</xdr:rowOff>
        </xdr:from>
        <xdr:to>
          <xdr:col>1</xdr:col>
          <xdr:colOff>1038225</xdr:colOff>
          <xdr:row>65</xdr:row>
          <xdr:rowOff>257175</xdr:rowOff>
        </xdr:to>
        <xdr:sp macro="" textlink="">
          <xdr:nvSpPr>
            <xdr:cNvPr id="13389" name="オプション 77" hidden="1">
              <a:extLst>
                <a:ext uri="{63B3BB69-23CF-44E3-9099-C40C66FF867C}">
                  <a14:compatExt spid="_x0000_s13389"/>
                </a:ext>
                <a:ext uri="{FF2B5EF4-FFF2-40B4-BE49-F238E27FC236}">
                  <a16:creationId xmlns:a16="http://schemas.microsoft.com/office/drawing/2014/main" id="{00000000-0008-0000-00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運営しない</a:t>
              </a:r>
            </a:p>
          </xdr:txBody>
        </xdr:sp>
        <xdr:clientData/>
      </xdr:twoCellAnchor>
    </mc:Choice>
    <mc:Fallback/>
  </mc:AlternateContent>
  <xdr:twoCellAnchor>
    <xdr:from>
      <xdr:col>0</xdr:col>
      <xdr:colOff>131445</xdr:colOff>
      <xdr:row>77</xdr:row>
      <xdr:rowOff>979170</xdr:rowOff>
    </xdr:from>
    <xdr:to>
      <xdr:col>2</xdr:col>
      <xdr:colOff>523875</xdr:colOff>
      <xdr:row>84</xdr:row>
      <xdr:rowOff>0</xdr:rowOff>
    </xdr:to>
    <xdr:sp macro="" textlink="">
      <xdr:nvSpPr>
        <xdr:cNvPr id="50" name="AutoShape 34">
          <a:extLst>
            <a:ext uri="{FF2B5EF4-FFF2-40B4-BE49-F238E27FC236}">
              <a16:creationId xmlns:a16="http://schemas.microsoft.com/office/drawing/2014/main" id="{00000000-0008-0000-0000-000032000000}"/>
            </a:ext>
          </a:extLst>
        </xdr:cNvPr>
        <xdr:cNvSpPr>
          <a:spLocks noChangeArrowheads="1"/>
        </xdr:cNvSpPr>
      </xdr:nvSpPr>
      <xdr:spPr>
        <a:xfrm>
          <a:off x="131445" y="21734145"/>
          <a:ext cx="1706880" cy="1744980"/>
        </a:xfrm>
        <a:prstGeom prst="roundRect">
          <a:avLst>
            <a:gd name="adj" fmla="val 16667"/>
          </a:avLst>
        </a:prstGeom>
        <a:solidFill>
          <a:srgbClr val="CCCCFF"/>
        </a:solidFill>
        <a:ln w="57150" cmpd="thickThin">
          <a:solidFill>
            <a:srgbClr val="333333"/>
          </a:solidFill>
          <a:round/>
          <a:headEnd/>
          <a:tailEnd/>
        </a:ln>
      </xdr:spPr>
      <xdr:txBody>
        <a:bodyPr vertOverflow="clip" horzOverflow="overflow" wrap="square" lIns="27432" tIns="18288" rIns="0" bIns="0" anchor="t" upright="1"/>
        <a:lstStyle/>
        <a:p>
          <a:pPr algn="l" rtl="0">
            <a:defRPr sz="1000"/>
          </a:pPr>
          <a:r>
            <a:rPr lang="ja-JP" altLang="en-US" sz="1100" b="0" i="0" u="none" strike="noStrike" baseline="0">
              <a:solidFill>
                <a:srgbClr val="333333"/>
              </a:solidFill>
              <a:latin typeface="ＭＳ Ｐゴシック"/>
              <a:ea typeface="ＭＳ Ｐゴシック"/>
            </a:rPr>
            <a:t>公民館や地区センター等で，年間の使用金額が年度当初に確定しない（契約書がない）場合は，この欄に年間の使用料金について概算額を記入し，その積算根拠もしめしてください。</a:t>
          </a:r>
        </a:p>
      </xdr:txBody>
    </xdr:sp>
    <xdr:clientData/>
  </xdr:twoCellAnchor>
  <xdr:twoCellAnchor>
    <xdr:from>
      <xdr:col>3</xdr:col>
      <xdr:colOff>28575</xdr:colOff>
      <xdr:row>79</xdr:row>
      <xdr:rowOff>142875</xdr:rowOff>
    </xdr:from>
    <xdr:to>
      <xdr:col>3</xdr:col>
      <xdr:colOff>342900</xdr:colOff>
      <xdr:row>81</xdr:row>
      <xdr:rowOff>85725</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1876425" y="22240875"/>
          <a:ext cx="314325" cy="495300"/>
        </a:xfrm>
        <a:prstGeom prst="rightArrow">
          <a:avLst/>
        </a:prstGeom>
        <a:solidFill>
          <a:schemeClr val="tx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13</xdr:row>
          <xdr:rowOff>38100</xdr:rowOff>
        </xdr:from>
        <xdr:to>
          <xdr:col>4</xdr:col>
          <xdr:colOff>57150</xdr:colOff>
          <xdr:row>13</xdr:row>
          <xdr:rowOff>247650</xdr:rowOff>
        </xdr:to>
        <xdr:sp macro="" textlink="">
          <xdr:nvSpPr>
            <xdr:cNvPr id="20494" name="チェック 14" hidden="1">
              <a:extLst>
                <a:ext uri="{63B3BB69-23CF-44E3-9099-C40C66FF867C}">
                  <a14:compatExt spid="_x0000_s20494"/>
                </a:ext>
                <a:ext uri="{FF2B5EF4-FFF2-40B4-BE49-F238E27FC236}">
                  <a16:creationId xmlns:a16="http://schemas.microsoft.com/office/drawing/2014/main" id="{00000000-0008-0000-04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38100</xdr:rowOff>
        </xdr:from>
        <xdr:to>
          <xdr:col>4</xdr:col>
          <xdr:colOff>57150</xdr:colOff>
          <xdr:row>15</xdr:row>
          <xdr:rowOff>247650</xdr:rowOff>
        </xdr:to>
        <xdr:sp macro="" textlink="">
          <xdr:nvSpPr>
            <xdr:cNvPr id="20496" name="チェック 16" hidden="1">
              <a:extLst>
                <a:ext uri="{63B3BB69-23CF-44E3-9099-C40C66FF867C}">
                  <a14:compatExt spid="_x0000_s20496"/>
                </a:ext>
                <a:ext uri="{FF2B5EF4-FFF2-40B4-BE49-F238E27FC236}">
                  <a16:creationId xmlns:a16="http://schemas.microsoft.com/office/drawing/2014/main" id="{00000000-0008-0000-04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15</xdr:row>
          <xdr:rowOff>47625</xdr:rowOff>
        </xdr:from>
        <xdr:to>
          <xdr:col>7</xdr:col>
          <xdr:colOff>95250</xdr:colOff>
          <xdr:row>15</xdr:row>
          <xdr:rowOff>257175</xdr:rowOff>
        </xdr:to>
        <xdr:sp macro="" textlink="">
          <xdr:nvSpPr>
            <xdr:cNvPr id="20497" name="チェック 17" hidden="1">
              <a:extLst>
                <a:ext uri="{63B3BB69-23CF-44E3-9099-C40C66FF867C}">
                  <a14:compatExt spid="_x0000_s20497"/>
                </a:ext>
                <a:ext uri="{FF2B5EF4-FFF2-40B4-BE49-F238E27FC236}">
                  <a16:creationId xmlns:a16="http://schemas.microsoft.com/office/drawing/2014/main" id="{00000000-0008-0000-04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38100</xdr:rowOff>
        </xdr:from>
        <xdr:to>
          <xdr:col>4</xdr:col>
          <xdr:colOff>57150</xdr:colOff>
          <xdr:row>17</xdr:row>
          <xdr:rowOff>247650</xdr:rowOff>
        </xdr:to>
        <xdr:sp macro="" textlink="">
          <xdr:nvSpPr>
            <xdr:cNvPr id="20498" name="チェック 18" hidden="1">
              <a:extLst>
                <a:ext uri="{63B3BB69-23CF-44E3-9099-C40C66FF867C}">
                  <a14:compatExt spid="_x0000_s20498"/>
                </a:ext>
                <a:ext uri="{FF2B5EF4-FFF2-40B4-BE49-F238E27FC236}">
                  <a16:creationId xmlns:a16="http://schemas.microsoft.com/office/drawing/2014/main" id="{00000000-0008-0000-04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19</xdr:row>
          <xdr:rowOff>38100</xdr:rowOff>
        </xdr:from>
        <xdr:to>
          <xdr:col>7</xdr:col>
          <xdr:colOff>9525</xdr:colOff>
          <xdr:row>19</xdr:row>
          <xdr:rowOff>247650</xdr:rowOff>
        </xdr:to>
        <xdr:sp macro="" textlink="">
          <xdr:nvSpPr>
            <xdr:cNvPr id="20499" name="チェック 19" hidden="1">
              <a:extLst>
                <a:ext uri="{63B3BB69-23CF-44E3-9099-C40C66FF867C}">
                  <a14:compatExt spid="_x0000_s20499"/>
                </a:ext>
                <a:ext uri="{FF2B5EF4-FFF2-40B4-BE49-F238E27FC236}">
                  <a16:creationId xmlns:a16="http://schemas.microsoft.com/office/drawing/2014/main" id="{00000000-0008-0000-04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38100</xdr:rowOff>
        </xdr:from>
        <xdr:to>
          <xdr:col>4</xdr:col>
          <xdr:colOff>57150</xdr:colOff>
          <xdr:row>21</xdr:row>
          <xdr:rowOff>247650</xdr:rowOff>
        </xdr:to>
        <xdr:sp macro="" textlink="">
          <xdr:nvSpPr>
            <xdr:cNvPr id="20500" name="チェック 20" hidden="1">
              <a:extLst>
                <a:ext uri="{63B3BB69-23CF-44E3-9099-C40C66FF867C}">
                  <a14:compatExt spid="_x0000_s20500"/>
                </a:ext>
                <a:ext uri="{FF2B5EF4-FFF2-40B4-BE49-F238E27FC236}">
                  <a16:creationId xmlns:a16="http://schemas.microsoft.com/office/drawing/2014/main" id="{00000000-0008-0000-04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38100</xdr:rowOff>
        </xdr:from>
        <xdr:to>
          <xdr:col>4</xdr:col>
          <xdr:colOff>57150</xdr:colOff>
          <xdr:row>23</xdr:row>
          <xdr:rowOff>247650</xdr:rowOff>
        </xdr:to>
        <xdr:sp macro="" textlink="">
          <xdr:nvSpPr>
            <xdr:cNvPr id="20501" name="チェック 21" hidden="1">
              <a:extLst>
                <a:ext uri="{63B3BB69-23CF-44E3-9099-C40C66FF867C}">
                  <a14:compatExt spid="_x0000_s20501"/>
                </a:ext>
                <a:ext uri="{FF2B5EF4-FFF2-40B4-BE49-F238E27FC236}">
                  <a16:creationId xmlns:a16="http://schemas.microsoft.com/office/drawing/2014/main" id="{00000000-0008-0000-04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21</xdr:row>
          <xdr:rowOff>47625</xdr:rowOff>
        </xdr:from>
        <xdr:to>
          <xdr:col>9</xdr:col>
          <xdr:colOff>76200</xdr:colOff>
          <xdr:row>21</xdr:row>
          <xdr:rowOff>257175</xdr:rowOff>
        </xdr:to>
        <xdr:sp macro="" textlink="">
          <xdr:nvSpPr>
            <xdr:cNvPr id="20503" name="チェック 23" hidden="1">
              <a:extLst>
                <a:ext uri="{63B3BB69-23CF-44E3-9099-C40C66FF867C}">
                  <a14:compatExt spid="_x0000_s20503"/>
                </a:ext>
                <a:ext uri="{FF2B5EF4-FFF2-40B4-BE49-F238E27FC236}">
                  <a16:creationId xmlns:a16="http://schemas.microsoft.com/office/drawing/2014/main" id="{00000000-0008-0000-04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17</xdr:row>
          <xdr:rowOff>57150</xdr:rowOff>
        </xdr:from>
        <xdr:to>
          <xdr:col>9</xdr:col>
          <xdr:colOff>85725</xdr:colOff>
          <xdr:row>17</xdr:row>
          <xdr:rowOff>266700</xdr:rowOff>
        </xdr:to>
        <xdr:sp macro="" textlink="">
          <xdr:nvSpPr>
            <xdr:cNvPr id="20504" name="チェック 24" hidden="1">
              <a:extLst>
                <a:ext uri="{63B3BB69-23CF-44E3-9099-C40C66FF867C}">
                  <a14:compatExt spid="_x0000_s20504"/>
                </a:ext>
                <a:ext uri="{FF2B5EF4-FFF2-40B4-BE49-F238E27FC236}">
                  <a16:creationId xmlns:a16="http://schemas.microsoft.com/office/drawing/2014/main" id="{00000000-0008-0000-0400-00001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23</xdr:row>
          <xdr:rowOff>47625</xdr:rowOff>
        </xdr:from>
        <xdr:to>
          <xdr:col>9</xdr:col>
          <xdr:colOff>57150</xdr:colOff>
          <xdr:row>23</xdr:row>
          <xdr:rowOff>257175</xdr:rowOff>
        </xdr:to>
        <xdr:sp macro="" textlink="">
          <xdr:nvSpPr>
            <xdr:cNvPr id="20505" name="チェック 25" hidden="1">
              <a:extLst>
                <a:ext uri="{63B3BB69-23CF-44E3-9099-C40C66FF867C}">
                  <a14:compatExt spid="_x0000_s20505"/>
                </a:ext>
                <a:ext uri="{FF2B5EF4-FFF2-40B4-BE49-F238E27FC236}">
                  <a16:creationId xmlns:a16="http://schemas.microsoft.com/office/drawing/2014/main" id="{00000000-0008-0000-0400-00001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17</xdr:row>
          <xdr:rowOff>38100</xdr:rowOff>
        </xdr:from>
        <xdr:to>
          <xdr:col>7</xdr:col>
          <xdr:colOff>76200</xdr:colOff>
          <xdr:row>17</xdr:row>
          <xdr:rowOff>247650</xdr:rowOff>
        </xdr:to>
        <xdr:sp macro="" textlink="">
          <xdr:nvSpPr>
            <xdr:cNvPr id="20506" name="チェック 26" hidden="1">
              <a:extLst>
                <a:ext uri="{63B3BB69-23CF-44E3-9099-C40C66FF867C}">
                  <a14:compatExt spid="_x0000_s20506"/>
                </a:ext>
                <a:ext uri="{FF2B5EF4-FFF2-40B4-BE49-F238E27FC236}">
                  <a16:creationId xmlns:a16="http://schemas.microsoft.com/office/drawing/2014/main" id="{00000000-0008-0000-0400-00001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xdr:row>
          <xdr:rowOff>47625</xdr:rowOff>
        </xdr:from>
        <xdr:to>
          <xdr:col>6</xdr:col>
          <xdr:colOff>466725</xdr:colOff>
          <xdr:row>21</xdr:row>
          <xdr:rowOff>257175</xdr:rowOff>
        </xdr:to>
        <xdr:sp macro="" textlink="">
          <xdr:nvSpPr>
            <xdr:cNvPr id="20507" name="チェック 27" hidden="1">
              <a:extLst>
                <a:ext uri="{63B3BB69-23CF-44E3-9099-C40C66FF867C}">
                  <a14:compatExt spid="_x0000_s20507"/>
                </a:ext>
                <a:ext uri="{FF2B5EF4-FFF2-40B4-BE49-F238E27FC236}">
                  <a16:creationId xmlns:a16="http://schemas.microsoft.com/office/drawing/2014/main" id="{00000000-0008-0000-0400-00001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13</xdr:row>
          <xdr:rowOff>47625</xdr:rowOff>
        </xdr:from>
        <xdr:to>
          <xdr:col>6</xdr:col>
          <xdr:colOff>447675</xdr:colOff>
          <xdr:row>13</xdr:row>
          <xdr:rowOff>257175</xdr:rowOff>
        </xdr:to>
        <xdr:sp macro="" textlink="">
          <xdr:nvSpPr>
            <xdr:cNvPr id="20508" name="チェック 28" hidden="1">
              <a:extLst>
                <a:ext uri="{63B3BB69-23CF-44E3-9099-C40C66FF867C}">
                  <a14:compatExt spid="_x0000_s20508"/>
                </a:ext>
                <a:ext uri="{FF2B5EF4-FFF2-40B4-BE49-F238E27FC236}">
                  <a16:creationId xmlns:a16="http://schemas.microsoft.com/office/drawing/2014/main" id="{00000000-0008-0000-0400-00001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13</xdr:row>
          <xdr:rowOff>38100</xdr:rowOff>
        </xdr:from>
        <xdr:to>
          <xdr:col>9</xdr:col>
          <xdr:colOff>85725</xdr:colOff>
          <xdr:row>13</xdr:row>
          <xdr:rowOff>247650</xdr:rowOff>
        </xdr:to>
        <xdr:sp macro="" textlink="">
          <xdr:nvSpPr>
            <xdr:cNvPr id="20510" name="チェック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28575</xdr:rowOff>
        </xdr:from>
        <xdr:to>
          <xdr:col>4</xdr:col>
          <xdr:colOff>47625</xdr:colOff>
          <xdr:row>19</xdr:row>
          <xdr:rowOff>238125</xdr:rowOff>
        </xdr:to>
        <xdr:sp macro="" textlink="">
          <xdr:nvSpPr>
            <xdr:cNvPr id="20511" name="チェック 31" hidden="1">
              <a:extLst>
                <a:ext uri="{63B3BB69-23CF-44E3-9099-C40C66FF867C}">
                  <a14:compatExt spid="_x0000_s20511"/>
                </a:ext>
                <a:ext uri="{FF2B5EF4-FFF2-40B4-BE49-F238E27FC236}">
                  <a16:creationId xmlns:a16="http://schemas.microsoft.com/office/drawing/2014/main" id="{00000000-0008-0000-04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18</xdr:col>
      <xdr:colOff>125095</xdr:colOff>
      <xdr:row>7</xdr:row>
      <xdr:rowOff>266700</xdr:rowOff>
    </xdr:from>
    <xdr:to>
      <xdr:col>19</xdr:col>
      <xdr:colOff>0</xdr:colOff>
      <xdr:row>14</xdr:row>
      <xdr:rowOff>323850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678420" y="2838450"/>
          <a:ext cx="2922905" cy="3371850"/>
        </a:xfrm>
        <a:prstGeom prst="rect">
          <a:avLst/>
        </a:prstGeom>
        <a:solidFill>
          <a:srgbClr val="CCCCFF"/>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b="1"/>
            <a:t>資金計画書について</a:t>
          </a:r>
          <a:r>
            <a:rPr kumimoji="1" lang="ja-JP" altLang="en-US" sz="1400"/>
            <a:t>　</a:t>
          </a:r>
          <a:endParaRPr kumimoji="1" lang="en-US" altLang="ja-JP" sz="1400"/>
        </a:p>
        <a:p>
          <a:endParaRPr kumimoji="1" lang="en-US" altLang="ja-JP" sz="1400"/>
        </a:p>
        <a:p>
          <a:r>
            <a:rPr kumimoji="1" lang="ja-JP" altLang="en-US" sz="1400"/>
            <a:t>　補助金の概算払が必要なければ資金計画は入力する必要はありません。</a:t>
          </a:r>
          <a:endParaRPr kumimoji="1" lang="en-US" altLang="ja-JP" sz="1400"/>
        </a:p>
        <a:p>
          <a:endParaRPr kumimoji="1" lang="en-US" altLang="ja-JP" sz="1400"/>
        </a:p>
        <a:p>
          <a:r>
            <a:rPr kumimoji="1" lang="ja-JP" altLang="en-US" sz="1400"/>
            <a:t>　補助金の概算払が必要な場合は，概算払希望月に補助金がなければ赤字になるよう資金計画を作成してください。</a:t>
          </a:r>
          <a:endParaRPr kumimoji="1" lang="en-US" altLang="ja-JP" sz="1400"/>
        </a:p>
        <a:p>
          <a:endParaRPr kumimoji="1" lang="en-US" altLang="ja-JP" sz="1400"/>
        </a:p>
        <a:p>
          <a:r>
            <a:rPr kumimoji="1" lang="ja-JP" altLang="en-US" sz="1400"/>
            <a:t>　繰越金の入力の後，４月の収入から順に入力してください。</a:t>
          </a:r>
        </a:p>
      </xdr:txBody>
    </xdr:sp>
    <xdr:clientData/>
  </xdr:twoCellAnchor>
  <xdr:twoCellAnchor>
    <xdr:from>
      <xdr:col>8</xdr:col>
      <xdr:colOff>347345</xdr:colOff>
      <xdr:row>7</xdr:row>
      <xdr:rowOff>179070</xdr:rowOff>
    </xdr:from>
    <xdr:to>
      <xdr:col>9</xdr:col>
      <xdr:colOff>217170</xdr:colOff>
      <xdr:row>7</xdr:row>
      <xdr:rowOff>255905</xdr:rowOff>
    </xdr:to>
    <xdr:sp macro="" textlink="">
      <xdr:nvSpPr>
        <xdr:cNvPr id="3" name="右矢印 2">
          <a:extLst>
            <a:ext uri="{FF2B5EF4-FFF2-40B4-BE49-F238E27FC236}">
              <a16:creationId xmlns:a16="http://schemas.microsoft.com/office/drawing/2014/main" id="{00000000-0008-0000-0500-000003000000}"/>
            </a:ext>
          </a:extLst>
        </xdr:cNvPr>
        <xdr:cNvSpPr/>
      </xdr:nvSpPr>
      <xdr:spPr>
        <a:xfrm>
          <a:off x="3700145" y="2750820"/>
          <a:ext cx="288925" cy="7683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104775</xdr:colOff>
      <xdr:row>31</xdr:row>
      <xdr:rowOff>19685</xdr:rowOff>
    </xdr:from>
    <xdr:to>
      <xdr:col>9</xdr:col>
      <xdr:colOff>76200</xdr:colOff>
      <xdr:row>32</xdr:row>
      <xdr:rowOff>247015</xdr:rowOff>
    </xdr:to>
    <xdr:sp macro="" textlink="">
      <xdr:nvSpPr>
        <xdr:cNvPr id="2" name="Text Box 3">
          <a:extLst>
            <a:ext uri="{FF2B5EF4-FFF2-40B4-BE49-F238E27FC236}">
              <a16:creationId xmlns:a16="http://schemas.microsoft.com/office/drawing/2014/main" id="{00000000-0008-0000-0B00-000002000000}"/>
            </a:ext>
          </a:extLst>
        </xdr:cNvPr>
        <xdr:cNvSpPr txBox="1">
          <a:spLocks noChangeArrowheads="1"/>
        </xdr:cNvSpPr>
      </xdr:nvSpPr>
      <xdr:spPr>
        <a:xfrm>
          <a:off x="6524625" y="9887585"/>
          <a:ext cx="2324100" cy="560705"/>
        </a:xfrm>
        <a:prstGeom prst="rect">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２６人以上の場合は，２６番以降番号を入力し，名簿を延長してください。</a:t>
          </a:r>
        </a:p>
        <a:p>
          <a:pPr algn="l" rtl="0">
            <a:lnSpc>
              <a:spcPts val="1200"/>
            </a:lnSpc>
            <a:defRPr sz="1000"/>
          </a:pPr>
          <a:r>
            <a:rPr lang="ja-JP" altLang="en-US" sz="1100" b="0" i="0" u="none" strike="noStrike" baseline="0">
              <a:solidFill>
                <a:srgbClr val="000000"/>
              </a:solidFill>
              <a:latin typeface="ＭＳ Ｐゴシック"/>
              <a:ea typeface="ＭＳ Ｐゴシック"/>
            </a:rPr>
            <a:t>印刷範囲指定は別途必要です。</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5</xdr:col>
      <xdr:colOff>57150</xdr:colOff>
      <xdr:row>31</xdr:row>
      <xdr:rowOff>0</xdr:rowOff>
    </xdr:from>
    <xdr:to>
      <xdr:col>9</xdr:col>
      <xdr:colOff>28575</xdr:colOff>
      <xdr:row>32</xdr:row>
      <xdr:rowOff>228600</xdr:rowOff>
    </xdr:to>
    <xdr:sp macro="" textlink="">
      <xdr:nvSpPr>
        <xdr:cNvPr id="2" name="Text Box 2">
          <a:extLst>
            <a:ext uri="{FF2B5EF4-FFF2-40B4-BE49-F238E27FC236}">
              <a16:creationId xmlns:a16="http://schemas.microsoft.com/office/drawing/2014/main" id="{00000000-0008-0000-0C00-000002000000}"/>
            </a:ext>
          </a:extLst>
        </xdr:cNvPr>
        <xdr:cNvSpPr txBox="1">
          <a:spLocks noChangeArrowheads="1"/>
        </xdr:cNvSpPr>
      </xdr:nvSpPr>
      <xdr:spPr>
        <a:xfrm>
          <a:off x="6477000" y="9867900"/>
          <a:ext cx="2324100" cy="561975"/>
        </a:xfrm>
        <a:prstGeom prst="rect">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２６人以上の場合は，２６番以降番号を入力し，名簿を延長してください。</a:t>
          </a:r>
        </a:p>
        <a:p>
          <a:pPr algn="l" rtl="0">
            <a:defRPr sz="1000"/>
          </a:pPr>
          <a:r>
            <a:rPr lang="ja-JP" altLang="en-US" sz="1100" b="0" i="0" u="none" strike="noStrike" baseline="0">
              <a:solidFill>
                <a:srgbClr val="000000"/>
              </a:solidFill>
              <a:latin typeface="ＭＳ Ｐゴシック"/>
              <a:ea typeface="ＭＳ Ｐゴシック"/>
            </a:rPr>
            <a:t>印刷範囲指定は別途必要です。</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3" Type="http://schemas.openxmlformats.org/officeDocument/2006/relationships/vmlDrawing" Target="../drawings/vmlDrawing2.v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 Type="http://schemas.openxmlformats.org/officeDocument/2006/relationships/drawing" Target="../drawings/drawing2.xml"/><Relationship Id="rId16" Type="http://schemas.openxmlformats.org/officeDocument/2006/relationships/ctrlProp" Target="../ctrlProps/ctrlProp46.xml"/><Relationship Id="rId1" Type="http://schemas.openxmlformats.org/officeDocument/2006/relationships/printerSettings" Target="../printerSettings/printerSettings5.bin"/><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5" Type="http://schemas.openxmlformats.org/officeDocument/2006/relationships/ctrlProp" Target="../ctrlProps/ctrlProp45.xml"/><Relationship Id="rId10" Type="http://schemas.openxmlformats.org/officeDocument/2006/relationships/ctrlProp" Target="../ctrlProps/ctrlProp40.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pageSetUpPr fitToPage="1"/>
  </sheetPr>
  <dimension ref="A1:IX153"/>
  <sheetViews>
    <sheetView showGridLines="0" topLeftCell="A98" workbookViewId="0">
      <selection activeCell="R150" sqref="R150"/>
    </sheetView>
  </sheetViews>
  <sheetFormatPr defaultColWidth="0" defaultRowHeight="0" customHeight="1" zeroHeight="1" x14ac:dyDescent="0.15"/>
  <cols>
    <col min="1" max="1" width="3.5" style="1" bestFit="1" customWidth="1"/>
    <col min="2" max="2" width="13.75" style="1" customWidth="1"/>
    <col min="3" max="3" width="7" style="1" customWidth="1"/>
    <col min="4" max="5" width="5.375" style="1" customWidth="1"/>
    <col min="6" max="7" width="8.25" style="1" customWidth="1"/>
    <col min="8" max="11" width="5.375" style="1" customWidth="1"/>
    <col min="12" max="12" width="5.875" style="1" customWidth="1"/>
    <col min="13" max="13" width="5.875" style="1" hidden="1" customWidth="1"/>
    <col min="14" max="14" width="5.875" style="1" customWidth="1"/>
    <col min="15" max="15" width="19" style="1" customWidth="1"/>
    <col min="16" max="16" width="15.125" style="1" customWidth="1"/>
    <col min="17" max="17" width="3.375" style="1" customWidth="1"/>
    <col min="18" max="18" width="25.375" style="1" customWidth="1"/>
    <col min="19" max="258" width="8" style="1" hidden="1" customWidth="1"/>
    <col min="259" max="259" width="18.625" style="1" hidden="1" customWidth="1"/>
    <col min="260" max="16384" width="18.625" style="1" hidden="1"/>
  </cols>
  <sheetData>
    <row r="1" spans="1:19" ht="14.25" x14ac:dyDescent="0.15">
      <c r="O1" s="79"/>
      <c r="S1" s="146" t="s">
        <v>324</v>
      </c>
    </row>
    <row r="2" spans="1:19" ht="20.25" customHeight="1" x14ac:dyDescent="0.15">
      <c r="B2" s="605" t="str">
        <f>IF(O2="","【令和　　年度版】 老人クラブ運営費補助申請用","【令和"&amp;DBCS(O2)&amp;"年度版】 老人クラブ運営費補助申請用")</f>
        <v>【令和８年度版】 老人クラブ運営費補助申請用</v>
      </c>
      <c r="C2" s="606"/>
      <c r="D2" s="606"/>
      <c r="E2" s="606"/>
      <c r="F2" s="606"/>
      <c r="G2" s="606"/>
      <c r="H2" s="606"/>
      <c r="I2" s="606"/>
      <c r="J2" s="606"/>
      <c r="K2" s="607"/>
      <c r="L2" s="112" t="s">
        <v>477</v>
      </c>
      <c r="M2" s="589"/>
      <c r="N2" s="589"/>
      <c r="O2" s="120">
        <v>8</v>
      </c>
      <c r="P2" s="3" t="s">
        <v>178</v>
      </c>
      <c r="Q2" s="3"/>
      <c r="R2" s="3"/>
    </row>
    <row r="3" spans="1:19" ht="18" customHeight="1" x14ac:dyDescent="0.15">
      <c r="B3" s="4"/>
      <c r="C3" s="4"/>
      <c r="D3" s="4"/>
      <c r="E3" s="4"/>
      <c r="F3" s="4"/>
      <c r="G3" s="4"/>
      <c r="H3" s="4"/>
      <c r="I3" s="4"/>
      <c r="J3" s="4"/>
      <c r="K3" s="4"/>
      <c r="L3" s="4"/>
      <c r="M3" s="4"/>
      <c r="N3" s="4"/>
      <c r="O3" s="121" t="s">
        <v>360</v>
      </c>
      <c r="Q3" s="78"/>
      <c r="R3" s="78"/>
    </row>
    <row r="4" spans="1:19" ht="21.75" customHeight="1" x14ac:dyDescent="0.15">
      <c r="A4" s="2" t="s">
        <v>121</v>
      </c>
      <c r="B4" s="4"/>
      <c r="C4" s="4"/>
      <c r="D4" s="4"/>
      <c r="E4" s="4"/>
      <c r="F4" s="4"/>
      <c r="G4" s="4"/>
      <c r="H4" s="4"/>
      <c r="I4" s="4"/>
      <c r="J4" s="4"/>
      <c r="K4" s="4"/>
      <c r="L4" s="4"/>
      <c r="M4" s="4"/>
      <c r="N4" s="4"/>
      <c r="O4" s="608" t="s">
        <v>359</v>
      </c>
      <c r="P4" s="608"/>
      <c r="Q4" s="134"/>
      <c r="R4" s="134"/>
    </row>
    <row r="5" spans="1:19" ht="24" customHeight="1" x14ac:dyDescent="0.15">
      <c r="B5" s="4" t="s">
        <v>122</v>
      </c>
      <c r="C5" s="4"/>
      <c r="D5" s="4"/>
      <c r="E5" s="4"/>
      <c r="F5" s="4"/>
      <c r="G5" s="4"/>
      <c r="H5" s="4"/>
      <c r="I5" s="4"/>
      <c r="J5" s="4"/>
      <c r="K5" s="4"/>
      <c r="L5" s="4"/>
      <c r="M5" s="4"/>
      <c r="N5" s="4"/>
    </row>
    <row r="6" spans="1:19" ht="17.25" customHeight="1" x14ac:dyDescent="0.15">
      <c r="B6" s="5" t="s">
        <v>124</v>
      </c>
      <c r="C6" s="4"/>
      <c r="D6" s="4"/>
      <c r="E6" s="4"/>
      <c r="F6" s="4"/>
      <c r="G6" s="4"/>
      <c r="H6" s="4"/>
      <c r="I6" s="4"/>
      <c r="J6" s="4"/>
      <c r="K6" s="4"/>
      <c r="L6" s="4"/>
      <c r="M6" s="4"/>
      <c r="N6" s="4"/>
      <c r="S6" s="1" t="s">
        <v>126</v>
      </c>
    </row>
    <row r="7" spans="1:19" ht="17.25" customHeight="1" x14ac:dyDescent="0.15">
      <c r="B7" s="5" t="s">
        <v>204</v>
      </c>
      <c r="C7" s="4"/>
      <c r="D7" s="4"/>
      <c r="E7" s="4"/>
      <c r="F7" s="4"/>
      <c r="G7" s="4"/>
      <c r="H7" s="4"/>
      <c r="I7" s="4"/>
      <c r="J7" s="4"/>
      <c r="K7" s="4"/>
      <c r="L7" s="4"/>
      <c r="M7" s="4"/>
      <c r="N7" s="4"/>
    </row>
    <row r="8" spans="1:19" ht="17.25" customHeight="1" x14ac:dyDescent="0.15">
      <c r="B8" s="5" t="s">
        <v>206</v>
      </c>
      <c r="C8" s="4"/>
      <c r="D8" s="4"/>
      <c r="E8" s="4"/>
      <c r="F8" s="4"/>
      <c r="G8" s="4"/>
      <c r="H8" s="4"/>
      <c r="I8" s="4"/>
      <c r="J8" s="4"/>
      <c r="K8" s="4"/>
      <c r="L8" s="4"/>
      <c r="M8" s="4"/>
      <c r="N8" s="4"/>
      <c r="S8" s="1">
        <v>33000</v>
      </c>
    </row>
    <row r="9" spans="1:19" ht="17.25" customHeight="1" x14ac:dyDescent="0.15">
      <c r="B9" s="5" t="s">
        <v>207</v>
      </c>
      <c r="C9" s="4"/>
      <c r="D9" s="4"/>
      <c r="E9" s="4"/>
      <c r="F9" s="4"/>
      <c r="G9" s="4"/>
      <c r="H9" s="4"/>
      <c r="I9" s="4"/>
      <c r="J9" s="4"/>
      <c r="K9" s="4"/>
      <c r="L9" s="4"/>
      <c r="M9" s="4"/>
      <c r="N9" s="4"/>
      <c r="S9" s="1">
        <v>39000</v>
      </c>
    </row>
    <row r="10" spans="1:19" ht="17.25" customHeight="1" x14ac:dyDescent="0.15">
      <c r="B10" s="5" t="s">
        <v>210</v>
      </c>
      <c r="C10" s="4"/>
      <c r="D10" s="4"/>
      <c r="E10" s="4"/>
      <c r="F10" s="4"/>
      <c r="G10" s="4"/>
      <c r="H10" s="4"/>
      <c r="I10" s="4"/>
      <c r="J10" s="4"/>
      <c r="K10" s="4"/>
      <c r="L10" s="4"/>
      <c r="M10" s="4"/>
      <c r="N10" s="4"/>
      <c r="S10" s="1">
        <v>45000</v>
      </c>
    </row>
    <row r="11" spans="1:19" ht="17.25" customHeight="1" x14ac:dyDescent="0.15">
      <c r="B11" s="5" t="s">
        <v>128</v>
      </c>
      <c r="C11" s="4"/>
      <c r="D11" s="4"/>
      <c r="E11" s="4"/>
      <c r="F11" s="4"/>
      <c r="G11" s="4"/>
      <c r="H11" s="4"/>
      <c r="I11" s="4"/>
      <c r="J11" s="4"/>
      <c r="K11" s="4"/>
      <c r="L11" s="4"/>
      <c r="M11" s="4"/>
      <c r="N11" s="4"/>
      <c r="S11" s="1">
        <v>51000</v>
      </c>
    </row>
    <row r="12" spans="1:19" ht="17.25" customHeight="1" x14ac:dyDescent="0.15">
      <c r="B12" s="5" t="s">
        <v>327</v>
      </c>
      <c r="C12" s="4"/>
      <c r="D12" s="4"/>
      <c r="E12" s="4"/>
      <c r="F12" s="4"/>
      <c r="G12" s="4"/>
      <c r="H12" s="4"/>
      <c r="I12" s="4"/>
      <c r="J12" s="4"/>
      <c r="K12" s="4"/>
      <c r="L12" s="4"/>
      <c r="M12" s="4"/>
      <c r="N12" s="4"/>
    </row>
    <row r="13" spans="1:19" ht="17.25" customHeight="1" x14ac:dyDescent="0.15">
      <c r="B13" s="5" t="s">
        <v>431</v>
      </c>
      <c r="C13" s="4"/>
      <c r="D13" s="4"/>
      <c r="E13" s="4"/>
      <c r="F13" s="4"/>
      <c r="G13" s="4"/>
      <c r="H13" s="4"/>
      <c r="I13" s="4"/>
      <c r="J13" s="4"/>
      <c r="K13" s="4"/>
      <c r="L13" s="4"/>
      <c r="M13" s="4"/>
      <c r="N13" s="4"/>
    </row>
    <row r="14" spans="1:19" ht="17.25" customHeight="1" x14ac:dyDescent="0.15">
      <c r="B14" s="5" t="s">
        <v>432</v>
      </c>
      <c r="C14" s="4"/>
      <c r="D14" s="4"/>
      <c r="E14" s="4"/>
      <c r="F14" s="4"/>
      <c r="G14" s="4"/>
      <c r="H14" s="4"/>
      <c r="I14" s="4"/>
      <c r="J14" s="4"/>
      <c r="K14" s="4"/>
      <c r="L14" s="4"/>
      <c r="M14" s="4"/>
      <c r="N14" s="4"/>
    </row>
    <row r="15" spans="1:19" ht="17.25" customHeight="1" x14ac:dyDescent="0.15">
      <c r="B15" s="6" t="s">
        <v>422</v>
      </c>
      <c r="C15" s="4"/>
      <c r="D15" s="4"/>
      <c r="E15" s="4"/>
      <c r="F15" s="4"/>
      <c r="G15" s="4"/>
      <c r="H15" s="4"/>
      <c r="I15" s="4"/>
      <c r="J15" s="4"/>
      <c r="K15" s="4"/>
      <c r="L15" s="4"/>
      <c r="M15" s="4"/>
      <c r="N15" s="4"/>
      <c r="S15" s="1">
        <v>57000</v>
      </c>
    </row>
    <row r="16" spans="1:19" ht="17.25" customHeight="1" x14ac:dyDescent="0.15">
      <c r="B16" s="6" t="s">
        <v>171</v>
      </c>
      <c r="C16" s="4"/>
      <c r="D16" s="4"/>
      <c r="E16" s="4"/>
      <c r="F16" s="4"/>
      <c r="G16" s="4"/>
      <c r="H16" s="4"/>
      <c r="I16" s="4"/>
      <c r="J16" s="4"/>
      <c r="K16" s="4"/>
      <c r="L16" s="4"/>
      <c r="M16" s="4"/>
      <c r="N16" s="4"/>
    </row>
    <row r="17" spans="1:258" ht="17.25" customHeight="1" x14ac:dyDescent="0.15">
      <c r="B17" s="5" t="s">
        <v>229</v>
      </c>
      <c r="C17" s="4"/>
      <c r="D17" s="4"/>
      <c r="G17" s="4"/>
      <c r="H17" s="4"/>
      <c r="I17" s="4"/>
      <c r="J17" s="4"/>
      <c r="K17" s="4"/>
      <c r="L17" s="4"/>
      <c r="M17" s="4"/>
      <c r="N17" s="4"/>
    </row>
    <row r="18" spans="1:258" ht="18" customHeight="1" x14ac:dyDescent="0.15">
      <c r="B18" s="4" t="s">
        <v>129</v>
      </c>
      <c r="C18" s="15"/>
      <c r="D18" s="15"/>
      <c r="E18" s="15"/>
      <c r="F18" s="15"/>
      <c r="G18" s="15"/>
      <c r="H18" s="4"/>
      <c r="I18" s="4"/>
      <c r="J18" s="4"/>
      <c r="K18" s="4"/>
      <c r="L18" s="4"/>
      <c r="M18" s="4"/>
      <c r="N18" s="4"/>
    </row>
    <row r="19" spans="1:258" ht="15.75" customHeight="1" x14ac:dyDescent="0.15">
      <c r="B19" s="5" t="s">
        <v>130</v>
      </c>
      <c r="C19" s="4"/>
      <c r="D19" s="4"/>
      <c r="E19" s="4"/>
      <c r="F19" s="4"/>
      <c r="G19" s="4"/>
      <c r="H19" s="4"/>
      <c r="I19" s="4"/>
      <c r="J19" s="4"/>
      <c r="K19" s="4"/>
      <c r="L19" s="4"/>
      <c r="M19" s="4"/>
      <c r="N19" s="4"/>
    </row>
    <row r="20" spans="1:258" ht="15.75" customHeight="1" x14ac:dyDescent="0.15">
      <c r="B20" s="5" t="s">
        <v>167</v>
      </c>
      <c r="C20" s="4"/>
      <c r="D20" s="4"/>
      <c r="E20" s="4"/>
      <c r="F20" s="4"/>
      <c r="G20" s="4"/>
      <c r="H20" s="4"/>
      <c r="I20" s="4"/>
      <c r="J20" s="4"/>
      <c r="K20" s="4"/>
      <c r="L20" s="4"/>
      <c r="M20" s="4"/>
      <c r="N20" s="4"/>
    </row>
    <row r="21" spans="1:258" ht="18" customHeight="1" x14ac:dyDescent="0.15">
      <c r="B21" s="4"/>
      <c r="C21" s="4"/>
      <c r="D21" s="4"/>
      <c r="E21" s="4"/>
      <c r="F21" s="4"/>
      <c r="G21" s="4"/>
      <c r="H21" s="4"/>
      <c r="I21" s="4"/>
      <c r="J21" s="4"/>
      <c r="K21" s="4"/>
      <c r="L21" s="4"/>
      <c r="M21" s="4"/>
      <c r="N21" s="4"/>
    </row>
    <row r="22" spans="1:258" ht="9" customHeight="1" x14ac:dyDescent="0.15">
      <c r="B22" s="3"/>
    </row>
    <row r="23" spans="1:258" ht="14.25" x14ac:dyDescent="0.15">
      <c r="B23" s="3" t="s">
        <v>19</v>
      </c>
    </row>
    <row r="24" spans="1:258" ht="9" customHeight="1" x14ac:dyDescent="0.15">
      <c r="IX24" s="8"/>
    </row>
    <row r="25" spans="1:258" ht="14.25" x14ac:dyDescent="0.15">
      <c r="A25" s="1">
        <v>1</v>
      </c>
      <c r="B25" s="1" t="s">
        <v>5</v>
      </c>
      <c r="C25" s="609"/>
      <c r="D25" s="610"/>
      <c r="E25" s="610"/>
      <c r="F25" s="610"/>
      <c r="G25" s="610"/>
      <c r="H25" s="611"/>
      <c r="I25" s="1" t="s">
        <v>131</v>
      </c>
      <c r="IX25" s="8"/>
    </row>
    <row r="26" spans="1:258" ht="3" customHeight="1" x14ac:dyDescent="0.15">
      <c r="C26" s="16"/>
      <c r="D26" s="17"/>
      <c r="E26" s="17"/>
      <c r="F26" s="17"/>
      <c r="G26" s="17"/>
      <c r="H26" s="17"/>
      <c r="I26" s="100"/>
      <c r="IX26" s="8"/>
    </row>
    <row r="27" spans="1:258" ht="14.25" x14ac:dyDescent="0.15">
      <c r="A27" s="1">
        <v>2</v>
      </c>
      <c r="B27" s="1" t="s">
        <v>132</v>
      </c>
      <c r="C27" s="612"/>
      <c r="D27" s="613"/>
      <c r="E27" s="613"/>
      <c r="F27" s="613"/>
      <c r="G27" s="613"/>
      <c r="H27" s="614"/>
      <c r="I27" s="1" t="s">
        <v>137</v>
      </c>
      <c r="IX27" s="8"/>
    </row>
    <row r="28" spans="1:258" ht="3" customHeight="1" x14ac:dyDescent="0.15">
      <c r="C28" s="17"/>
      <c r="D28" s="17"/>
      <c r="E28" s="17"/>
      <c r="F28" s="17"/>
      <c r="G28" s="17"/>
      <c r="H28" s="17"/>
      <c r="IX28" s="8"/>
    </row>
    <row r="29" spans="1:258" ht="14.25" x14ac:dyDescent="0.15">
      <c r="A29" s="1">
        <v>3</v>
      </c>
      <c r="B29" s="1" t="s">
        <v>50</v>
      </c>
      <c r="C29" s="18" t="s">
        <v>14</v>
      </c>
      <c r="D29" s="612"/>
      <c r="E29" s="613"/>
      <c r="F29" s="613"/>
      <c r="G29" s="613"/>
      <c r="H29" s="613"/>
      <c r="I29" s="613"/>
      <c r="J29" s="613"/>
      <c r="K29" s="614"/>
      <c r="IX29" s="8"/>
    </row>
    <row r="30" spans="1:258" ht="4.5" customHeight="1" x14ac:dyDescent="0.15">
      <c r="C30" s="17"/>
      <c r="D30" s="17"/>
      <c r="E30" s="17"/>
      <c r="F30" s="17"/>
      <c r="G30" s="17"/>
      <c r="H30" s="17"/>
      <c r="I30" s="17"/>
      <c r="J30" s="17"/>
      <c r="K30" s="17"/>
      <c r="IX30" s="8"/>
    </row>
    <row r="31" spans="1:258" ht="28.5" customHeight="1" x14ac:dyDescent="0.15">
      <c r="A31" s="2">
        <v>4</v>
      </c>
      <c r="B31" s="674" t="s">
        <v>138</v>
      </c>
      <c r="C31" s="19"/>
      <c r="D31" s="40" t="s">
        <v>139</v>
      </c>
      <c r="E31" s="40" t="s">
        <v>140</v>
      </c>
      <c r="F31" s="40" t="s">
        <v>99</v>
      </c>
      <c r="G31" s="40" t="s">
        <v>85</v>
      </c>
      <c r="H31" s="40" t="s">
        <v>9</v>
      </c>
      <c r="I31" s="40" t="s">
        <v>101</v>
      </c>
      <c r="J31" s="40" t="s">
        <v>93</v>
      </c>
      <c r="K31" s="110" t="s">
        <v>25</v>
      </c>
      <c r="L31" s="113" t="s">
        <v>141</v>
      </c>
      <c r="M31" s="590"/>
      <c r="N31" s="590"/>
      <c r="O31" s="8" t="s">
        <v>142</v>
      </c>
      <c r="IX31" s="8"/>
    </row>
    <row r="32" spans="1:258" ht="14.25" customHeight="1" x14ac:dyDescent="0.15">
      <c r="B32" s="674"/>
      <c r="C32" s="20" t="s">
        <v>144</v>
      </c>
      <c r="D32" s="41"/>
      <c r="E32" s="41"/>
      <c r="F32" s="41"/>
      <c r="G32" s="41"/>
      <c r="H32" s="41"/>
      <c r="I32" s="41"/>
      <c r="J32" s="41"/>
      <c r="K32" s="41"/>
      <c r="L32" s="114">
        <f>SUM(D32:K32)</f>
        <v>0</v>
      </c>
      <c r="M32" s="591"/>
      <c r="N32" s="591"/>
    </row>
    <row r="33" spans="1:23" ht="14.25" customHeight="1" x14ac:dyDescent="0.15">
      <c r="B33" s="674"/>
      <c r="C33" s="21" t="s">
        <v>147</v>
      </c>
      <c r="D33" s="42"/>
      <c r="E33" s="42"/>
      <c r="F33" s="42"/>
      <c r="G33" s="42"/>
      <c r="H33" s="42"/>
      <c r="I33" s="42"/>
      <c r="J33" s="42"/>
      <c r="K33" s="42"/>
      <c r="L33" s="115">
        <f>SUM(D33:K33)</f>
        <v>0</v>
      </c>
      <c r="M33" s="591"/>
      <c r="N33" s="591"/>
    </row>
    <row r="34" spans="1:23" ht="14.25" customHeight="1" x14ac:dyDescent="0.15">
      <c r="B34" s="674"/>
      <c r="C34" s="22" t="s">
        <v>141</v>
      </c>
      <c r="D34" s="43">
        <f t="shared" ref="D34:L34" si="0">SUM(D32:D33)</f>
        <v>0</v>
      </c>
      <c r="E34" s="43">
        <f t="shared" si="0"/>
        <v>0</v>
      </c>
      <c r="F34" s="43">
        <f t="shared" si="0"/>
        <v>0</v>
      </c>
      <c r="G34" s="43">
        <f t="shared" si="0"/>
        <v>0</v>
      </c>
      <c r="H34" s="43">
        <f t="shared" si="0"/>
        <v>0</v>
      </c>
      <c r="I34" s="43">
        <f t="shared" si="0"/>
        <v>0</v>
      </c>
      <c r="J34" s="43">
        <f t="shared" si="0"/>
        <v>0</v>
      </c>
      <c r="K34" s="111">
        <f t="shared" si="0"/>
        <v>0</v>
      </c>
      <c r="L34" s="116">
        <f t="shared" si="0"/>
        <v>0</v>
      </c>
      <c r="M34" s="591"/>
      <c r="N34" s="591"/>
    </row>
    <row r="35" spans="1:23" ht="3.75" customHeight="1" x14ac:dyDescent="0.15">
      <c r="B35" s="7"/>
      <c r="C35" s="9"/>
      <c r="D35" s="44"/>
      <c r="E35" s="44"/>
      <c r="F35" s="44"/>
      <c r="G35" s="44"/>
      <c r="H35" s="44"/>
      <c r="I35" s="44"/>
      <c r="J35" s="44"/>
      <c r="K35" s="44"/>
      <c r="L35" s="44"/>
      <c r="M35" s="44"/>
      <c r="N35" s="44"/>
    </row>
    <row r="36" spans="1:23" ht="26.25" customHeight="1" x14ac:dyDescent="0.15">
      <c r="B36" s="8" t="s">
        <v>190</v>
      </c>
      <c r="C36" s="12"/>
      <c r="F36" s="12"/>
      <c r="G36" s="12"/>
      <c r="H36" s="12"/>
      <c r="I36" s="12"/>
      <c r="O36" s="122"/>
      <c r="S36" s="147" t="b">
        <v>0</v>
      </c>
    </row>
    <row r="37" spans="1:23" ht="26.25" customHeight="1" x14ac:dyDescent="0.15">
      <c r="C37" s="12" t="s">
        <v>169</v>
      </c>
      <c r="D37" s="615" t="str">
        <f>IF(S36=FALSE,"",IF(SUM(L32:L33)=0,"",IF(SUM(L32,L33)&lt;=50,S8,IF(SUM(L32,L33)&lt;=100,S9,IF(SUM(L32,L33)&lt;=150,S10,IF(SUM(L32,L33)&lt;=200,S11,IF(SUM(L32,L33)&gt;=201,S15)))))))</f>
        <v/>
      </c>
      <c r="E37" s="615"/>
      <c r="F37" s="615"/>
      <c r="G37" s="1" t="s">
        <v>148</v>
      </c>
      <c r="H37" s="12"/>
      <c r="I37" s="12"/>
      <c r="S37" s="147"/>
    </row>
    <row r="38" spans="1:23" ht="4.5" customHeight="1" x14ac:dyDescent="0.15">
      <c r="C38" s="12"/>
      <c r="D38" s="45"/>
      <c r="E38" s="45"/>
      <c r="F38" s="45"/>
      <c r="H38" s="12"/>
      <c r="I38" s="12"/>
      <c r="S38" s="147"/>
    </row>
    <row r="39" spans="1:23" ht="26.25" customHeight="1" x14ac:dyDescent="0.15">
      <c r="A39" s="1">
        <v>5</v>
      </c>
      <c r="B39" s="1" t="s">
        <v>173</v>
      </c>
      <c r="C39" s="12"/>
      <c r="F39" s="12"/>
      <c r="G39" s="12"/>
      <c r="H39" s="12"/>
      <c r="I39" s="12"/>
      <c r="S39" s="147"/>
    </row>
    <row r="40" spans="1:23" ht="26.25" customHeight="1" x14ac:dyDescent="0.15">
      <c r="B40" s="8" t="s">
        <v>192</v>
      </c>
      <c r="C40" s="12"/>
      <c r="F40" s="12"/>
      <c r="G40" s="12"/>
      <c r="H40" s="12"/>
      <c r="I40" s="12"/>
      <c r="L40" s="79"/>
      <c r="M40" s="79"/>
      <c r="N40" s="79"/>
      <c r="O40" s="79"/>
      <c r="P40" s="79"/>
      <c r="Q40" s="79"/>
      <c r="S40" s="147"/>
    </row>
    <row r="41" spans="1:23" ht="26.25" customHeight="1" x14ac:dyDescent="0.15">
      <c r="C41" s="23" t="s">
        <v>174</v>
      </c>
      <c r="D41" s="46"/>
      <c r="E41" s="46"/>
      <c r="F41" s="81"/>
      <c r="G41" s="81"/>
      <c r="H41" s="81"/>
      <c r="I41" s="81"/>
      <c r="J41" s="46"/>
      <c r="K41" s="46"/>
      <c r="L41" s="117"/>
      <c r="M41" s="117"/>
      <c r="N41" s="117"/>
      <c r="O41" s="117"/>
      <c r="P41" s="117"/>
      <c r="Q41" s="135"/>
      <c r="R41" s="142"/>
      <c r="S41" s="147"/>
    </row>
    <row r="42" spans="1:23" ht="26.25" customHeight="1" x14ac:dyDescent="0.15">
      <c r="C42" s="24" t="s">
        <v>177</v>
      </c>
      <c r="D42" s="47"/>
      <c r="E42" s="47"/>
      <c r="F42" s="47"/>
      <c r="G42" s="47"/>
      <c r="H42" s="47"/>
      <c r="I42" s="47"/>
      <c r="J42" s="47"/>
      <c r="K42" s="47"/>
      <c r="L42" s="47"/>
      <c r="M42" s="47"/>
      <c r="N42" s="47"/>
      <c r="O42" s="47"/>
      <c r="P42" s="47"/>
      <c r="Q42" s="136"/>
      <c r="R42" s="142"/>
      <c r="S42" s="147"/>
    </row>
    <row r="43" spans="1:23" ht="26.25" customHeight="1" x14ac:dyDescent="0.15">
      <c r="B43" s="685"/>
      <c r="C43" s="675"/>
      <c r="D43" s="48" t="s">
        <v>175</v>
      </c>
      <c r="E43" s="51"/>
      <c r="F43" s="82"/>
      <c r="G43" s="82"/>
      <c r="H43" s="82"/>
      <c r="I43" s="82"/>
      <c r="J43" s="51"/>
      <c r="K43" s="51"/>
      <c r="L43" s="51"/>
      <c r="M43" s="51"/>
      <c r="N43" s="51"/>
      <c r="O43" s="51"/>
      <c r="P43" s="51"/>
      <c r="Q43" s="137"/>
      <c r="R43" s="142"/>
      <c r="S43" s="147" t="b">
        <v>0</v>
      </c>
      <c r="U43" s="147" t="s">
        <v>363</v>
      </c>
      <c r="V43" s="147" t="s">
        <v>368</v>
      </c>
      <c r="W43" s="147" t="s">
        <v>369</v>
      </c>
    </row>
    <row r="44" spans="1:23" ht="26.25" customHeight="1" x14ac:dyDescent="0.15">
      <c r="B44" s="685"/>
      <c r="C44" s="676"/>
      <c r="D44" s="49"/>
      <c r="E44" s="65" t="s">
        <v>83</v>
      </c>
      <c r="F44" s="83"/>
      <c r="G44" s="93" t="s">
        <v>366</v>
      </c>
      <c r="H44" s="96"/>
      <c r="I44" s="83"/>
      <c r="J44" s="93" t="s">
        <v>365</v>
      </c>
      <c r="K44" s="96"/>
      <c r="L44" s="616"/>
      <c r="M44" s="616"/>
      <c r="N44" s="616"/>
      <c r="O44" s="616"/>
      <c r="P44" s="616"/>
      <c r="Q44" s="138" t="s">
        <v>146</v>
      </c>
      <c r="R44" s="143" t="s">
        <v>381</v>
      </c>
      <c r="S44" s="148"/>
      <c r="U44" s="147" t="b">
        <v>0</v>
      </c>
      <c r="V44" s="147" t="b">
        <v>0</v>
      </c>
      <c r="W44" s="147" t="b">
        <v>0</v>
      </c>
    </row>
    <row r="45" spans="1:23" ht="26.25" customHeight="1" x14ac:dyDescent="0.15">
      <c r="B45" s="685"/>
      <c r="C45" s="675"/>
      <c r="D45" s="48" t="s">
        <v>176</v>
      </c>
      <c r="E45" s="51"/>
      <c r="F45" s="82"/>
      <c r="G45" s="82"/>
      <c r="H45" s="82"/>
      <c r="I45" s="82"/>
      <c r="J45" s="51"/>
      <c r="K45" s="51"/>
      <c r="L45" s="51"/>
      <c r="M45" s="51"/>
      <c r="N45" s="51"/>
      <c r="O45" s="51"/>
      <c r="P45" s="51"/>
      <c r="Q45" s="137"/>
      <c r="R45" s="144" t="s">
        <v>78</v>
      </c>
      <c r="S45" s="149" t="b">
        <v>0</v>
      </c>
      <c r="U45" s="147" t="s">
        <v>373</v>
      </c>
      <c r="V45" s="147" t="s">
        <v>369</v>
      </c>
      <c r="W45" s="147"/>
    </row>
    <row r="46" spans="1:23" ht="26.25" customHeight="1" x14ac:dyDescent="0.15">
      <c r="B46" s="685"/>
      <c r="C46" s="677"/>
      <c r="D46" s="50"/>
      <c r="E46" s="66" t="s">
        <v>370</v>
      </c>
      <c r="F46" s="84"/>
      <c r="G46" s="52"/>
      <c r="H46" s="86"/>
      <c r="I46" s="101" t="s">
        <v>321</v>
      </c>
      <c r="J46" s="617"/>
      <c r="K46" s="617"/>
      <c r="L46" s="617"/>
      <c r="M46" s="617"/>
      <c r="N46" s="617"/>
      <c r="O46" s="617"/>
      <c r="P46" s="617"/>
      <c r="Q46" s="139" t="s">
        <v>146</v>
      </c>
      <c r="R46" s="143" t="s">
        <v>381</v>
      </c>
      <c r="S46" s="150"/>
      <c r="U46" s="147" t="b">
        <v>0</v>
      </c>
      <c r="V46" s="147" t="b">
        <v>0</v>
      </c>
      <c r="W46" s="147"/>
    </row>
    <row r="47" spans="1:23" ht="26.25" customHeight="1" x14ac:dyDescent="0.15">
      <c r="B47" s="685"/>
      <c r="C47" s="25" t="s">
        <v>179</v>
      </c>
      <c r="D47" s="46"/>
      <c r="E47" s="46"/>
      <c r="F47" s="81"/>
      <c r="G47" s="81"/>
      <c r="H47" s="81"/>
      <c r="I47" s="81"/>
      <c r="J47" s="46"/>
      <c r="K47" s="46"/>
      <c r="L47" s="46"/>
      <c r="M47" s="46"/>
      <c r="N47" s="46"/>
      <c r="O47" s="46"/>
      <c r="P47" s="46"/>
      <c r="Q47" s="135"/>
      <c r="R47" s="144" t="s">
        <v>78</v>
      </c>
      <c r="S47" s="149"/>
      <c r="U47" s="147"/>
      <c r="V47" s="147"/>
      <c r="W47" s="147"/>
    </row>
    <row r="48" spans="1:23" ht="26.25" customHeight="1" x14ac:dyDescent="0.15">
      <c r="B48" s="685"/>
      <c r="C48" s="26" t="s">
        <v>180</v>
      </c>
      <c r="D48" s="47"/>
      <c r="E48" s="47"/>
      <c r="F48" s="85"/>
      <c r="G48" s="85"/>
      <c r="H48" s="85"/>
      <c r="I48" s="85"/>
      <c r="J48" s="47"/>
      <c r="K48" s="47"/>
      <c r="L48" s="47"/>
      <c r="M48" s="47"/>
      <c r="N48" s="47"/>
      <c r="O48" s="47"/>
      <c r="P48" s="47"/>
      <c r="Q48" s="136"/>
      <c r="R48" s="142"/>
      <c r="S48" s="149"/>
      <c r="U48" s="147"/>
      <c r="V48" s="147"/>
      <c r="W48" s="147"/>
    </row>
    <row r="49" spans="1:23" ht="26.25" customHeight="1" x14ac:dyDescent="0.15">
      <c r="B49" s="685"/>
      <c r="C49" s="678"/>
      <c r="D49" s="51" t="s">
        <v>181</v>
      </c>
      <c r="E49" s="51"/>
      <c r="F49" s="82"/>
      <c r="G49" s="82"/>
      <c r="H49" s="82"/>
      <c r="I49" s="82"/>
      <c r="J49" s="51"/>
      <c r="K49" s="51"/>
      <c r="L49" s="51"/>
      <c r="M49" s="51"/>
      <c r="N49" s="51"/>
      <c r="O49" s="51"/>
      <c r="P49" s="51"/>
      <c r="Q49" s="137"/>
      <c r="R49" s="142"/>
      <c r="S49" s="149" t="b">
        <v>0</v>
      </c>
      <c r="U49" s="147" t="s">
        <v>375</v>
      </c>
      <c r="V49" s="147" t="s">
        <v>87</v>
      </c>
      <c r="W49" s="147" t="s">
        <v>369</v>
      </c>
    </row>
    <row r="50" spans="1:23" ht="26.25" customHeight="1" x14ac:dyDescent="0.15">
      <c r="B50" s="685"/>
      <c r="C50" s="679"/>
      <c r="D50" s="52"/>
      <c r="E50" s="66" t="s">
        <v>283</v>
      </c>
      <c r="F50" s="86"/>
      <c r="G50" s="52"/>
      <c r="H50" s="66" t="s">
        <v>87</v>
      </c>
      <c r="I50" s="86"/>
      <c r="J50" s="52" t="s">
        <v>374</v>
      </c>
      <c r="K50" s="86"/>
      <c r="L50" s="617"/>
      <c r="M50" s="617"/>
      <c r="N50" s="617"/>
      <c r="O50" s="617"/>
      <c r="P50" s="617"/>
      <c r="Q50" s="138" t="s">
        <v>146</v>
      </c>
      <c r="R50" s="143" t="s">
        <v>381</v>
      </c>
      <c r="S50" s="148"/>
      <c r="U50" s="147" t="b">
        <v>0</v>
      </c>
      <c r="V50" s="147" t="b">
        <v>0</v>
      </c>
      <c r="W50" s="147" t="b">
        <v>0</v>
      </c>
    </row>
    <row r="51" spans="1:23" ht="26.25" customHeight="1" x14ac:dyDescent="0.15">
      <c r="B51" s="685"/>
      <c r="C51" s="675"/>
      <c r="D51" s="48" t="s">
        <v>184</v>
      </c>
      <c r="E51" s="51"/>
      <c r="F51" s="82"/>
      <c r="G51" s="82"/>
      <c r="H51" s="82"/>
      <c r="I51" s="82"/>
      <c r="J51" s="51"/>
      <c r="K51" s="51"/>
      <c r="L51" s="51"/>
      <c r="M51" s="51"/>
      <c r="N51" s="51"/>
      <c r="O51" s="51"/>
      <c r="P51" s="51"/>
      <c r="Q51" s="137"/>
      <c r="R51" s="144" t="s">
        <v>78</v>
      </c>
      <c r="S51" s="149" t="b">
        <v>0</v>
      </c>
      <c r="U51" s="147" t="s">
        <v>369</v>
      </c>
      <c r="V51" s="147" t="s">
        <v>81</v>
      </c>
      <c r="W51" s="147"/>
    </row>
    <row r="52" spans="1:23" ht="26.25" customHeight="1" x14ac:dyDescent="0.15">
      <c r="B52" s="685"/>
      <c r="C52" s="676"/>
      <c r="D52" s="53" t="s">
        <v>145</v>
      </c>
      <c r="E52" s="67"/>
      <c r="F52" s="67"/>
      <c r="G52" s="67"/>
      <c r="H52" s="97" t="s">
        <v>321</v>
      </c>
      <c r="I52" s="618"/>
      <c r="J52" s="618"/>
      <c r="K52" s="618"/>
      <c r="L52" s="618"/>
      <c r="M52" s="618"/>
      <c r="N52" s="618"/>
      <c r="O52" s="618"/>
      <c r="P52" s="618"/>
      <c r="Q52" s="140" t="s">
        <v>146</v>
      </c>
      <c r="R52" s="143" t="s">
        <v>381</v>
      </c>
      <c r="S52" s="150"/>
      <c r="U52" s="147" t="b">
        <v>0</v>
      </c>
      <c r="V52" s="147" t="b">
        <v>0</v>
      </c>
      <c r="W52" s="147"/>
    </row>
    <row r="53" spans="1:23" ht="26.25" customHeight="1" x14ac:dyDescent="0.15">
      <c r="B53" s="685"/>
      <c r="C53" s="25" t="s">
        <v>185</v>
      </c>
      <c r="D53" s="46"/>
      <c r="E53" s="46"/>
      <c r="F53" s="81"/>
      <c r="G53" s="81"/>
      <c r="H53" s="81"/>
      <c r="I53" s="81"/>
      <c r="J53" s="46"/>
      <c r="K53" s="46"/>
      <c r="L53" s="46"/>
      <c r="M53" s="46"/>
      <c r="N53" s="46"/>
      <c r="O53" s="46"/>
      <c r="P53" s="46"/>
      <c r="Q53" s="135"/>
      <c r="R53" s="144" t="s">
        <v>78</v>
      </c>
      <c r="S53" s="149"/>
      <c r="U53" s="147"/>
      <c r="V53" s="147"/>
      <c r="W53" s="147"/>
    </row>
    <row r="54" spans="1:23" ht="26.25" customHeight="1" x14ac:dyDescent="0.15">
      <c r="B54" s="685"/>
      <c r="C54" s="26" t="s">
        <v>186</v>
      </c>
      <c r="D54" s="47"/>
      <c r="E54" s="47"/>
      <c r="F54" s="85"/>
      <c r="G54" s="85"/>
      <c r="H54" s="85"/>
      <c r="I54" s="85"/>
      <c r="J54" s="47"/>
      <c r="K54" s="47"/>
      <c r="L54" s="47"/>
      <c r="M54" s="47"/>
      <c r="N54" s="47"/>
      <c r="O54" s="47"/>
      <c r="P54" s="47"/>
      <c r="Q54" s="136"/>
      <c r="R54" s="142"/>
      <c r="S54" s="149"/>
      <c r="U54" s="147"/>
      <c r="V54" s="147"/>
      <c r="W54" s="147"/>
    </row>
    <row r="55" spans="1:23" ht="26.25" customHeight="1" x14ac:dyDescent="0.15">
      <c r="B55" s="685"/>
      <c r="C55" s="677"/>
      <c r="D55" s="48" t="s">
        <v>187</v>
      </c>
      <c r="E55" s="51"/>
      <c r="F55" s="82"/>
      <c r="G55" s="82"/>
      <c r="H55" s="82"/>
      <c r="I55" s="82"/>
      <c r="J55" s="51"/>
      <c r="K55" s="51"/>
      <c r="L55" s="51"/>
      <c r="M55" s="51"/>
      <c r="N55" s="51"/>
      <c r="O55" s="51"/>
      <c r="P55" s="51"/>
      <c r="Q55" s="137"/>
      <c r="R55" s="142"/>
      <c r="S55" s="149" t="b">
        <v>0</v>
      </c>
      <c r="U55" s="147" t="s">
        <v>301</v>
      </c>
      <c r="V55" s="147" t="s">
        <v>379</v>
      </c>
      <c r="W55" s="147" t="s">
        <v>369</v>
      </c>
    </row>
    <row r="56" spans="1:23" ht="26.25" customHeight="1" x14ac:dyDescent="0.15">
      <c r="B56" s="685"/>
      <c r="C56" s="676"/>
      <c r="D56" s="54"/>
      <c r="E56" s="66" t="s">
        <v>172</v>
      </c>
      <c r="F56" s="84"/>
      <c r="G56" s="52"/>
      <c r="H56" s="66" t="s">
        <v>377</v>
      </c>
      <c r="I56" s="86"/>
      <c r="J56" s="52" t="s">
        <v>376</v>
      </c>
      <c r="K56" s="86"/>
      <c r="L56" s="617"/>
      <c r="M56" s="617"/>
      <c r="N56" s="617"/>
      <c r="O56" s="617"/>
      <c r="P56" s="617"/>
      <c r="Q56" s="138" t="s">
        <v>146</v>
      </c>
      <c r="R56" s="143" t="s">
        <v>381</v>
      </c>
      <c r="S56" s="148"/>
      <c r="U56" s="147" t="b">
        <v>0</v>
      </c>
      <c r="V56" s="147" t="b">
        <v>0</v>
      </c>
      <c r="W56" s="147" t="b">
        <v>0</v>
      </c>
    </row>
    <row r="57" spans="1:23" ht="26.25" customHeight="1" x14ac:dyDescent="0.15">
      <c r="B57" s="681"/>
      <c r="C57" s="678"/>
      <c r="D57" s="48" t="s">
        <v>189</v>
      </c>
      <c r="E57" s="51"/>
      <c r="F57" s="82"/>
      <c r="G57" s="82"/>
      <c r="H57" s="82"/>
      <c r="I57" s="82"/>
      <c r="J57" s="51"/>
      <c r="K57" s="51"/>
      <c r="L57" s="51"/>
      <c r="M57" s="51"/>
      <c r="N57" s="51"/>
      <c r="O57" s="51"/>
      <c r="P57" s="51"/>
      <c r="Q57" s="137"/>
      <c r="R57" s="144" t="s">
        <v>78</v>
      </c>
      <c r="S57" s="149" t="b">
        <v>0</v>
      </c>
      <c r="U57" s="147" t="s">
        <v>127</v>
      </c>
      <c r="V57" s="147" t="s">
        <v>369</v>
      </c>
      <c r="W57" s="147"/>
    </row>
    <row r="58" spans="1:23" ht="26.25" customHeight="1" x14ac:dyDescent="0.15">
      <c r="B58" s="9"/>
      <c r="C58" s="679"/>
      <c r="D58" s="55"/>
      <c r="E58" s="68" t="s">
        <v>346</v>
      </c>
      <c r="F58" s="87"/>
      <c r="G58" s="94"/>
      <c r="H58" s="94"/>
      <c r="I58" s="94"/>
      <c r="J58" s="94" t="s">
        <v>376</v>
      </c>
      <c r="K58" s="87"/>
      <c r="L58" s="619"/>
      <c r="M58" s="619"/>
      <c r="N58" s="619"/>
      <c r="O58" s="619"/>
      <c r="P58" s="619"/>
      <c r="Q58" s="141" t="s">
        <v>146</v>
      </c>
      <c r="R58" s="143" t="s">
        <v>381</v>
      </c>
      <c r="S58" s="148"/>
      <c r="U58" s="147" t="b">
        <v>0</v>
      </c>
      <c r="V58" s="147" t="b">
        <v>0</v>
      </c>
      <c r="W58" s="147"/>
    </row>
    <row r="59" spans="1:23" ht="26.25" customHeight="1" x14ac:dyDescent="0.15">
      <c r="B59" s="620" t="s">
        <v>203</v>
      </c>
      <c r="C59" s="620"/>
      <c r="D59" s="620"/>
      <c r="E59" s="620"/>
      <c r="F59" s="620"/>
      <c r="G59" s="620"/>
      <c r="H59" s="620"/>
      <c r="I59" s="620"/>
      <c r="J59" s="620"/>
      <c r="K59" s="620"/>
      <c r="L59" s="621"/>
      <c r="M59" s="588"/>
      <c r="N59" s="588"/>
      <c r="R59" s="144" t="s">
        <v>78</v>
      </c>
      <c r="S59" s="147" t="b">
        <v>0</v>
      </c>
      <c r="U59" s="147"/>
      <c r="V59" s="147"/>
      <c r="W59" s="147"/>
    </row>
    <row r="60" spans="1:23" ht="26.25" customHeight="1" x14ac:dyDescent="0.15">
      <c r="B60" s="10" t="s">
        <v>195</v>
      </c>
      <c r="C60" s="27" t="str">
        <f>IF(S59=TRUE,COUNTIF(S43:S57,TRUE),"")</f>
        <v/>
      </c>
      <c r="D60" s="1" t="s">
        <v>197</v>
      </c>
      <c r="F60" s="12"/>
      <c r="G60" s="12"/>
      <c r="H60" s="12"/>
      <c r="I60" s="12"/>
      <c r="S60" s="147"/>
      <c r="U60" s="147"/>
      <c r="V60" s="147"/>
      <c r="W60" s="147"/>
    </row>
    <row r="61" spans="1:23" ht="26.25" customHeight="1" x14ac:dyDescent="0.15">
      <c r="C61" s="12" t="s">
        <v>199</v>
      </c>
      <c r="D61" s="622" t="str">
        <f>IF(S59=TRUE,IF(C60=0,0,4000*C60),"")</f>
        <v/>
      </c>
      <c r="E61" s="622"/>
      <c r="F61" s="622"/>
      <c r="G61" s="1" t="s">
        <v>148</v>
      </c>
      <c r="H61" s="12"/>
      <c r="I61" s="12"/>
      <c r="S61" s="147"/>
    </row>
    <row r="62" spans="1:23" ht="7.5" customHeight="1" x14ac:dyDescent="0.15">
      <c r="B62" s="8"/>
      <c r="C62" s="12"/>
      <c r="F62" s="12"/>
      <c r="G62" s="12"/>
      <c r="H62" s="12"/>
      <c r="I62" s="12"/>
      <c r="S62" s="147"/>
    </row>
    <row r="63" spans="1:23" ht="26.25" customHeight="1" x14ac:dyDescent="0.15">
      <c r="A63" s="1">
        <v>6</v>
      </c>
      <c r="B63" s="1" t="s">
        <v>323</v>
      </c>
      <c r="C63" s="12"/>
      <c r="F63" s="12"/>
      <c r="G63" s="12"/>
      <c r="H63" s="12"/>
      <c r="I63" s="12"/>
      <c r="S63" s="147"/>
    </row>
    <row r="64" spans="1:23" ht="26.25" customHeight="1" x14ac:dyDescent="0.15">
      <c r="B64" s="11" t="s">
        <v>143</v>
      </c>
      <c r="C64" s="12"/>
      <c r="F64" s="12"/>
      <c r="G64" s="12"/>
      <c r="H64" s="12"/>
      <c r="I64" s="12"/>
      <c r="S64" s="147"/>
    </row>
    <row r="65" spans="2:19" ht="26.25" customHeight="1" x14ac:dyDescent="0.15">
      <c r="B65" s="8"/>
      <c r="C65" s="28" t="str">
        <f>IF(S66=2,"","　→ 「令和"&amp;O2&amp;"年度 高齢者いこいの家運営計画書」「高齢者いこいの家運営加算額調書」の入力をしてください。")</f>
        <v>　→ 「令和8年度 高齢者いこいの家運営計画書」「高齢者いこいの家運営加算額調書」の入力をしてください。</v>
      </c>
      <c r="F65" s="12"/>
      <c r="G65" s="12"/>
      <c r="H65" s="12"/>
      <c r="I65" s="12"/>
      <c r="S65" s="1" t="s">
        <v>183</v>
      </c>
    </row>
    <row r="66" spans="2:19" ht="26.25" customHeight="1" x14ac:dyDescent="0.15">
      <c r="B66" s="8"/>
      <c r="C66" s="29" t="str">
        <f>IF(S66=1,"","　→ いこいの家関係の入力は不要です。「８概算払いを希望しますか？」に進んでください。")</f>
        <v/>
      </c>
      <c r="S66" s="147">
        <v>1</v>
      </c>
    </row>
    <row r="67" spans="2:19" ht="28.5" customHeight="1" x14ac:dyDescent="0.15">
      <c r="B67" s="8"/>
      <c r="C67" s="11" t="str">
        <f>IF(S66=1,"令和"&amp;O2&amp;"年度 高齢者いこいの家運営計画書","※入力不要です")</f>
        <v>令和8年度 高齢者いこいの家運営計画書</v>
      </c>
      <c r="F67" s="12"/>
      <c r="G67" s="12"/>
      <c r="H67" s="12"/>
      <c r="I67" s="12"/>
      <c r="S67" s="147"/>
    </row>
    <row r="68" spans="2:19" ht="24.75" customHeight="1" x14ac:dyDescent="0.15">
      <c r="B68" s="8"/>
      <c r="C68" s="623" t="s">
        <v>38</v>
      </c>
      <c r="D68" s="623"/>
      <c r="E68" s="624"/>
      <c r="F68" s="625"/>
      <c r="G68" s="625"/>
      <c r="H68" s="625"/>
      <c r="I68" s="625"/>
      <c r="J68" s="625"/>
      <c r="K68" s="625"/>
      <c r="L68" s="625"/>
      <c r="M68" s="95"/>
      <c r="N68" s="126"/>
      <c r="O68" s="626" t="s">
        <v>317</v>
      </c>
      <c r="P68" s="627"/>
      <c r="Q68" s="628" t="str">
        <f>IF(S66=1,IF(E68="","←入力漏れ",""),"")</f>
        <v>←入力漏れ</v>
      </c>
      <c r="R68" s="629"/>
      <c r="S68" s="147"/>
    </row>
    <row r="69" spans="2:19" ht="24.75" customHeight="1" x14ac:dyDescent="0.15">
      <c r="B69" s="8"/>
      <c r="C69" s="623" t="s">
        <v>417</v>
      </c>
      <c r="D69" s="623"/>
      <c r="E69" s="630" t="s">
        <v>14</v>
      </c>
      <c r="F69" s="631"/>
      <c r="G69" s="632"/>
      <c r="H69" s="633"/>
      <c r="I69" s="633"/>
      <c r="J69" s="633"/>
      <c r="K69" s="633"/>
      <c r="L69" s="633"/>
      <c r="M69" s="633"/>
      <c r="N69" s="633"/>
      <c r="O69" s="633"/>
      <c r="P69" s="634"/>
      <c r="Q69" s="628" t="str">
        <f>IF(S66=1,IF(G69="","←入力漏れ",""),"")</f>
        <v>←入力漏れ</v>
      </c>
      <c r="R69" s="629"/>
      <c r="S69" s="147"/>
    </row>
    <row r="70" spans="2:19" ht="26.25" customHeight="1" x14ac:dyDescent="0.15">
      <c r="B70" s="8"/>
      <c r="C70" s="623" t="s">
        <v>100</v>
      </c>
      <c r="D70" s="623"/>
      <c r="E70" s="635"/>
      <c r="F70" s="636"/>
      <c r="G70" s="636"/>
      <c r="H70" s="636"/>
      <c r="I70" s="636"/>
      <c r="J70" s="636"/>
      <c r="K70" s="636"/>
      <c r="L70" s="636"/>
      <c r="M70" s="636"/>
      <c r="N70" s="636"/>
      <c r="O70" s="636"/>
      <c r="P70" s="637"/>
      <c r="Q70" s="628" t="str">
        <f>IF(S66=1,IF(E70="","←入力漏れ",""),"")</f>
        <v>←入力漏れ</v>
      </c>
      <c r="R70" s="629"/>
      <c r="S70" s="147"/>
    </row>
    <row r="71" spans="2:19" ht="26.25" customHeight="1" x14ac:dyDescent="0.15">
      <c r="B71" s="8"/>
      <c r="C71" s="623" t="s">
        <v>424</v>
      </c>
      <c r="D71" s="623"/>
      <c r="E71" s="635"/>
      <c r="F71" s="636"/>
      <c r="G71" s="636"/>
      <c r="H71" s="636"/>
      <c r="I71" s="636"/>
      <c r="J71" s="636"/>
      <c r="K71" s="636"/>
      <c r="L71" s="636"/>
      <c r="M71" s="636"/>
      <c r="N71" s="636"/>
      <c r="O71" s="636"/>
      <c r="P71" s="637"/>
      <c r="Q71" s="628" t="str">
        <f>IF(S66=1,IF(E71="","←入力漏れ",""),"")</f>
        <v>←入力漏れ</v>
      </c>
      <c r="R71" s="629"/>
      <c r="S71" s="147"/>
    </row>
    <row r="72" spans="2:19" ht="26.25" customHeight="1" x14ac:dyDescent="0.15">
      <c r="B72" s="8"/>
      <c r="C72" s="623" t="s">
        <v>425</v>
      </c>
      <c r="D72" s="623"/>
      <c r="E72" s="624"/>
      <c r="F72" s="625"/>
      <c r="G72" s="625"/>
      <c r="H72" s="625"/>
      <c r="I72" s="625"/>
      <c r="J72" s="625"/>
      <c r="K72" s="625"/>
      <c r="L72" s="625"/>
      <c r="M72" s="625"/>
      <c r="N72" s="625"/>
      <c r="O72" s="625"/>
      <c r="P72" s="638"/>
      <c r="Q72" s="628"/>
      <c r="R72" s="629"/>
      <c r="S72" s="147"/>
    </row>
    <row r="73" spans="2:19" ht="26.25" customHeight="1" x14ac:dyDescent="0.15">
      <c r="B73" s="8"/>
      <c r="C73" s="623" t="s">
        <v>95</v>
      </c>
      <c r="D73" s="623"/>
      <c r="E73" s="639" t="s">
        <v>378</v>
      </c>
      <c r="F73" s="631"/>
      <c r="G73" s="640"/>
      <c r="H73" s="641"/>
      <c r="I73" s="102" t="s">
        <v>213</v>
      </c>
      <c r="J73" s="642" t="str">
        <f>IF(G73="","",IF(G73&lt;6,"←６人以上でなければ補助対象となりません",""))</f>
        <v/>
      </c>
      <c r="K73" s="642"/>
      <c r="L73" s="642"/>
      <c r="M73" s="642"/>
      <c r="N73" s="642"/>
      <c r="O73" s="642"/>
      <c r="P73" s="643"/>
      <c r="Q73" s="628" t="str">
        <f>IF(S66=1,IF(G73="","←入力漏れ",""),"")</f>
        <v>←入力漏れ</v>
      </c>
      <c r="R73" s="629"/>
      <c r="S73" s="147"/>
    </row>
    <row r="74" spans="2:19" ht="26.25" customHeight="1" x14ac:dyDescent="0.15">
      <c r="B74" s="8"/>
      <c r="C74" s="623" t="s">
        <v>426</v>
      </c>
      <c r="D74" s="623"/>
      <c r="E74" s="644" t="s">
        <v>427</v>
      </c>
      <c r="F74" s="645"/>
      <c r="G74" s="646"/>
      <c r="H74" s="647"/>
      <c r="I74" s="102" t="s">
        <v>102</v>
      </c>
      <c r="J74" s="642" t="str">
        <f>IF(G74="","",IF(G74&lt;5,"←５日以上でなければ補助対象となりません",""))</f>
        <v/>
      </c>
      <c r="K74" s="642"/>
      <c r="L74" s="642"/>
      <c r="M74" s="642"/>
      <c r="N74" s="642"/>
      <c r="O74" s="642"/>
      <c r="P74" s="643"/>
      <c r="Q74" s="628" t="str">
        <f>IF(S66=1,IF(G74="","←入力漏れ",""),"")</f>
        <v>←入力漏れ</v>
      </c>
      <c r="R74" s="629"/>
      <c r="S74" s="147"/>
    </row>
    <row r="75" spans="2:19" ht="26.25" customHeight="1" x14ac:dyDescent="0.15">
      <c r="B75" s="8"/>
      <c r="C75" s="623" t="s">
        <v>350</v>
      </c>
      <c r="D75" s="623"/>
      <c r="E75" s="69" t="s">
        <v>477</v>
      </c>
      <c r="F75" s="88"/>
      <c r="G75" s="89" t="s">
        <v>413</v>
      </c>
      <c r="H75" s="88"/>
      <c r="I75" s="103" t="s">
        <v>200</v>
      </c>
      <c r="J75" s="108"/>
      <c r="K75" s="102" t="s">
        <v>415</v>
      </c>
      <c r="L75" s="118"/>
      <c r="M75" s="118"/>
      <c r="N75" s="118"/>
      <c r="O75" s="648"/>
      <c r="P75" s="649"/>
      <c r="Q75" s="628" t="str">
        <f>IF(S66=1,IF(F75="","←入力漏れ",IF(H75="","←入力漏れ",IF(J75="","←入力漏れ",""))),"")</f>
        <v>←入力漏れ</v>
      </c>
      <c r="R75" s="629"/>
      <c r="S75" s="147"/>
    </row>
    <row r="76" spans="2:19" ht="26.25" customHeight="1" x14ac:dyDescent="0.15">
      <c r="B76" s="8"/>
      <c r="C76" s="623"/>
      <c r="D76" s="623"/>
      <c r="E76" s="69" t="s">
        <v>477</v>
      </c>
      <c r="F76" s="88"/>
      <c r="G76" s="89" t="s">
        <v>413</v>
      </c>
      <c r="H76" s="88"/>
      <c r="I76" s="89" t="s">
        <v>200</v>
      </c>
      <c r="J76" s="88"/>
      <c r="K76" s="102" t="s">
        <v>414</v>
      </c>
      <c r="L76" s="118"/>
      <c r="M76" s="118"/>
      <c r="N76" s="118"/>
      <c r="O76" s="648"/>
      <c r="P76" s="649"/>
      <c r="Q76" s="628" t="str">
        <f>IF(S66=1,IF(F76="","←入力漏れ",IF(H76="","←入力漏れ",IF(J76="","←入力漏れ",""))),"")</f>
        <v>←入力漏れ</v>
      </c>
      <c r="R76" s="629"/>
      <c r="S76" s="147"/>
    </row>
    <row r="77" spans="2:19" ht="66.75" customHeight="1" x14ac:dyDescent="0.15">
      <c r="B77" s="8"/>
      <c r="C77" s="623" t="s">
        <v>473</v>
      </c>
      <c r="D77" s="623"/>
      <c r="E77" s="650" t="s">
        <v>479</v>
      </c>
      <c r="F77" s="651"/>
      <c r="G77" s="651"/>
      <c r="H77" s="651"/>
      <c r="I77" s="651"/>
      <c r="J77" s="651"/>
      <c r="K77" s="651"/>
      <c r="L77" s="651"/>
      <c r="M77" s="651"/>
      <c r="N77" s="651"/>
      <c r="O77" s="651"/>
      <c r="P77" s="652"/>
      <c r="Q77" s="628" t="str">
        <f>IF(S66=1,IF(E77="","←入力漏れ",""),"")</f>
        <v/>
      </c>
      <c r="R77" s="629"/>
      <c r="S77" s="147"/>
    </row>
    <row r="78" spans="2:19" ht="84" customHeight="1" x14ac:dyDescent="0.15">
      <c r="B78" s="8"/>
      <c r="C78" s="686" t="s">
        <v>428</v>
      </c>
      <c r="D78" s="687"/>
      <c r="E78" s="650"/>
      <c r="F78" s="651"/>
      <c r="G78" s="651"/>
      <c r="H78" s="651"/>
      <c r="I78" s="651"/>
      <c r="J78" s="651"/>
      <c r="K78" s="651"/>
      <c r="L78" s="651"/>
      <c r="M78" s="651"/>
      <c r="N78" s="651"/>
      <c r="O78" s="651"/>
      <c r="P78" s="652"/>
      <c r="S78" s="147"/>
    </row>
    <row r="79" spans="2:19" ht="21.75" customHeight="1" x14ac:dyDescent="0.15">
      <c r="B79" s="8"/>
      <c r="C79" s="688"/>
      <c r="D79" s="689"/>
      <c r="E79" s="70"/>
      <c r="F79" s="89" t="s">
        <v>59</v>
      </c>
      <c r="G79" s="89" t="s">
        <v>109</v>
      </c>
      <c r="H79" s="70"/>
      <c r="I79" s="89" t="s">
        <v>102</v>
      </c>
      <c r="J79" s="89" t="s">
        <v>109</v>
      </c>
      <c r="K79" s="70"/>
      <c r="L79" s="89" t="s">
        <v>57</v>
      </c>
      <c r="M79" s="89"/>
      <c r="N79" s="89"/>
      <c r="O79" s="89" t="s">
        <v>252</v>
      </c>
      <c r="P79" s="127" t="str">
        <f>IF(S66=1,IF(E79*H79*K79=0,"",E79*H79*K79),"")</f>
        <v/>
      </c>
      <c r="Q79" s="680"/>
      <c r="R79" s="681"/>
      <c r="S79" s="147"/>
    </row>
    <row r="80" spans="2:19" ht="21.75" customHeight="1" x14ac:dyDescent="0.15">
      <c r="B80" s="8"/>
      <c r="C80" s="688"/>
      <c r="D80" s="689"/>
      <c r="E80" s="70"/>
      <c r="F80" s="89" t="s">
        <v>59</v>
      </c>
      <c r="G80" s="89" t="s">
        <v>109</v>
      </c>
      <c r="H80" s="70"/>
      <c r="I80" s="89" t="s">
        <v>102</v>
      </c>
      <c r="J80" s="89" t="s">
        <v>109</v>
      </c>
      <c r="K80" s="70"/>
      <c r="L80" s="89" t="s">
        <v>57</v>
      </c>
      <c r="M80" s="89"/>
      <c r="N80" s="89"/>
      <c r="O80" s="89" t="s">
        <v>252</v>
      </c>
      <c r="P80" s="127" t="str">
        <f>IF(S66=1,IF(E80*H80*K80=0,"",E80*H80*K80),"")</f>
        <v/>
      </c>
      <c r="Q80" s="680"/>
      <c r="R80" s="681"/>
      <c r="S80" s="147"/>
    </row>
    <row r="81" spans="2:24" ht="21.75" customHeight="1" x14ac:dyDescent="0.15">
      <c r="B81" s="8"/>
      <c r="C81" s="688"/>
      <c r="D81" s="689"/>
      <c r="E81" s="70"/>
      <c r="F81" s="89" t="s">
        <v>59</v>
      </c>
      <c r="G81" s="89" t="s">
        <v>109</v>
      </c>
      <c r="H81" s="70"/>
      <c r="I81" s="89" t="s">
        <v>102</v>
      </c>
      <c r="J81" s="89" t="s">
        <v>109</v>
      </c>
      <c r="K81" s="70"/>
      <c r="L81" s="89" t="s">
        <v>57</v>
      </c>
      <c r="M81" s="89"/>
      <c r="N81" s="89"/>
      <c r="O81" s="89" t="s">
        <v>252</v>
      </c>
      <c r="P81" s="127" t="str">
        <f>IF(S66=1,IF(E81*H81*K81=0,"",E81*H81*K81),"")</f>
        <v/>
      </c>
      <c r="Q81" s="680"/>
      <c r="R81" s="681"/>
      <c r="S81" s="147"/>
    </row>
    <row r="82" spans="2:24" ht="21.75" customHeight="1" x14ac:dyDescent="0.15">
      <c r="B82" s="8"/>
      <c r="C82" s="688"/>
      <c r="D82" s="689"/>
      <c r="E82" s="70"/>
      <c r="F82" s="89" t="s">
        <v>59</v>
      </c>
      <c r="G82" s="89" t="s">
        <v>109</v>
      </c>
      <c r="H82" s="70"/>
      <c r="I82" s="89" t="s">
        <v>102</v>
      </c>
      <c r="J82" s="89" t="s">
        <v>109</v>
      </c>
      <c r="K82" s="70"/>
      <c r="L82" s="89" t="s">
        <v>57</v>
      </c>
      <c r="M82" s="89"/>
      <c r="N82" s="89"/>
      <c r="O82" s="89" t="s">
        <v>252</v>
      </c>
      <c r="P82" s="127" t="str">
        <f>IF(S66=1,IF(E82*H82*K82=0,"",E82*H82*K82),"")</f>
        <v/>
      </c>
      <c r="Q82" s="680"/>
      <c r="R82" s="681"/>
      <c r="S82" s="147"/>
    </row>
    <row r="83" spans="2:24" ht="21.75" customHeight="1" x14ac:dyDescent="0.15">
      <c r="B83" s="8"/>
      <c r="C83" s="688"/>
      <c r="D83" s="689"/>
      <c r="E83" s="70"/>
      <c r="F83" s="89" t="s">
        <v>59</v>
      </c>
      <c r="G83" s="89" t="s">
        <v>109</v>
      </c>
      <c r="H83" s="70"/>
      <c r="I83" s="89" t="s">
        <v>102</v>
      </c>
      <c r="J83" s="89" t="s">
        <v>109</v>
      </c>
      <c r="K83" s="70"/>
      <c r="L83" s="89" t="s">
        <v>57</v>
      </c>
      <c r="M83" s="89"/>
      <c r="N83" s="89"/>
      <c r="O83" s="89" t="s">
        <v>252</v>
      </c>
      <c r="P83" s="127" t="str">
        <f>IF(S66=1,IF(E83*H83*K83=0,"",E83*H83*K83),"")</f>
        <v/>
      </c>
      <c r="Q83" s="680"/>
      <c r="R83" s="681"/>
      <c r="S83" s="147"/>
    </row>
    <row r="84" spans="2:24" ht="21.75" customHeight="1" x14ac:dyDescent="0.15">
      <c r="B84" s="8"/>
      <c r="C84" s="690"/>
      <c r="D84" s="691"/>
      <c r="E84" s="653" t="s">
        <v>230</v>
      </c>
      <c r="F84" s="648"/>
      <c r="G84" s="648"/>
      <c r="H84" s="648"/>
      <c r="I84" s="648"/>
      <c r="J84" s="648"/>
      <c r="K84" s="648"/>
      <c r="L84" s="648"/>
      <c r="M84" s="648"/>
      <c r="N84" s="648"/>
      <c r="O84" s="648"/>
      <c r="P84" s="128" t="str">
        <f>IF(S66=1,(IF(SUM(P79:P83)=0,"",SUM(P79:P83))),"")</f>
        <v/>
      </c>
      <c r="Q84" s="680"/>
      <c r="R84" s="681"/>
      <c r="S84" s="147"/>
    </row>
    <row r="85" spans="2:24" ht="26.25" customHeight="1" x14ac:dyDescent="0.15">
      <c r="B85" s="8"/>
      <c r="C85" s="30"/>
      <c r="D85" s="56"/>
      <c r="E85" s="56"/>
      <c r="F85" s="56"/>
      <c r="G85" s="56"/>
      <c r="H85" s="56"/>
      <c r="I85" s="56"/>
      <c r="J85" s="56"/>
      <c r="K85" s="31"/>
      <c r="L85" s="31"/>
      <c r="M85" s="31"/>
      <c r="N85" s="31"/>
      <c r="O85" s="31"/>
      <c r="P85" s="129" t="str">
        <f>IF(P84="","",IF(P84=O91,"","↓１　家賃（使用料，賃借料）には合計金額を入力してください。"))</f>
        <v/>
      </c>
      <c r="S85" s="147"/>
    </row>
    <row r="86" spans="2:24" ht="15.75" customHeight="1" x14ac:dyDescent="0.15">
      <c r="B86" s="8"/>
      <c r="C86" s="30"/>
      <c r="D86" s="56"/>
      <c r="E86" s="56"/>
      <c r="F86" s="56"/>
      <c r="G86" s="56"/>
      <c r="H86" s="56"/>
      <c r="I86" s="56"/>
      <c r="J86" s="56"/>
      <c r="K86" s="31"/>
      <c r="L86" s="31"/>
      <c r="M86" s="31"/>
      <c r="N86" s="31"/>
      <c r="O86" s="31"/>
      <c r="P86" s="129" t="str">
        <f>IF(P84="","",IF(P84=O91,"","※契約書がある場合（月額，年額の家賃が決まっている場合）はその他欄の積算に入力しないでください。"))</f>
        <v/>
      </c>
      <c r="S86" s="147"/>
    </row>
    <row r="87" spans="2:24" ht="3.75" customHeight="1" x14ac:dyDescent="0.15">
      <c r="B87" s="8"/>
      <c r="C87" s="30"/>
      <c r="D87" s="56"/>
      <c r="E87" s="56"/>
      <c r="F87" s="56"/>
      <c r="G87" s="56"/>
      <c r="H87" s="56"/>
      <c r="I87" s="56"/>
      <c r="J87" s="56"/>
      <c r="K87" s="31"/>
      <c r="L87" s="31"/>
      <c r="M87" s="31"/>
      <c r="N87" s="31"/>
      <c r="O87" s="31"/>
      <c r="P87" s="12"/>
      <c r="S87" s="147"/>
    </row>
    <row r="88" spans="2:24" ht="15.75" customHeight="1" x14ac:dyDescent="0.15">
      <c r="B88" s="8"/>
      <c r="C88" s="31" t="str">
        <f>IF(S66=1,"高齢者いこいの家運営加算額算出調書","※入力不要です")</f>
        <v>高齢者いこいの家運営加算額算出調書</v>
      </c>
      <c r="D88" s="56"/>
      <c r="E88" s="56"/>
      <c r="F88" s="56"/>
      <c r="G88" s="56"/>
      <c r="H88" s="56"/>
      <c r="I88" s="56"/>
      <c r="J88" s="56"/>
      <c r="K88" s="31"/>
      <c r="L88" s="31"/>
      <c r="M88" s="31"/>
      <c r="N88" s="31"/>
      <c r="O88" s="31"/>
      <c r="S88" s="147"/>
    </row>
    <row r="89" spans="2:24" ht="6.75" customHeight="1" x14ac:dyDescent="0.15">
      <c r="B89" s="8"/>
      <c r="C89" s="12"/>
      <c r="F89" s="12"/>
      <c r="G89" s="12"/>
      <c r="H89" s="12"/>
      <c r="I89" s="12"/>
      <c r="S89" s="147"/>
    </row>
    <row r="90" spans="2:24" ht="17.25" customHeight="1" x14ac:dyDescent="0.15">
      <c r="B90" s="692"/>
      <c r="C90" s="32"/>
      <c r="D90" s="57"/>
      <c r="E90" s="57"/>
      <c r="F90" s="90"/>
      <c r="G90" s="90"/>
      <c r="H90" s="90"/>
      <c r="I90" s="90"/>
      <c r="J90" s="57"/>
      <c r="K90" s="57"/>
      <c r="L90" s="57"/>
      <c r="M90" s="57"/>
      <c r="N90" s="57"/>
      <c r="O90" s="57"/>
      <c r="P90" s="130"/>
      <c r="S90" s="147"/>
    </row>
    <row r="91" spans="2:24" ht="21" customHeight="1" x14ac:dyDescent="0.15">
      <c r="B91" s="692"/>
      <c r="C91" s="33" t="s">
        <v>241</v>
      </c>
      <c r="D91" s="58"/>
      <c r="E91" s="71"/>
      <c r="F91" s="71"/>
      <c r="G91" s="91" t="str">
        <f>IF(S66=1,IF(O91&gt;300000,"※家賃が限度額30万円を超えています",""),"")</f>
        <v/>
      </c>
      <c r="H91" s="91"/>
      <c r="I91" s="72"/>
      <c r="J91" s="72"/>
      <c r="K91" s="104"/>
      <c r="L91" s="71"/>
      <c r="M91" s="71"/>
      <c r="N91" s="71"/>
      <c r="O91" s="123"/>
      <c r="P91" s="131" t="s">
        <v>59</v>
      </c>
      <c r="R91" s="145"/>
      <c r="S91" s="149"/>
      <c r="T91" s="142"/>
      <c r="U91" s="142"/>
      <c r="V91" s="142"/>
      <c r="W91" s="142"/>
      <c r="X91" s="142"/>
    </row>
    <row r="92" spans="2:24" ht="21" customHeight="1" x14ac:dyDescent="0.15">
      <c r="B92" s="692"/>
      <c r="C92" s="33"/>
      <c r="D92" s="58"/>
      <c r="E92" s="71"/>
      <c r="F92" s="71"/>
      <c r="G92" s="72"/>
      <c r="H92" s="72"/>
      <c r="I92" s="72"/>
      <c r="J92" s="72"/>
      <c r="K92" s="104"/>
      <c r="L92" s="71"/>
      <c r="M92" s="71"/>
      <c r="N92" s="71"/>
      <c r="O92" s="72"/>
      <c r="P92" s="131"/>
      <c r="R92" s="145"/>
      <c r="S92" s="149"/>
      <c r="T92" s="142"/>
      <c r="U92" s="142"/>
      <c r="V92" s="142"/>
      <c r="W92" s="142"/>
      <c r="X92" s="142"/>
    </row>
    <row r="93" spans="2:24" ht="21" customHeight="1" x14ac:dyDescent="0.15">
      <c r="B93" s="692"/>
      <c r="C93" s="33" t="s">
        <v>353</v>
      </c>
      <c r="D93" s="59"/>
      <c r="E93" s="72"/>
      <c r="F93" s="72"/>
      <c r="G93" s="72"/>
      <c r="H93" s="72"/>
      <c r="I93" s="104"/>
      <c r="J93" s="71"/>
      <c r="K93" s="104"/>
      <c r="L93" s="71"/>
      <c r="M93" s="71"/>
      <c r="N93" s="71"/>
      <c r="O93" s="123"/>
      <c r="P93" s="131" t="s">
        <v>59</v>
      </c>
      <c r="R93" s="145"/>
      <c r="S93" s="149"/>
      <c r="T93" s="142"/>
      <c r="U93" s="142"/>
      <c r="V93" s="142"/>
      <c r="W93" s="142"/>
      <c r="X93" s="142"/>
    </row>
    <row r="94" spans="2:24" ht="21" customHeight="1" x14ac:dyDescent="0.15">
      <c r="B94" s="692"/>
      <c r="C94" s="34"/>
      <c r="D94" s="59"/>
      <c r="E94" s="73"/>
      <c r="F94" s="654" t="s">
        <v>205</v>
      </c>
      <c r="G94" s="654"/>
      <c r="H94" s="73"/>
      <c r="I94" s="71"/>
      <c r="J94" s="655" t="s">
        <v>108</v>
      </c>
      <c r="K94" s="655"/>
      <c r="L94" s="72"/>
      <c r="M94" s="72"/>
      <c r="N94" s="72"/>
      <c r="O94" s="72"/>
      <c r="P94" s="131"/>
      <c r="R94" s="145"/>
      <c r="S94" s="149"/>
      <c r="T94" s="142"/>
      <c r="U94" s="142"/>
      <c r="V94" s="142"/>
      <c r="W94" s="142"/>
      <c r="X94" s="142"/>
    </row>
    <row r="95" spans="2:24" ht="21" customHeight="1" x14ac:dyDescent="0.15">
      <c r="B95" s="692"/>
      <c r="C95" s="33" t="s">
        <v>194</v>
      </c>
      <c r="D95" s="59"/>
      <c r="E95" s="74"/>
      <c r="F95" s="656">
        <f>IF(S66=1,93,"")</f>
        <v>93</v>
      </c>
      <c r="G95" s="656"/>
      <c r="H95" s="98" t="s">
        <v>59</v>
      </c>
      <c r="I95" s="75" t="s">
        <v>109</v>
      </c>
      <c r="J95" s="657"/>
      <c r="K95" s="658"/>
      <c r="L95" s="72" t="s">
        <v>423</v>
      </c>
      <c r="M95" s="72"/>
      <c r="N95" s="72"/>
      <c r="O95" s="124" t="str">
        <f>IF(S66=1,IF(J95="","",ROUNDDOWN(F95*J95,0)),"")</f>
        <v/>
      </c>
      <c r="P95" s="131" t="s">
        <v>59</v>
      </c>
      <c r="R95" s="145"/>
      <c r="S95" s="149"/>
      <c r="T95" s="142"/>
      <c r="U95" s="142"/>
      <c r="V95" s="142"/>
      <c r="W95" s="142"/>
      <c r="X95" s="142"/>
    </row>
    <row r="96" spans="2:24" ht="21" customHeight="1" x14ac:dyDescent="0.15">
      <c r="B96" s="692"/>
      <c r="C96" s="34"/>
      <c r="D96" s="59"/>
      <c r="E96" s="73"/>
      <c r="F96" s="659" t="s">
        <v>395</v>
      </c>
      <c r="G96" s="659"/>
      <c r="H96" s="72"/>
      <c r="I96" s="72"/>
      <c r="J96" s="72"/>
      <c r="K96" s="72"/>
      <c r="L96" s="72"/>
      <c r="M96" s="72"/>
      <c r="N96" s="72"/>
      <c r="O96" s="72"/>
      <c r="P96" s="131"/>
      <c r="R96" s="145"/>
      <c r="S96" s="149"/>
      <c r="T96" s="142"/>
      <c r="U96" s="142"/>
      <c r="V96" s="142"/>
      <c r="W96" s="142"/>
      <c r="X96" s="142"/>
    </row>
    <row r="97" spans="1:24" ht="21" customHeight="1" x14ac:dyDescent="0.15">
      <c r="B97" s="692"/>
      <c r="C97" s="33" t="s">
        <v>338</v>
      </c>
      <c r="D97" s="59"/>
      <c r="E97" s="75"/>
      <c r="F97" s="660">
        <f>IF(S66=1,20,"")</f>
        <v>20</v>
      </c>
      <c r="G97" s="660"/>
      <c r="H97" s="98" t="s">
        <v>59</v>
      </c>
      <c r="I97" s="75" t="s">
        <v>109</v>
      </c>
      <c r="J97" s="661"/>
      <c r="K97" s="662"/>
      <c r="L97" s="72" t="s">
        <v>213</v>
      </c>
      <c r="M97" s="72"/>
      <c r="N97" s="72"/>
      <c r="O97" s="124">
        <f>IF(S66=1,IF(F97*J97&lt;25000,25000,IF(F97*J97&gt;70000,70000,F97*J97)),"")</f>
        <v>25000</v>
      </c>
      <c r="P97" s="131" t="s">
        <v>59</v>
      </c>
      <c r="Q97" s="628" t="str">
        <f>IF(S66=1,IF(J97="","←入力漏れ",""),"")</f>
        <v>←入力漏れ</v>
      </c>
      <c r="R97" s="629"/>
      <c r="S97" s="149"/>
      <c r="T97" s="142"/>
      <c r="U97" s="142"/>
      <c r="V97" s="142"/>
      <c r="W97" s="142"/>
      <c r="X97" s="142"/>
    </row>
    <row r="98" spans="1:24" ht="21" customHeight="1" x14ac:dyDescent="0.2">
      <c r="B98" s="692"/>
      <c r="C98" s="33"/>
      <c r="D98" s="59"/>
      <c r="E98" s="75"/>
      <c r="F98" s="75"/>
      <c r="G98" s="75"/>
      <c r="H98" s="75"/>
      <c r="I98" s="72"/>
      <c r="J98" s="72"/>
      <c r="K98" s="72"/>
      <c r="L98" s="72"/>
      <c r="M98" s="72"/>
      <c r="N98" s="72"/>
      <c r="O98" s="72"/>
      <c r="P98" s="131"/>
      <c r="R98" s="145"/>
      <c r="S98" s="145"/>
      <c r="T98" s="145"/>
      <c r="U98" s="145"/>
      <c r="V98" s="145"/>
      <c r="W98" s="153"/>
      <c r="X98" s="155"/>
    </row>
    <row r="99" spans="1:24" ht="21" customHeight="1" x14ac:dyDescent="0.2">
      <c r="B99" s="692"/>
      <c r="C99" s="33" t="s">
        <v>7</v>
      </c>
      <c r="D99" s="59"/>
      <c r="E99" s="72"/>
      <c r="F99" s="663"/>
      <c r="G99" s="663"/>
      <c r="H99" s="663"/>
      <c r="I99" s="663"/>
      <c r="J99" s="663"/>
      <c r="K99" s="663"/>
      <c r="L99" s="663"/>
      <c r="M99" s="119"/>
      <c r="N99" s="119"/>
      <c r="O99" s="123"/>
      <c r="P99" s="131" t="s">
        <v>59</v>
      </c>
      <c r="R99" s="145"/>
      <c r="S99" s="145"/>
      <c r="T99" s="145"/>
      <c r="U99" s="145"/>
      <c r="V99" s="145"/>
      <c r="W99" s="153"/>
      <c r="X99" s="155"/>
    </row>
    <row r="100" spans="1:24" ht="21" customHeight="1" x14ac:dyDescent="0.2">
      <c r="B100" s="692"/>
      <c r="C100" s="33"/>
      <c r="D100" s="59"/>
      <c r="E100" s="72"/>
      <c r="F100" s="91" t="str">
        <f>IF(S66=1,IF(O99=10000,"",IF(O99="","","※過疎地加算は１万円です。過疎地ではない場合は空欄にしてください。")),"")</f>
        <v/>
      </c>
      <c r="G100" s="72"/>
      <c r="H100" s="72"/>
      <c r="I100" s="104"/>
      <c r="J100" s="71"/>
      <c r="K100" s="72"/>
      <c r="L100" s="72"/>
      <c r="M100" s="72"/>
      <c r="N100" s="72"/>
      <c r="O100" s="72"/>
      <c r="P100" s="131"/>
      <c r="R100" s="145"/>
      <c r="S100" s="145"/>
      <c r="T100" s="145"/>
      <c r="U100" s="145"/>
      <c r="V100" s="145"/>
      <c r="W100" s="154"/>
      <c r="X100" s="145"/>
    </row>
    <row r="101" spans="1:24" ht="21" customHeight="1" x14ac:dyDescent="0.2">
      <c r="B101" s="692"/>
      <c r="C101" s="35"/>
      <c r="D101" s="60" t="s">
        <v>141</v>
      </c>
      <c r="E101" s="72"/>
      <c r="F101" s="72"/>
      <c r="G101" s="72"/>
      <c r="H101" s="72"/>
      <c r="I101" s="104"/>
      <c r="J101" s="71"/>
      <c r="K101" s="72"/>
      <c r="L101" s="72"/>
      <c r="M101" s="72"/>
      <c r="N101" s="72"/>
      <c r="O101" s="124">
        <f>IF(S66=1,SUM(O91:O99),"")</f>
        <v>25000</v>
      </c>
      <c r="P101" s="131" t="s">
        <v>59</v>
      </c>
      <c r="R101" s="145"/>
      <c r="S101" s="145"/>
      <c r="T101" s="145"/>
      <c r="U101" s="145"/>
      <c r="V101" s="145"/>
      <c r="W101" s="153"/>
      <c r="X101" s="155"/>
    </row>
    <row r="102" spans="1:24" ht="21" customHeight="1" x14ac:dyDescent="0.2">
      <c r="B102" s="692"/>
      <c r="C102" s="35"/>
      <c r="D102" s="59"/>
      <c r="E102" s="72"/>
      <c r="F102" s="72"/>
      <c r="G102" s="72"/>
      <c r="H102" s="72"/>
      <c r="I102" s="104"/>
      <c r="J102" s="71"/>
      <c r="K102" s="72"/>
      <c r="L102" s="72"/>
      <c r="M102" s="72"/>
      <c r="N102" s="72"/>
      <c r="O102" s="72"/>
      <c r="P102" s="131"/>
      <c r="R102" s="145"/>
      <c r="S102" s="145"/>
      <c r="T102" s="145"/>
      <c r="U102" s="145"/>
      <c r="V102" s="145"/>
      <c r="W102" s="153"/>
      <c r="X102" s="155"/>
    </row>
    <row r="103" spans="1:24" ht="21" customHeight="1" x14ac:dyDescent="0.2">
      <c r="B103" s="692"/>
      <c r="C103" s="35"/>
      <c r="D103" s="60" t="s">
        <v>182</v>
      </c>
      <c r="E103" s="72"/>
      <c r="F103" s="72"/>
      <c r="G103" s="72"/>
      <c r="H103" s="72"/>
      <c r="I103" s="104"/>
      <c r="J103" s="71"/>
      <c r="K103" s="72"/>
      <c r="L103" s="72"/>
      <c r="M103" s="72"/>
      <c r="N103" s="72"/>
      <c r="O103" s="125" t="str">
        <f>IF(S66=1,IF(J97="","",ROUNDDOWN(O101,-3)),"")</f>
        <v/>
      </c>
      <c r="P103" s="132" t="s">
        <v>59</v>
      </c>
      <c r="R103" s="145"/>
      <c r="S103" s="145"/>
      <c r="T103" s="145"/>
      <c r="U103" s="145"/>
      <c r="V103" s="145"/>
      <c r="W103" s="153"/>
      <c r="X103" s="155"/>
    </row>
    <row r="104" spans="1:24" ht="21" customHeight="1" x14ac:dyDescent="0.2">
      <c r="B104" s="692"/>
      <c r="C104" s="36"/>
      <c r="D104" s="61"/>
      <c r="E104" s="76"/>
      <c r="F104" s="76"/>
      <c r="G104" s="76"/>
      <c r="H104" s="76"/>
      <c r="I104" s="105"/>
      <c r="J104" s="109"/>
      <c r="K104" s="76"/>
      <c r="L104" s="76"/>
      <c r="M104" s="76"/>
      <c r="N104" s="76"/>
      <c r="O104" s="76"/>
      <c r="P104" s="133"/>
      <c r="R104" s="145"/>
      <c r="S104" s="145"/>
      <c r="T104" s="145"/>
      <c r="U104" s="145"/>
      <c r="V104" s="145"/>
      <c r="W104" s="153"/>
      <c r="X104" s="155"/>
    </row>
    <row r="105" spans="1:24" ht="26.25" customHeight="1" x14ac:dyDescent="0.15">
      <c r="B105" s="8"/>
      <c r="C105" s="12"/>
      <c r="F105" s="12"/>
      <c r="G105" s="12"/>
      <c r="H105" s="12"/>
      <c r="I105" s="12"/>
      <c r="S105" s="147"/>
    </row>
    <row r="106" spans="1:24" ht="18.75" customHeight="1" x14ac:dyDescent="0.15">
      <c r="A106" s="1">
        <v>7</v>
      </c>
      <c r="B106" s="8" t="s">
        <v>480</v>
      </c>
      <c r="C106" s="8"/>
      <c r="E106" s="667">
        <f>IF(D37=0,"",SUM(D37,D61,O103))</f>
        <v>0</v>
      </c>
      <c r="F106" s="668"/>
      <c r="G106" s="669"/>
      <c r="H106" s="1" t="s">
        <v>59</v>
      </c>
      <c r="I106" s="1" t="s">
        <v>481</v>
      </c>
      <c r="J106" s="693">
        <v>0.92</v>
      </c>
      <c r="K106" s="693"/>
      <c r="L106" s="1" t="s">
        <v>482</v>
      </c>
      <c r="M106" s="593">
        <f>E106*J106</f>
        <v>0</v>
      </c>
      <c r="O106" s="603">
        <f>ROUNDDOWN(M106,-3)</f>
        <v>0</v>
      </c>
    </row>
    <row r="107" spans="1:24" ht="3.75" customHeight="1" x14ac:dyDescent="0.15">
      <c r="E107" s="77"/>
      <c r="F107" s="77"/>
    </row>
    <row r="108" spans="1:24" ht="25.5" customHeight="1" x14ac:dyDescent="0.15">
      <c r="A108" s="1">
        <v>8</v>
      </c>
      <c r="B108" s="11" t="s">
        <v>149</v>
      </c>
    </row>
    <row r="109" spans="1:24" ht="14.25" x14ac:dyDescent="0.15">
      <c r="B109" s="682"/>
      <c r="C109" s="683" t="s">
        <v>150</v>
      </c>
      <c r="D109" s="683"/>
      <c r="E109" s="683"/>
      <c r="F109" s="683"/>
      <c r="G109" s="683"/>
      <c r="H109" s="683"/>
      <c r="I109" s="3"/>
    </row>
    <row r="110" spans="1:24" ht="14.25" x14ac:dyDescent="0.15">
      <c r="B110" s="682"/>
      <c r="C110" s="683"/>
      <c r="D110" s="683"/>
      <c r="E110" s="683"/>
      <c r="F110" s="683"/>
      <c r="G110" s="683"/>
      <c r="H110" s="683"/>
      <c r="I110" s="7"/>
      <c r="J110" s="7"/>
      <c r="K110" s="7"/>
      <c r="L110" s="7"/>
      <c r="M110" s="7"/>
      <c r="N110" s="7"/>
      <c r="O110" s="7"/>
      <c r="P110" s="7"/>
      <c r="Q110" s="7"/>
      <c r="R110" s="7"/>
      <c r="S110" s="1" t="s">
        <v>151</v>
      </c>
    </row>
    <row r="111" spans="1:24" ht="16.5" customHeight="1" x14ac:dyDescent="0.15">
      <c r="B111" s="682"/>
      <c r="C111" s="683"/>
      <c r="D111" s="683"/>
      <c r="E111" s="683"/>
      <c r="F111" s="683"/>
      <c r="G111" s="683"/>
      <c r="H111" s="683"/>
      <c r="I111" s="7"/>
      <c r="J111" s="7"/>
      <c r="K111" s="7"/>
      <c r="L111" s="7"/>
      <c r="M111" s="7"/>
      <c r="N111" s="7"/>
      <c r="O111" s="7"/>
      <c r="P111" s="7"/>
      <c r="Q111" s="7"/>
      <c r="R111" s="7"/>
      <c r="S111" s="147">
        <v>1</v>
      </c>
    </row>
    <row r="112" spans="1:24" ht="4.5" customHeight="1" x14ac:dyDescent="0.15">
      <c r="I112" s="7"/>
      <c r="J112" s="7"/>
      <c r="K112" s="7"/>
      <c r="L112" s="7"/>
      <c r="M112" s="7"/>
      <c r="N112" s="7"/>
      <c r="O112" s="7"/>
      <c r="P112" s="7"/>
      <c r="Q112" s="7"/>
      <c r="R112" s="7"/>
    </row>
    <row r="113" spans="1:19" ht="25.5" customHeight="1" x14ac:dyDescent="0.15">
      <c r="B113" s="670" t="s">
        <v>201</v>
      </c>
      <c r="C113" s="670"/>
      <c r="D113" s="62"/>
      <c r="E113" s="78" t="s">
        <v>200</v>
      </c>
      <c r="I113" s="7"/>
      <c r="J113" s="7"/>
      <c r="K113" s="7"/>
      <c r="L113" s="7"/>
      <c r="M113" s="7"/>
      <c r="N113" s="7"/>
      <c r="O113" s="7"/>
      <c r="P113" s="7"/>
      <c r="Q113" s="7"/>
      <c r="R113" s="7"/>
      <c r="S113" s="147"/>
    </row>
    <row r="114" spans="1:19" ht="17.25" customHeight="1" x14ac:dyDescent="0.15">
      <c r="D114" s="63" t="s">
        <v>202</v>
      </c>
    </row>
    <row r="115" spans="1:19" ht="6.75" customHeight="1" x14ac:dyDescent="0.15"/>
    <row r="116" spans="1:19" ht="14.25" x14ac:dyDescent="0.15">
      <c r="A116" s="1">
        <v>9</v>
      </c>
      <c r="B116" s="1" t="s">
        <v>152</v>
      </c>
    </row>
    <row r="117" spans="1:19" ht="3.75" customHeight="1" x14ac:dyDescent="0.15"/>
    <row r="118" spans="1:19" ht="14.25" x14ac:dyDescent="0.15">
      <c r="B118" s="1" t="s">
        <v>154</v>
      </c>
      <c r="C118" s="671"/>
      <c r="D118" s="672"/>
      <c r="E118" s="672"/>
      <c r="F118" s="672"/>
      <c r="G118" s="672"/>
      <c r="H118" s="673"/>
      <c r="I118" s="1" t="s">
        <v>27</v>
      </c>
    </row>
    <row r="119" spans="1:19" ht="3" customHeight="1" x14ac:dyDescent="0.15">
      <c r="C119" s="17"/>
      <c r="D119" s="17"/>
      <c r="E119" s="17"/>
      <c r="F119" s="17"/>
      <c r="G119" s="17"/>
      <c r="H119" s="17"/>
      <c r="I119" s="100"/>
    </row>
    <row r="120" spans="1:19" ht="14.25" x14ac:dyDescent="0.15">
      <c r="B120" s="1" t="s">
        <v>117</v>
      </c>
      <c r="C120" s="671"/>
      <c r="D120" s="672"/>
      <c r="E120" s="672"/>
      <c r="F120" s="672"/>
      <c r="G120" s="672"/>
      <c r="H120" s="672"/>
      <c r="I120" s="673"/>
      <c r="J120" s="1" t="s">
        <v>156</v>
      </c>
    </row>
    <row r="121" spans="1:19" ht="3.75" customHeight="1" x14ac:dyDescent="0.15"/>
    <row r="122" spans="1:19" ht="36.75" customHeight="1" x14ac:dyDescent="0.15">
      <c r="C122" s="696" t="s">
        <v>157</v>
      </c>
      <c r="D122" s="696"/>
      <c r="E122" s="696"/>
      <c r="F122" s="696"/>
      <c r="G122" s="696"/>
      <c r="H122" s="696"/>
      <c r="I122" s="696"/>
      <c r="J122" s="696"/>
      <c r="K122" s="696"/>
      <c r="L122" s="696"/>
      <c r="M122" s="696"/>
      <c r="N122" s="696"/>
      <c r="O122" s="696"/>
      <c r="S122" s="151" t="s">
        <v>47</v>
      </c>
    </row>
    <row r="123" spans="1:19" ht="12.75" customHeight="1" x14ac:dyDescent="0.15">
      <c r="D123" s="64" t="s">
        <v>158</v>
      </c>
      <c r="S123" s="147" t="b">
        <v>0</v>
      </c>
    </row>
    <row r="124" spans="1:19" ht="3" customHeight="1" x14ac:dyDescent="0.15">
      <c r="D124" s="64"/>
      <c r="I124" s="106"/>
      <c r="J124" s="106"/>
      <c r="K124" s="106"/>
      <c r="L124" s="106"/>
      <c r="M124" s="106"/>
      <c r="N124" s="106"/>
      <c r="O124" s="106"/>
      <c r="S124" s="147"/>
    </row>
    <row r="125" spans="1:19" ht="14.25" customHeight="1" x14ac:dyDescent="0.15">
      <c r="D125" s="697" t="s">
        <v>14</v>
      </c>
      <c r="E125" s="697"/>
      <c r="F125" s="612" t="s">
        <v>209</v>
      </c>
      <c r="G125" s="613"/>
      <c r="H125" s="613"/>
      <c r="I125" s="613"/>
      <c r="J125" s="613"/>
      <c r="K125" s="613"/>
      <c r="L125" s="613"/>
      <c r="M125" s="592"/>
      <c r="N125" s="592"/>
      <c r="O125" s="17"/>
      <c r="S125" s="147"/>
    </row>
    <row r="126" spans="1:19" ht="12.75" customHeight="1" x14ac:dyDescent="0.15">
      <c r="S126" s="147" t="s">
        <v>110</v>
      </c>
    </row>
    <row r="127" spans="1:19" ht="29.25" customHeight="1" x14ac:dyDescent="0.15">
      <c r="B127" s="1" t="s">
        <v>110</v>
      </c>
      <c r="F127" s="92"/>
      <c r="G127" s="92"/>
      <c r="H127" s="92"/>
      <c r="I127" s="92"/>
      <c r="J127" s="92"/>
      <c r="K127" s="92"/>
      <c r="L127" s="92"/>
      <c r="M127" s="92"/>
      <c r="N127" s="92"/>
      <c r="S127" s="147">
        <v>1</v>
      </c>
    </row>
    <row r="128" spans="1:19" ht="9" customHeight="1" x14ac:dyDescent="0.15"/>
    <row r="129" spans="1:21" ht="19.5" customHeight="1" x14ac:dyDescent="0.15">
      <c r="B129" s="1" t="s">
        <v>159</v>
      </c>
      <c r="C129" s="664"/>
      <c r="D129" s="665"/>
      <c r="E129" s="1" t="s">
        <v>162</v>
      </c>
      <c r="U129" s="152" t="str">
        <f>IF(O2="","「年度の入力」","")</f>
        <v/>
      </c>
    </row>
    <row r="130" spans="1:21" ht="19.5" customHeight="1" x14ac:dyDescent="0.15">
      <c r="C130" s="37"/>
      <c r="D130" s="37"/>
      <c r="U130" s="100" t="str">
        <f>IF(C25="","「1 老人クラブ名」","")</f>
        <v>「1 老人クラブ名」</v>
      </c>
    </row>
    <row r="131" spans="1:21" ht="19.5" customHeight="1" x14ac:dyDescent="0.15">
      <c r="A131" s="1">
        <v>10</v>
      </c>
      <c r="B131" s="1" t="s">
        <v>315</v>
      </c>
      <c r="C131" s="37"/>
      <c r="D131" s="39"/>
      <c r="E131" s="79"/>
      <c r="F131" s="79"/>
      <c r="G131" s="79"/>
      <c r="H131" s="79"/>
      <c r="U131" s="100" t="str">
        <f>IF(C27="","「2 会長名(申請者)」","")</f>
        <v>「2 会長名(申請者)」</v>
      </c>
    </row>
    <row r="132" spans="1:21" ht="14.25" customHeight="1" x14ac:dyDescent="0.15">
      <c r="B132" s="12" t="s">
        <v>316</v>
      </c>
      <c r="C132" s="38" t="s">
        <v>14</v>
      </c>
      <c r="D132" s="666"/>
      <c r="E132" s="666"/>
      <c r="F132" s="666"/>
      <c r="G132" s="666"/>
      <c r="H132" s="666"/>
      <c r="U132" s="100" t="str">
        <f>IF(D29="","「3 会長住所」","")</f>
        <v>「3 会長住所」</v>
      </c>
    </row>
    <row r="133" spans="1:21" ht="5.25" customHeight="1" x14ac:dyDescent="0.15">
      <c r="B133" s="12"/>
      <c r="C133" s="39"/>
      <c r="D133" s="39"/>
      <c r="E133" s="79"/>
      <c r="F133" s="79"/>
      <c r="G133" s="79"/>
      <c r="H133" s="79"/>
      <c r="U133" s="100" t="str">
        <f>IF(L34=0,"「4 会員数」",IF(S36=FALSE,"「4 会員数入力完了のチェック」",""))</f>
        <v>「4 会員数」</v>
      </c>
    </row>
    <row r="134" spans="1:21" ht="14.25" customHeight="1" x14ac:dyDescent="0.15">
      <c r="B134" s="13" t="s">
        <v>16</v>
      </c>
      <c r="C134" s="666"/>
      <c r="D134" s="666"/>
      <c r="E134" s="666"/>
      <c r="F134" s="666"/>
      <c r="G134" s="666"/>
      <c r="H134" s="666"/>
      <c r="U134" s="100" t="str">
        <f>IF(S59=FALSE,"「5 地域を豊かにする活動入力完了のチェック」","")</f>
        <v>「5 地域を豊かにする活動入力完了のチェック」</v>
      </c>
    </row>
    <row r="135" spans="1:21" ht="5.25" customHeight="1" x14ac:dyDescent="0.15">
      <c r="B135" s="12"/>
      <c r="C135" s="39"/>
      <c r="D135" s="39"/>
      <c r="E135" s="79"/>
      <c r="F135" s="79"/>
      <c r="G135" s="79"/>
      <c r="H135" s="79"/>
      <c r="U135" s="100" t="str">
        <f>IF(COUNTIF(Q68:R84,"←入力漏れ")&gt;0,"「6 高齢者いこいの家　運営計画書の入力」","")</f>
        <v>「6 高齢者いこいの家　運営計画書の入力」</v>
      </c>
    </row>
    <row r="136" spans="1:21" ht="14.25" customHeight="1" x14ac:dyDescent="0.15">
      <c r="B136" s="13" t="s">
        <v>310</v>
      </c>
      <c r="C136" s="666"/>
      <c r="D136" s="666"/>
      <c r="E136" s="666"/>
      <c r="F136" s="666"/>
      <c r="G136" s="666"/>
      <c r="H136" s="666"/>
      <c r="U136" s="100" t="str">
        <f>IF(S66=1,IF(O103="","「6 高齢者いこいの家　運営加算額算出調書の入力」",""),"")</f>
        <v>「6 高齢者いこいの家　運営加算額算出調書の入力」</v>
      </c>
    </row>
    <row r="137" spans="1:21" ht="14.25" x14ac:dyDescent="0.15">
      <c r="H137" s="99"/>
      <c r="U137" s="100" t="str">
        <f>IF(S111=0,"「8 概算払い希望のチェック」","")</f>
        <v/>
      </c>
    </row>
    <row r="138" spans="1:21" ht="14.25" x14ac:dyDescent="0.15">
      <c r="B138" s="3" t="s">
        <v>163</v>
      </c>
      <c r="S138" s="1" t="s">
        <v>165</v>
      </c>
      <c r="U138" s="100" t="str">
        <f>IF(S111=1,IF(D113="","「8 概算払い希望時期の入力」",""),"")</f>
        <v>「8 概算払い希望時期の入力」</v>
      </c>
    </row>
    <row r="139" spans="1:21" ht="10.5" customHeight="1" x14ac:dyDescent="0.15">
      <c r="S139" s="147" t="b">
        <v>0</v>
      </c>
      <c r="U139" s="100" t="str">
        <f>IF(C118="","「9 金融機関名」","")</f>
        <v>「9 金融機関名」</v>
      </c>
    </row>
    <row r="140" spans="1:21" ht="18.75" customHeight="1" x14ac:dyDescent="0.15">
      <c r="B140" s="694"/>
      <c r="C140" s="695"/>
      <c r="E140" s="80" t="str">
        <f>IF(S139=FALSE,"",IF(COUNTIF(U131:U144,"")&lt;&gt;14,"※次の項目に入力不備があります。",""))</f>
        <v/>
      </c>
      <c r="U140" s="100" t="str">
        <f>IF(C120="","「9 口座名義」","")</f>
        <v>「9 口座名義」</v>
      </c>
    </row>
    <row r="141" spans="1:21" ht="14.25" customHeight="1" x14ac:dyDescent="0.15">
      <c r="B141" s="684" t="str">
        <f>IF(S139=FALSE,"",IF(COUNTIF(U129:U144,"")&lt;&gt;16,CONCATENATE(U129,U130,U131,U132,U133,U134,U135,U136,U137,,U138,U139,U140,U141,U142,U143,U144),IF(L34&gt;29,"★次は画面下のシートの中から【①申請書】シートを選択してください。","★会員数が30人を下回っていますので，申立書が必要です。画面下のシートの中から【申立書】を選択してください。")))</f>
        <v/>
      </c>
      <c r="C141" s="684"/>
      <c r="D141" s="684"/>
      <c r="E141" s="684"/>
      <c r="F141" s="684"/>
      <c r="G141" s="684"/>
      <c r="H141" s="684"/>
      <c r="I141" s="684"/>
      <c r="J141" s="684"/>
      <c r="K141" s="684"/>
      <c r="L141" s="684"/>
      <c r="M141" s="684"/>
      <c r="N141" s="684"/>
      <c r="O141" s="684"/>
      <c r="P141" s="684"/>
      <c r="U141" s="100" t="str">
        <f>IF(AND(S123=TRUE,F125=""),"「7 口座名義人の住所」","")</f>
        <v/>
      </c>
    </row>
    <row r="142" spans="1:21" ht="21" customHeight="1" x14ac:dyDescent="0.15">
      <c r="B142" s="684"/>
      <c r="C142" s="684"/>
      <c r="D142" s="684"/>
      <c r="E142" s="684"/>
      <c r="F142" s="684"/>
      <c r="G142" s="684"/>
      <c r="H142" s="684"/>
      <c r="I142" s="684"/>
      <c r="J142" s="684"/>
      <c r="K142" s="684"/>
      <c r="L142" s="684"/>
      <c r="M142" s="684"/>
      <c r="N142" s="684"/>
      <c r="O142" s="684"/>
      <c r="P142" s="684"/>
      <c r="S142" s="147"/>
      <c r="U142" s="100" t="str">
        <f>IF(C129="","「9 口座番号」","")</f>
        <v>「9 口座番号」</v>
      </c>
    </row>
    <row r="143" spans="1:21" ht="14.25" x14ac:dyDescent="0.15">
      <c r="B143" s="684"/>
      <c r="C143" s="684"/>
      <c r="D143" s="684"/>
      <c r="E143" s="684"/>
      <c r="F143" s="684"/>
      <c r="G143" s="684"/>
      <c r="H143" s="684"/>
      <c r="I143" s="684"/>
      <c r="J143" s="684"/>
      <c r="K143" s="684"/>
      <c r="L143" s="684"/>
      <c r="M143" s="684"/>
      <c r="N143" s="684"/>
      <c r="O143" s="684"/>
      <c r="P143" s="684"/>
      <c r="U143" s="100" t="str">
        <f>IF(D132="","「10 主たる集合場所の住所」","")</f>
        <v>「10 主たる集合場所の住所」</v>
      </c>
    </row>
    <row r="144" spans="1:21" ht="16.5" customHeight="1" x14ac:dyDescent="0.15">
      <c r="A144" s="3"/>
      <c r="B144" s="684"/>
      <c r="C144" s="684"/>
      <c r="D144" s="684"/>
      <c r="E144" s="684"/>
      <c r="F144" s="684"/>
      <c r="G144" s="684"/>
      <c r="H144" s="684"/>
      <c r="I144" s="684"/>
      <c r="J144" s="684"/>
      <c r="K144" s="684"/>
      <c r="L144" s="684"/>
      <c r="M144" s="684"/>
      <c r="N144" s="684"/>
      <c r="O144" s="684"/>
      <c r="P144" s="684"/>
      <c r="U144" s="100" t="str">
        <f>IF(C134="","「10 主たる集合場所の名称」","")</f>
        <v>「10 主たる集合場所の名称」</v>
      </c>
    </row>
    <row r="145" spans="2:16" ht="14.25" customHeight="1" x14ac:dyDescent="0.15">
      <c r="B145" s="684"/>
      <c r="C145" s="684"/>
      <c r="D145" s="684"/>
      <c r="E145" s="684"/>
      <c r="F145" s="684"/>
      <c r="G145" s="684"/>
      <c r="H145" s="684"/>
      <c r="I145" s="684"/>
      <c r="J145" s="684"/>
      <c r="K145" s="684"/>
      <c r="L145" s="684"/>
      <c r="M145" s="684"/>
      <c r="N145" s="684"/>
      <c r="O145" s="684"/>
      <c r="P145" s="684"/>
    </row>
    <row r="146" spans="2:16" ht="14.25" customHeight="1" x14ac:dyDescent="0.15">
      <c r="B146" s="14"/>
      <c r="C146" s="14"/>
      <c r="D146" s="14"/>
      <c r="E146" s="14"/>
      <c r="F146" s="14"/>
      <c r="G146" s="14"/>
      <c r="H146" s="14"/>
      <c r="I146" s="14"/>
      <c r="J146" s="14"/>
      <c r="K146" s="14"/>
      <c r="L146" s="14"/>
      <c r="M146" s="14"/>
      <c r="N146" s="14"/>
      <c r="O146" s="14"/>
    </row>
    <row r="147" spans="2:16" ht="14.25" customHeight="1" x14ac:dyDescent="0.15">
      <c r="B147" s="14"/>
      <c r="C147" s="14"/>
      <c r="D147" s="14"/>
      <c r="E147" s="14"/>
      <c r="F147" s="14"/>
      <c r="G147" s="14"/>
      <c r="H147" s="14"/>
      <c r="I147" s="14"/>
      <c r="J147" s="14"/>
      <c r="K147" s="14"/>
      <c r="L147" s="14"/>
      <c r="M147" s="14"/>
      <c r="N147" s="14"/>
      <c r="O147" s="14"/>
    </row>
    <row r="148" spans="2:16" ht="14.25" customHeight="1" x14ac:dyDescent="0.15">
      <c r="B148" s="14"/>
      <c r="C148" s="14"/>
      <c r="D148" s="14"/>
      <c r="E148" s="14"/>
      <c r="F148" s="14"/>
      <c r="G148" s="14"/>
      <c r="H148" s="14"/>
      <c r="I148" s="14"/>
      <c r="J148" s="14"/>
      <c r="K148" s="14"/>
      <c r="L148" s="14"/>
      <c r="M148" s="14"/>
      <c r="N148" s="14"/>
      <c r="O148" s="14"/>
    </row>
    <row r="149" spans="2:16" ht="14.25" customHeight="1" x14ac:dyDescent="0.15">
      <c r="B149" s="14"/>
      <c r="C149" s="14"/>
      <c r="D149" s="14"/>
      <c r="E149" s="14"/>
      <c r="F149" s="14"/>
      <c r="G149" s="14"/>
      <c r="H149" s="14"/>
      <c r="I149" s="14"/>
      <c r="J149" s="14"/>
      <c r="K149" s="14"/>
      <c r="L149" s="14"/>
      <c r="M149" s="14"/>
      <c r="N149" s="14"/>
      <c r="O149" s="14"/>
    </row>
    <row r="150" spans="2:16" ht="14.25" customHeight="1" x14ac:dyDescent="0.15">
      <c r="B150" s="14"/>
      <c r="C150" s="14"/>
      <c r="D150" s="14"/>
      <c r="E150" s="14"/>
      <c r="F150" s="14"/>
      <c r="G150" s="14"/>
      <c r="H150" s="14"/>
      <c r="I150" s="14"/>
      <c r="J150" s="14"/>
      <c r="K150" s="14"/>
      <c r="L150" s="14"/>
      <c r="M150" s="14"/>
      <c r="N150" s="14"/>
      <c r="O150" s="14"/>
    </row>
    <row r="151" spans="2:16" ht="14.25" customHeight="1" x14ac:dyDescent="0.15">
      <c r="B151" s="14"/>
      <c r="C151" s="14"/>
      <c r="D151" s="14"/>
      <c r="E151" s="14"/>
      <c r="F151" s="14"/>
      <c r="G151" s="14"/>
      <c r="H151" s="14"/>
      <c r="I151" s="14"/>
      <c r="J151" s="14"/>
      <c r="K151" s="14"/>
      <c r="L151" s="14"/>
      <c r="M151" s="14"/>
      <c r="N151" s="14"/>
      <c r="O151" s="14"/>
    </row>
    <row r="152" spans="2:16" ht="14.25" x14ac:dyDescent="0.15">
      <c r="B152" s="14"/>
      <c r="C152" s="14"/>
      <c r="D152" s="14"/>
      <c r="E152" s="14"/>
      <c r="F152" s="14"/>
      <c r="G152" s="14"/>
      <c r="H152" s="14"/>
      <c r="I152" s="14"/>
      <c r="J152" s="14"/>
      <c r="K152" s="14"/>
      <c r="L152" s="14"/>
      <c r="M152" s="14"/>
      <c r="N152" s="14"/>
      <c r="O152" s="14"/>
    </row>
    <row r="153" spans="2:16" ht="14.25" hidden="1" customHeight="1" x14ac:dyDescent="0.15"/>
  </sheetData>
  <mergeCells count="87">
    <mergeCell ref="Q79:R84"/>
    <mergeCell ref="B109:B111"/>
    <mergeCell ref="C109:H111"/>
    <mergeCell ref="B141:P145"/>
    <mergeCell ref="B43:B57"/>
    <mergeCell ref="C78:D84"/>
    <mergeCell ref="B90:B104"/>
    <mergeCell ref="J106:K106"/>
    <mergeCell ref="C134:H134"/>
    <mergeCell ref="C136:H136"/>
    <mergeCell ref="B140:C140"/>
    <mergeCell ref="C55:C56"/>
    <mergeCell ref="C57:C58"/>
    <mergeCell ref="C75:D76"/>
    <mergeCell ref="C122:O122"/>
    <mergeCell ref="D125:E125"/>
    <mergeCell ref="B31:B34"/>
    <mergeCell ref="C43:C44"/>
    <mergeCell ref="C45:C46"/>
    <mergeCell ref="C49:C50"/>
    <mergeCell ref="C51:C52"/>
    <mergeCell ref="F125:L125"/>
    <mergeCell ref="C129:D129"/>
    <mergeCell ref="D132:H132"/>
    <mergeCell ref="E106:G106"/>
    <mergeCell ref="B113:C113"/>
    <mergeCell ref="C118:H118"/>
    <mergeCell ref="C120:I120"/>
    <mergeCell ref="F96:G96"/>
    <mergeCell ref="F97:G97"/>
    <mergeCell ref="J97:K97"/>
    <mergeCell ref="Q97:R97"/>
    <mergeCell ref="F99:L99"/>
    <mergeCell ref="E78:P78"/>
    <mergeCell ref="E84:O84"/>
    <mergeCell ref="F94:G94"/>
    <mergeCell ref="J94:K94"/>
    <mergeCell ref="F95:G95"/>
    <mergeCell ref="J95:K95"/>
    <mergeCell ref="O75:P75"/>
    <mergeCell ref="Q75:R75"/>
    <mergeCell ref="O76:P76"/>
    <mergeCell ref="Q76:R76"/>
    <mergeCell ref="C77:D77"/>
    <mergeCell ref="E77:P77"/>
    <mergeCell ref="Q77:R77"/>
    <mergeCell ref="C74:D74"/>
    <mergeCell ref="E74:F74"/>
    <mergeCell ref="G74:H74"/>
    <mergeCell ref="J74:P74"/>
    <mergeCell ref="Q74:R74"/>
    <mergeCell ref="C72:D72"/>
    <mergeCell ref="E72:P72"/>
    <mergeCell ref="Q72:R72"/>
    <mergeCell ref="C73:D73"/>
    <mergeCell ref="E73:F73"/>
    <mergeCell ref="G73:H73"/>
    <mergeCell ref="J73:P73"/>
    <mergeCell ref="Q73:R73"/>
    <mergeCell ref="C70:D70"/>
    <mergeCell ref="E70:P70"/>
    <mergeCell ref="Q70:R70"/>
    <mergeCell ref="C71:D71"/>
    <mergeCell ref="E71:P71"/>
    <mergeCell ref="Q71:R71"/>
    <mergeCell ref="Q68:R68"/>
    <mergeCell ref="C69:D69"/>
    <mergeCell ref="E69:F69"/>
    <mergeCell ref="G69:P69"/>
    <mergeCell ref="Q69:R69"/>
    <mergeCell ref="L56:P56"/>
    <mergeCell ref="L58:P58"/>
    <mergeCell ref="B59:L59"/>
    <mergeCell ref="D61:F61"/>
    <mergeCell ref="C68:D68"/>
    <mergeCell ref="E68:L68"/>
    <mergeCell ref="O68:P68"/>
    <mergeCell ref="D37:F37"/>
    <mergeCell ref="L44:P44"/>
    <mergeCell ref="J46:P46"/>
    <mergeCell ref="L50:P50"/>
    <mergeCell ref="I52:P52"/>
    <mergeCell ref="B2:K2"/>
    <mergeCell ref="O4:P4"/>
    <mergeCell ref="C25:H25"/>
    <mergeCell ref="C27:H27"/>
    <mergeCell ref="D29:K29"/>
  </mergeCells>
  <phoneticPr fontId="3"/>
  <conditionalFormatting sqref="B141">
    <cfRule type="expression" dxfId="46" priority="38" stopIfTrue="1">
      <formula>COUNTIF(U130:U142,"")&lt;&gt;9</formula>
    </cfRule>
  </conditionalFormatting>
  <conditionalFormatting sqref="B113:C113 E113">
    <cfRule type="expression" dxfId="45" priority="16">
      <formula>$S$111=1</formula>
    </cfRule>
  </conditionalFormatting>
  <conditionalFormatting sqref="D113">
    <cfRule type="expression" dxfId="44" priority="19">
      <formula>$S$111=1</formula>
    </cfRule>
  </conditionalFormatting>
  <conditionalFormatting sqref="D114">
    <cfRule type="expression" dxfId="43" priority="14">
      <formula>$D$113&gt;0</formula>
    </cfRule>
    <cfRule type="expression" dxfId="42" priority="15">
      <formula>$S$111=1</formula>
    </cfRule>
  </conditionalFormatting>
  <conditionalFormatting sqref="D123:D124">
    <cfRule type="expression" dxfId="41" priority="21" stopIfTrue="1">
      <formula>$S$123=TRUE</formula>
    </cfRule>
  </conditionalFormatting>
  <conditionalFormatting sqref="D125:E125">
    <cfRule type="expression" dxfId="40" priority="22" stopIfTrue="1">
      <formula>$S$123=TRUE</formula>
    </cfRule>
  </conditionalFormatting>
  <conditionalFormatting sqref="E106">
    <cfRule type="cellIs" dxfId="39" priority="17" operator="equal">
      <formula>0</formula>
    </cfRule>
  </conditionalFormatting>
  <conditionalFormatting sqref="F125:N125">
    <cfRule type="expression" dxfId="38" priority="23" stopIfTrue="1">
      <formula>$S$123=TRUE</formula>
    </cfRule>
    <cfRule type="expression" dxfId="37" priority="24" stopIfTrue="1">
      <formula>$S$123=FALSE</formula>
    </cfRule>
  </conditionalFormatting>
  <conditionalFormatting sqref="O3:O4">
    <cfRule type="expression" dxfId="36" priority="13">
      <formula>$O$2=""</formula>
    </cfRule>
  </conditionalFormatting>
  <conditionalFormatting sqref="R44">
    <cfRule type="expression" dxfId="35" priority="12">
      <formula>$S$43=FALSE</formula>
    </cfRule>
  </conditionalFormatting>
  <conditionalFormatting sqref="R45">
    <cfRule type="expression" dxfId="34" priority="6">
      <formula>$W$44=FALSE</formula>
    </cfRule>
  </conditionalFormatting>
  <conditionalFormatting sqref="R46">
    <cfRule type="expression" dxfId="33" priority="11">
      <formula>$S$45=FALSE</formula>
    </cfRule>
  </conditionalFormatting>
  <conditionalFormatting sqref="R47">
    <cfRule type="expression" dxfId="32" priority="5">
      <formula>$V$46=FALSE</formula>
    </cfRule>
  </conditionalFormatting>
  <conditionalFormatting sqref="R50">
    <cfRule type="expression" dxfId="31" priority="10">
      <formula>$S$49=FALSE</formula>
    </cfRule>
  </conditionalFormatting>
  <conditionalFormatting sqref="R51">
    <cfRule type="expression" dxfId="30" priority="4">
      <formula>$W$50=FALSE</formula>
    </cfRule>
  </conditionalFormatting>
  <conditionalFormatting sqref="R52">
    <cfRule type="expression" dxfId="29" priority="9">
      <formula>$S$51=FALSE</formula>
    </cfRule>
  </conditionalFormatting>
  <conditionalFormatting sqref="R53">
    <cfRule type="expression" dxfId="28" priority="3">
      <formula>$U$52=FALSE</formula>
    </cfRule>
  </conditionalFormatting>
  <conditionalFormatting sqref="R56">
    <cfRule type="expression" dxfId="27" priority="8">
      <formula>$S$55=FALSE</formula>
    </cfRule>
  </conditionalFormatting>
  <conditionalFormatting sqref="R57">
    <cfRule type="expression" dxfId="26" priority="2">
      <formula>$W$56=FALSE</formula>
    </cfRule>
  </conditionalFormatting>
  <conditionalFormatting sqref="R58">
    <cfRule type="expression" dxfId="25" priority="7">
      <formula>$S$57=FALSE</formula>
    </cfRule>
  </conditionalFormatting>
  <conditionalFormatting sqref="R59">
    <cfRule type="expression" dxfId="24" priority="1">
      <formula>$V$58=FALSE</formula>
    </cfRule>
  </conditionalFormatting>
  <dataValidations count="10">
    <dataValidation type="whole" imeMode="off" operator="greaterThanOrEqual" allowBlank="1" showErrorMessage="1" sqref="D32:K33 JB32:JI33 SX32:TE33 D65647:K65648 JB65647:JI65648 SX65647:TE65648 D131183:K131184 JB131183:JI131184 SX131183:TE131184 D196719:K196720 JB196719:JI196720 SX196719:TE196720 D262255:K262256 JB262255:JI262256 SX262255:TE262256 D327791:K327792 JB327791:JI327792 SX327791:TE327792 D393327:K393328 JB393327:JI393328 SX393327:TE393328 D458863:K458864 JB458863:JI458864 SX458863:TE458864 D524399:K524400 JB524399:JI524400 SX524399:TE524400 D589935:K589936 JB589935:JI589936 SX589935:TE589936 D655471:K655472 JB655471:JI655472 SX655471:TE655472 D721007:K721008 JB721007:JI721008 SX721007:TE721008 D786543:K786544 JB786543:JI786544 SX786543:TE786544 D852079:K852080 JB852079:JI852080 SX852079:TE852080 D917615:K917616 JB917615:JI917616 SX917615:TE917616 D983151:K983152 JB983151:JI983152 SX983151:TE983152" xr:uid="{00000000-0002-0000-0000-000000000000}">
      <formula1>0</formula1>
    </dataValidation>
    <dataValidation imeMode="off" allowBlank="1" showInputMessage="1" showErrorMessage="1" sqref="JA129:JA136 SW129:SW136 C65672 JA65672 SW65672 C131208 JA131208 SW131208 C196744 JA196744 SW196744 C262280 JA262280 SW262280 C327816 JA327816 SW327816 C393352 JA393352 SW393352 C458888 JA458888 SW458888 C524424 JA524424 SW524424 C589960 JA589960 SW589960 C655496 JA655496 SW655496 C721032 JA721032 SW721032 C786568 JA786568 SW786568 C852104 JA852104 SW852104 C917640 JA917640 SW917640 C983176 JA983176 SW983176 C129:C131 C133 C135 O2" xr:uid="{00000000-0002-0000-0000-000001000000}"/>
    <dataValidation imeMode="on" allowBlank="1" showInputMessage="1" showErrorMessage="1" sqref="C118:H119 JA118:JF119 SW118:TB119 C65661:H65662 JA65661:JF65662 SW65661:TB65662 C131197:H131198 JA131197:JF131198 SW131197:TB131198 C196733:H196734 JA196733:JF196734 SW196733:TB196734 C262269:H262270 JA262269:JF262270 SW262269:TB262270 C327805:H327806 JA327805:JF327806 SW327805:TB327806 C393341:H393342 JA393341:JF393342 SW393341:TB393342 C458877:H458878 JA458877:JF458878 SW458877:TB458878 C524413:H524414 JA524413:JF524414 SW524413:TB524414 C589949:H589950 JA589949:JF589950 SW589949:TB589950 C655485:H655486 JA655485:JF655486 SW655485:TB655486 C721021:H721022 JA721021:JF721022 SW721021:TB721022 C786557:H786558 JA786557:JF786558 SW786557:TB786558 C852093:H852094 JA852093:JF852094 SW852093:TB852094 C917629:H917630 JA917629:JF917630 SW917629:TB917630 C983165:H983166 JA983165:JF983166 SW983165:TB983166 C120:I120 JA120:JG120 SW120:TC120 C65663:I65663 JA65663:JG65663 SW65663:TC65663 C131199:I131199 JA131199:JG131199 SW131199:TC131199 C196735:I196735 JA196735:JG196735 SW196735:TC196735 C262271:I262271 JA262271:JG262271 SW262271:TC262271 C327807:I327807 JA327807:JG327807 SW327807:TC327807 C393343:I393343 JA393343:JG393343 SW393343:TC393343 C458879:I458879 JA458879:JG458879 SW458879:TC458879 C524415:I524415 JA524415:JG524415 SW524415:TC524415 C589951:I589951 JA589951:JG589951 SW589951:TC589951 C655487:I655487 JA655487:JG655487 SW655487:TC655487 C721023:I721023 JA721023:JG721023 SW721023:TC721023 C786559:I786559 JA786559:JG786559 SW786559:TC786559 C852095:I852095 JA852095:JG852095 SW852095:TC852095 C917631:I917631 JA917631:JG917631 SW917631:TC917631 C983167:I983167 JA983167:JG983167 SW983167:TC983167 F125:N125 C25:H25 C27:H27 D29:K29 D132:H132 C134:H134 L44:P44 J46:P46 L50:P50 L58:P58 L56:P56 E52:I52" xr:uid="{00000000-0002-0000-0000-000002000000}"/>
    <dataValidation type="whole" imeMode="off" operator="greaterThanOrEqual" allowBlank="1" showInputMessage="1" showErrorMessage="1" error="整数値を入力してください。" sqref="L32:N33 JJ32:JJ33 TF32:TF33 L65647:N65648 JJ65647:JJ65648 TF65647:TF65648 L131183:N131184 JJ131183:JJ131184 TF131183:TF131184 L196719:N196720 JJ196719:JJ196720 TF196719:TF196720 L262255:N262256 JJ262255:JJ262256 TF262255:TF262256 L327791:N327792 JJ327791:JJ327792 TF327791:TF327792 L393327:N393328 JJ393327:JJ393328 TF393327:TF393328 L458863:N458864 JJ458863:JJ458864 TF458863:TF458864 L524399:N524400 JJ524399:JJ524400 TF524399:TF524400 L589935:N589936 JJ589935:JJ589936 TF589935:TF589936 L655471:N655472 JJ655471:JJ655472 TF655471:TF655472 L721007:N721008 JJ721007:JJ721008 TF721007:TF721008 L786543:N786544 JJ786543:JJ786544 TF786543:TF786544 L852079:N852080 JJ852079:JJ852080 TF852079:TF852080 L917615:N917616 JJ917615:JJ917616 TF917615:TF917616 L983151:N983152 JJ983151:JJ983152 TF983151:TF983152" xr:uid="{00000000-0002-0000-0000-000003000000}">
      <formula1>0</formula1>
    </dataValidation>
    <dataValidation type="whole" allowBlank="1" showDropDown="1" showInputMessage="1" showErrorMessage="1" sqref="D113" xr:uid="{00000000-0002-0000-0000-000004000000}">
      <formula1>1</formula1>
      <formula2>12</formula2>
    </dataValidation>
    <dataValidation type="whole" allowBlank="1" showInputMessage="1" showErrorMessage="1" sqref="K79:K83 H75:H76" xr:uid="{00000000-0002-0000-0000-000005000000}">
      <formula1>1</formula1>
      <formula2>12</formula2>
    </dataValidation>
    <dataValidation type="whole" allowBlank="1" showInputMessage="1" showErrorMessage="1" sqref="J75:J76" xr:uid="{00000000-0002-0000-0000-000006000000}">
      <formula1>1</formula1>
      <formula2>31</formula2>
    </dataValidation>
    <dataValidation type="whole" allowBlank="1" showInputMessage="1" showErrorMessage="1" sqref="F75" xr:uid="{00000000-0002-0000-0000-000007000000}">
      <formula1>O2</formula1>
      <formula2>O2+1</formula2>
    </dataValidation>
    <dataValidation type="whole" allowBlank="1" showInputMessage="1" showErrorMessage="1" sqref="F76" xr:uid="{00000000-0002-0000-0000-000008000000}">
      <formula1>O2</formula1>
      <formula2>O2+1</formula2>
    </dataValidation>
    <dataValidation type="whole" operator="greaterThanOrEqual" allowBlank="1" showInputMessage="1" showErrorMessage="1" sqref="O91 O93 J95:K95 J97:K97 O99" xr:uid="{00000000-0002-0000-0000-000009000000}">
      <formula1>1</formula1>
    </dataValidation>
  </dataValidations>
  <pageMargins left="0.78700000000000003" right="0.78700000000000003" top="0.98400000000000021" bottom="0.98400000000000021" header="0.51200000000000001" footer="0.51200000000000001"/>
  <pageSetup paperSize="9" scale="87"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9" r:id="rId4" name="オプション 7">
              <controlPr defaultSize="0" autoFill="0" autoLine="0" autoPict="0">
                <anchor moveWithCells="1" sizeWithCells="1">
                  <from>
                    <xdr:col>2</xdr:col>
                    <xdr:colOff>19050</xdr:colOff>
                    <xdr:row>126</xdr:row>
                    <xdr:rowOff>57150</xdr:rowOff>
                  </from>
                  <to>
                    <xdr:col>3</xdr:col>
                    <xdr:colOff>333375</xdr:colOff>
                    <xdr:row>126</xdr:row>
                    <xdr:rowOff>314325</xdr:rowOff>
                  </to>
                </anchor>
              </controlPr>
            </control>
          </mc:Choice>
        </mc:AlternateContent>
        <mc:AlternateContent xmlns:mc="http://schemas.openxmlformats.org/markup-compatibility/2006">
          <mc:Choice Requires="x14">
            <control shapeId="13320" r:id="rId5" name="オプション 8">
              <controlPr defaultSize="0" autoFill="0" autoLine="0" autoPict="0">
                <anchor moveWithCells="1" sizeWithCells="1">
                  <from>
                    <xdr:col>1</xdr:col>
                    <xdr:colOff>95250</xdr:colOff>
                    <xdr:row>108</xdr:row>
                    <xdr:rowOff>57150</xdr:rowOff>
                  </from>
                  <to>
                    <xdr:col>1</xdr:col>
                    <xdr:colOff>847725</xdr:colOff>
                    <xdr:row>109</xdr:row>
                    <xdr:rowOff>85725</xdr:rowOff>
                  </to>
                </anchor>
              </controlPr>
            </control>
          </mc:Choice>
        </mc:AlternateContent>
        <mc:AlternateContent xmlns:mc="http://schemas.openxmlformats.org/markup-compatibility/2006">
          <mc:Choice Requires="x14">
            <control shapeId="13321" r:id="rId6" name="オプション 9">
              <controlPr defaultSize="0" autoFill="0" autoLine="0" autoPict="0">
                <anchor moveWithCells="1" sizeWithCells="1">
                  <from>
                    <xdr:col>1</xdr:col>
                    <xdr:colOff>95250</xdr:colOff>
                    <xdr:row>109</xdr:row>
                    <xdr:rowOff>95250</xdr:rowOff>
                  </from>
                  <to>
                    <xdr:col>1</xdr:col>
                    <xdr:colOff>933450</xdr:colOff>
                    <xdr:row>110</xdr:row>
                    <xdr:rowOff>123825</xdr:rowOff>
                  </to>
                </anchor>
              </controlPr>
            </control>
          </mc:Choice>
        </mc:AlternateContent>
        <mc:AlternateContent xmlns:mc="http://schemas.openxmlformats.org/markup-compatibility/2006">
          <mc:Choice Requires="x14">
            <control shapeId="13386" r:id="rId7" name="オプション 74">
              <controlPr defaultSize="0" autoFill="0" autoLine="0" autoPict="0">
                <anchor moveWithCells="1" sizeWithCells="1">
                  <from>
                    <xdr:col>1</xdr:col>
                    <xdr:colOff>114300</xdr:colOff>
                    <xdr:row>64</xdr:row>
                    <xdr:rowOff>142875</xdr:rowOff>
                  </from>
                  <to>
                    <xdr:col>1</xdr:col>
                    <xdr:colOff>1038225</xdr:colOff>
                    <xdr:row>65</xdr:row>
                    <xdr:rowOff>19050</xdr:rowOff>
                  </to>
                </anchor>
              </controlPr>
            </control>
          </mc:Choice>
        </mc:AlternateContent>
        <mc:AlternateContent xmlns:mc="http://schemas.openxmlformats.org/markup-compatibility/2006">
          <mc:Choice Requires="x14">
            <control shapeId="13389" r:id="rId8" name="オプション 77">
              <controlPr defaultSize="0" autoFill="0" autoLine="0" autoPict="0">
                <anchor moveWithCells="1" sizeWithCells="1">
                  <from>
                    <xdr:col>1</xdr:col>
                    <xdr:colOff>114300</xdr:colOff>
                    <xdr:row>65</xdr:row>
                    <xdr:rowOff>47625</xdr:rowOff>
                  </from>
                  <to>
                    <xdr:col>1</xdr:col>
                    <xdr:colOff>1038225</xdr:colOff>
                    <xdr:row>65</xdr:row>
                    <xdr:rowOff>257175</xdr:rowOff>
                  </to>
                </anchor>
              </controlPr>
            </control>
          </mc:Choice>
        </mc:AlternateContent>
        <mc:AlternateContent xmlns:mc="http://schemas.openxmlformats.org/markup-compatibility/2006">
          <mc:Choice Requires="x14">
            <control shapeId="13313" r:id="rId9" name="グループ 1">
              <controlPr defaultSize="0" autoFill="0" autoPict="0">
                <anchor moveWithCells="1" sizeWithCells="1">
                  <from>
                    <xdr:col>1</xdr:col>
                    <xdr:colOff>9525</xdr:colOff>
                    <xdr:row>108</xdr:row>
                    <xdr:rowOff>9525</xdr:rowOff>
                  </from>
                  <to>
                    <xdr:col>1</xdr:col>
                    <xdr:colOff>1038225</xdr:colOff>
                    <xdr:row>110</xdr:row>
                    <xdr:rowOff>190500</xdr:rowOff>
                  </to>
                </anchor>
              </controlPr>
            </control>
          </mc:Choice>
        </mc:AlternateContent>
        <mc:AlternateContent xmlns:mc="http://schemas.openxmlformats.org/markup-compatibility/2006">
          <mc:Choice Requires="x14">
            <control shapeId="13314" r:id="rId10" name="グループ 2">
              <controlPr defaultSize="0" autoFill="0" autoPict="0">
                <anchor moveWithCells="1" sizeWithCells="1">
                  <from>
                    <xdr:col>1</xdr:col>
                    <xdr:colOff>1028700</xdr:colOff>
                    <xdr:row>125</xdr:row>
                    <xdr:rowOff>142875</xdr:rowOff>
                  </from>
                  <to>
                    <xdr:col>3</xdr:col>
                    <xdr:colOff>400050</xdr:colOff>
                    <xdr:row>127</xdr:row>
                    <xdr:rowOff>28575</xdr:rowOff>
                  </to>
                </anchor>
              </controlPr>
            </control>
          </mc:Choice>
        </mc:AlternateContent>
        <mc:AlternateContent xmlns:mc="http://schemas.openxmlformats.org/markup-compatibility/2006">
          <mc:Choice Requires="x14">
            <control shapeId="13315" r:id="rId11" name="チェック 3">
              <controlPr defaultSize="0" autoFill="0" autoLine="0" autoPict="0">
                <anchor moveWithCells="1">
                  <from>
                    <xdr:col>1</xdr:col>
                    <xdr:colOff>904875</xdr:colOff>
                    <xdr:row>122</xdr:row>
                    <xdr:rowOff>57150</xdr:rowOff>
                  </from>
                  <to>
                    <xdr:col>2</xdr:col>
                    <xdr:colOff>409575</xdr:colOff>
                    <xdr:row>124</xdr:row>
                    <xdr:rowOff>66675</xdr:rowOff>
                  </to>
                </anchor>
              </controlPr>
            </control>
          </mc:Choice>
        </mc:AlternateContent>
        <mc:AlternateContent xmlns:mc="http://schemas.openxmlformats.org/markup-compatibility/2006">
          <mc:Choice Requires="x14">
            <control shapeId="13316" r:id="rId12" name="チェック 4">
              <controlPr defaultSize="0" autoFill="0" autoLine="0" autoPict="0">
                <anchor moveWithCells="1">
                  <from>
                    <xdr:col>14</xdr:col>
                    <xdr:colOff>47625</xdr:colOff>
                    <xdr:row>35</xdr:row>
                    <xdr:rowOff>38100</xdr:rowOff>
                  </from>
                  <to>
                    <xdr:col>14</xdr:col>
                    <xdr:colOff>1019175</xdr:colOff>
                    <xdr:row>35</xdr:row>
                    <xdr:rowOff>304800</xdr:rowOff>
                  </to>
                </anchor>
              </controlPr>
            </control>
          </mc:Choice>
        </mc:AlternateContent>
        <mc:AlternateContent xmlns:mc="http://schemas.openxmlformats.org/markup-compatibility/2006">
          <mc:Choice Requires="x14">
            <control shapeId="13317" r:id="rId13" name="チェック 5">
              <controlPr defaultSize="0" autoFill="0" autoLine="0" autoPict="0">
                <anchor moveWithCells="1">
                  <from>
                    <xdr:col>1</xdr:col>
                    <xdr:colOff>209550</xdr:colOff>
                    <xdr:row>139</xdr:row>
                    <xdr:rowOff>9525</xdr:rowOff>
                  </from>
                  <to>
                    <xdr:col>2</xdr:col>
                    <xdr:colOff>352425</xdr:colOff>
                    <xdr:row>139</xdr:row>
                    <xdr:rowOff>228600</xdr:rowOff>
                  </to>
                </anchor>
              </controlPr>
            </control>
          </mc:Choice>
        </mc:AlternateContent>
        <mc:AlternateContent xmlns:mc="http://schemas.openxmlformats.org/markup-compatibility/2006">
          <mc:Choice Requires="x14">
            <control shapeId="13330" r:id="rId14" name="チェック 18">
              <controlPr defaultSize="0" autoFill="0" autoLine="0" autoPict="0">
                <anchor>
                  <from>
                    <xdr:col>2</xdr:col>
                    <xdr:colOff>9525</xdr:colOff>
                    <xdr:row>41</xdr:row>
                    <xdr:rowOff>314325</xdr:rowOff>
                  </from>
                  <to>
                    <xdr:col>3</xdr:col>
                    <xdr:colOff>9525</xdr:colOff>
                    <xdr:row>43</xdr:row>
                    <xdr:rowOff>323850</xdr:rowOff>
                  </to>
                </anchor>
              </controlPr>
            </control>
          </mc:Choice>
        </mc:AlternateContent>
        <mc:AlternateContent xmlns:mc="http://schemas.openxmlformats.org/markup-compatibility/2006">
          <mc:Choice Requires="x14">
            <control shapeId="13340" r:id="rId15" name="チェック 28">
              <controlPr defaultSize="0" autoFill="0" autoLine="0" autoPict="0">
                <anchor moveWithCells="1">
                  <from>
                    <xdr:col>2</xdr:col>
                    <xdr:colOff>9525</xdr:colOff>
                    <xdr:row>44</xdr:row>
                    <xdr:rowOff>0</xdr:rowOff>
                  </from>
                  <to>
                    <xdr:col>3</xdr:col>
                    <xdr:colOff>0</xdr:colOff>
                    <xdr:row>46</xdr:row>
                    <xdr:rowOff>0</xdr:rowOff>
                  </to>
                </anchor>
              </controlPr>
            </control>
          </mc:Choice>
        </mc:AlternateContent>
        <mc:AlternateContent xmlns:mc="http://schemas.openxmlformats.org/markup-compatibility/2006">
          <mc:Choice Requires="x14">
            <control shapeId="13341" r:id="rId16" name="チェック 29">
              <controlPr defaultSize="0" autoFill="0" autoLine="0" autoPict="0">
                <anchor moveWithCells="1">
                  <from>
                    <xdr:col>2</xdr:col>
                    <xdr:colOff>9525</xdr:colOff>
                    <xdr:row>48</xdr:row>
                    <xdr:rowOff>0</xdr:rowOff>
                  </from>
                  <to>
                    <xdr:col>3</xdr:col>
                    <xdr:colOff>0</xdr:colOff>
                    <xdr:row>49</xdr:row>
                    <xdr:rowOff>323850</xdr:rowOff>
                  </to>
                </anchor>
              </controlPr>
            </control>
          </mc:Choice>
        </mc:AlternateContent>
        <mc:AlternateContent xmlns:mc="http://schemas.openxmlformats.org/markup-compatibility/2006">
          <mc:Choice Requires="x14">
            <control shapeId="13342" r:id="rId17" name="チェック 30">
              <controlPr defaultSize="0" autoFill="0" autoLine="0" autoPict="0">
                <anchor moveWithCells="1">
                  <from>
                    <xdr:col>2</xdr:col>
                    <xdr:colOff>9525</xdr:colOff>
                    <xdr:row>50</xdr:row>
                    <xdr:rowOff>0</xdr:rowOff>
                  </from>
                  <to>
                    <xdr:col>3</xdr:col>
                    <xdr:colOff>0</xdr:colOff>
                    <xdr:row>51</xdr:row>
                    <xdr:rowOff>314325</xdr:rowOff>
                  </to>
                </anchor>
              </controlPr>
            </control>
          </mc:Choice>
        </mc:AlternateContent>
        <mc:AlternateContent xmlns:mc="http://schemas.openxmlformats.org/markup-compatibility/2006">
          <mc:Choice Requires="x14">
            <control shapeId="13343" r:id="rId18" name="チェック 31">
              <controlPr defaultSize="0" autoFill="0" autoLine="0" autoPict="0">
                <anchor moveWithCells="1">
                  <from>
                    <xdr:col>2</xdr:col>
                    <xdr:colOff>9525</xdr:colOff>
                    <xdr:row>54</xdr:row>
                    <xdr:rowOff>0</xdr:rowOff>
                  </from>
                  <to>
                    <xdr:col>3</xdr:col>
                    <xdr:colOff>0</xdr:colOff>
                    <xdr:row>56</xdr:row>
                    <xdr:rowOff>0</xdr:rowOff>
                  </to>
                </anchor>
              </controlPr>
            </control>
          </mc:Choice>
        </mc:AlternateContent>
        <mc:AlternateContent xmlns:mc="http://schemas.openxmlformats.org/markup-compatibility/2006">
          <mc:Choice Requires="x14">
            <control shapeId="13344" r:id="rId19" name="チェック 32">
              <controlPr defaultSize="0" autoFill="0" autoLine="0" autoPict="0">
                <anchor moveWithCells="1">
                  <from>
                    <xdr:col>2</xdr:col>
                    <xdr:colOff>9525</xdr:colOff>
                    <xdr:row>56</xdr:row>
                    <xdr:rowOff>0</xdr:rowOff>
                  </from>
                  <to>
                    <xdr:col>3</xdr:col>
                    <xdr:colOff>0</xdr:colOff>
                    <xdr:row>58</xdr:row>
                    <xdr:rowOff>9525</xdr:rowOff>
                  </to>
                </anchor>
              </controlPr>
            </control>
          </mc:Choice>
        </mc:AlternateContent>
        <mc:AlternateContent xmlns:mc="http://schemas.openxmlformats.org/markup-compatibility/2006">
          <mc:Choice Requires="x14">
            <control shapeId="13346" r:id="rId20" name="チェック 34">
              <controlPr defaultSize="0" autoFill="0" autoLine="0" autoPict="0">
                <anchor moveWithCells="1">
                  <from>
                    <xdr:col>11</xdr:col>
                    <xdr:colOff>428625</xdr:colOff>
                    <xdr:row>58</xdr:row>
                    <xdr:rowOff>38100</xdr:rowOff>
                  </from>
                  <to>
                    <xdr:col>14</xdr:col>
                    <xdr:colOff>619125</xdr:colOff>
                    <xdr:row>58</xdr:row>
                    <xdr:rowOff>304800</xdr:rowOff>
                  </to>
                </anchor>
              </controlPr>
            </control>
          </mc:Choice>
        </mc:AlternateContent>
        <mc:AlternateContent xmlns:mc="http://schemas.openxmlformats.org/markup-compatibility/2006">
          <mc:Choice Requires="x14">
            <control shapeId="13356" r:id="rId21" name="チェック 44">
              <controlPr defaultSize="0" autoFill="0" autoLine="0" autoPict="0">
                <anchor moveWithCells="1">
                  <from>
                    <xdr:col>3</xdr:col>
                    <xdr:colOff>47625</xdr:colOff>
                    <xdr:row>43</xdr:row>
                    <xdr:rowOff>76200</xdr:rowOff>
                  </from>
                  <to>
                    <xdr:col>3</xdr:col>
                    <xdr:colOff>276225</xdr:colOff>
                    <xdr:row>43</xdr:row>
                    <xdr:rowOff>266700</xdr:rowOff>
                  </to>
                </anchor>
              </controlPr>
            </control>
          </mc:Choice>
        </mc:AlternateContent>
        <mc:AlternateContent xmlns:mc="http://schemas.openxmlformats.org/markup-compatibility/2006">
          <mc:Choice Requires="x14">
            <control shapeId="13357" r:id="rId22" name="チェック 45">
              <controlPr defaultSize="0" autoFill="0" autoLine="0" autoPict="0">
                <anchor moveWithCells="1">
                  <from>
                    <xdr:col>6</xdr:col>
                    <xdr:colOff>47625</xdr:colOff>
                    <xdr:row>43</xdr:row>
                    <xdr:rowOff>95250</xdr:rowOff>
                  </from>
                  <to>
                    <xdr:col>6</xdr:col>
                    <xdr:colOff>257175</xdr:colOff>
                    <xdr:row>43</xdr:row>
                    <xdr:rowOff>276225</xdr:rowOff>
                  </to>
                </anchor>
              </controlPr>
            </control>
          </mc:Choice>
        </mc:AlternateContent>
        <mc:AlternateContent xmlns:mc="http://schemas.openxmlformats.org/markup-compatibility/2006">
          <mc:Choice Requires="x14">
            <control shapeId="13358" r:id="rId23" name="チェック 46">
              <controlPr defaultSize="0" autoFill="0" autoLine="0" autoPict="0">
                <anchor moveWithCells="1">
                  <from>
                    <xdr:col>8</xdr:col>
                    <xdr:colOff>381000</xdr:colOff>
                    <xdr:row>43</xdr:row>
                    <xdr:rowOff>76200</xdr:rowOff>
                  </from>
                  <to>
                    <xdr:col>9</xdr:col>
                    <xdr:colOff>161925</xdr:colOff>
                    <xdr:row>43</xdr:row>
                    <xdr:rowOff>285750</xdr:rowOff>
                  </to>
                </anchor>
              </controlPr>
            </control>
          </mc:Choice>
        </mc:AlternateContent>
        <mc:AlternateContent xmlns:mc="http://schemas.openxmlformats.org/markup-compatibility/2006">
          <mc:Choice Requires="x14">
            <control shapeId="13359" r:id="rId24" name="チェック 47">
              <controlPr defaultSize="0" autoFill="0" autoLine="0" autoPict="0">
                <anchor moveWithCells="1">
                  <from>
                    <xdr:col>3</xdr:col>
                    <xdr:colOff>47625</xdr:colOff>
                    <xdr:row>45</xdr:row>
                    <xdr:rowOff>85725</xdr:rowOff>
                  </from>
                  <to>
                    <xdr:col>3</xdr:col>
                    <xdr:colOff>276225</xdr:colOff>
                    <xdr:row>45</xdr:row>
                    <xdr:rowOff>276225</xdr:rowOff>
                  </to>
                </anchor>
              </controlPr>
            </control>
          </mc:Choice>
        </mc:AlternateContent>
        <mc:AlternateContent xmlns:mc="http://schemas.openxmlformats.org/markup-compatibility/2006">
          <mc:Choice Requires="x14">
            <control shapeId="13360" r:id="rId25" name="チェック 48">
              <controlPr defaultSize="0" autoFill="0" autoLine="0" autoPict="0">
                <anchor moveWithCells="1">
                  <from>
                    <xdr:col>7</xdr:col>
                    <xdr:colOff>66675</xdr:colOff>
                    <xdr:row>45</xdr:row>
                    <xdr:rowOff>85725</xdr:rowOff>
                  </from>
                  <to>
                    <xdr:col>7</xdr:col>
                    <xdr:colOff>257175</xdr:colOff>
                    <xdr:row>45</xdr:row>
                    <xdr:rowOff>266700</xdr:rowOff>
                  </to>
                </anchor>
              </controlPr>
            </control>
          </mc:Choice>
        </mc:AlternateContent>
        <mc:AlternateContent xmlns:mc="http://schemas.openxmlformats.org/markup-compatibility/2006">
          <mc:Choice Requires="x14">
            <control shapeId="13367" r:id="rId26" name="チェック 55">
              <controlPr defaultSize="0" autoFill="0" autoLine="0" autoPict="0">
                <anchor moveWithCells="1">
                  <from>
                    <xdr:col>3</xdr:col>
                    <xdr:colOff>38100</xdr:colOff>
                    <xdr:row>49</xdr:row>
                    <xdr:rowOff>66675</xdr:rowOff>
                  </from>
                  <to>
                    <xdr:col>3</xdr:col>
                    <xdr:colOff>247650</xdr:colOff>
                    <xdr:row>49</xdr:row>
                    <xdr:rowOff>257175</xdr:rowOff>
                  </to>
                </anchor>
              </controlPr>
            </control>
          </mc:Choice>
        </mc:AlternateContent>
        <mc:AlternateContent xmlns:mc="http://schemas.openxmlformats.org/markup-compatibility/2006">
          <mc:Choice Requires="x14">
            <control shapeId="13368" r:id="rId27" name="チェック 56">
              <controlPr defaultSize="0" autoFill="0" autoLine="0" autoPict="0">
                <anchor moveWithCells="1">
                  <from>
                    <xdr:col>8</xdr:col>
                    <xdr:colOff>323850</xdr:colOff>
                    <xdr:row>49</xdr:row>
                    <xdr:rowOff>38100</xdr:rowOff>
                  </from>
                  <to>
                    <xdr:col>9</xdr:col>
                    <xdr:colOff>180975</xdr:colOff>
                    <xdr:row>49</xdr:row>
                    <xdr:rowOff>304800</xdr:rowOff>
                  </to>
                </anchor>
              </controlPr>
            </control>
          </mc:Choice>
        </mc:AlternateContent>
        <mc:AlternateContent xmlns:mc="http://schemas.openxmlformats.org/markup-compatibility/2006">
          <mc:Choice Requires="x14">
            <control shapeId="13369" r:id="rId28" name="チェック 57">
              <controlPr defaultSize="0" autoFill="0" autoLine="0" autoPict="0">
                <anchor moveWithCells="1">
                  <from>
                    <xdr:col>6</xdr:col>
                    <xdr:colOff>47625</xdr:colOff>
                    <xdr:row>49</xdr:row>
                    <xdr:rowOff>85725</xdr:rowOff>
                  </from>
                  <to>
                    <xdr:col>6</xdr:col>
                    <xdr:colOff>247650</xdr:colOff>
                    <xdr:row>49</xdr:row>
                    <xdr:rowOff>276225</xdr:rowOff>
                  </to>
                </anchor>
              </controlPr>
            </control>
          </mc:Choice>
        </mc:AlternateContent>
        <mc:AlternateContent xmlns:mc="http://schemas.openxmlformats.org/markup-compatibility/2006">
          <mc:Choice Requires="x14">
            <control shapeId="13371" r:id="rId29" name="チェック 59">
              <controlPr defaultSize="0" autoFill="0" autoLine="0" autoPict="0">
                <anchor moveWithCells="1">
                  <from>
                    <xdr:col>6</xdr:col>
                    <xdr:colOff>66675</xdr:colOff>
                    <xdr:row>51</xdr:row>
                    <xdr:rowOff>66675</xdr:rowOff>
                  </from>
                  <to>
                    <xdr:col>6</xdr:col>
                    <xdr:colOff>352425</xdr:colOff>
                    <xdr:row>51</xdr:row>
                    <xdr:rowOff>285750</xdr:rowOff>
                  </to>
                </anchor>
              </controlPr>
            </control>
          </mc:Choice>
        </mc:AlternateContent>
        <mc:AlternateContent xmlns:mc="http://schemas.openxmlformats.org/markup-compatibility/2006">
          <mc:Choice Requires="x14">
            <control shapeId="13375" r:id="rId30" name="チェック 63">
              <controlPr defaultSize="0" autoFill="0" autoLine="0" autoPict="0">
                <anchor moveWithCells="1">
                  <from>
                    <xdr:col>3</xdr:col>
                    <xdr:colOff>28575</xdr:colOff>
                    <xdr:row>55</xdr:row>
                    <xdr:rowOff>47625</xdr:rowOff>
                  </from>
                  <to>
                    <xdr:col>3</xdr:col>
                    <xdr:colOff>276225</xdr:colOff>
                    <xdr:row>55</xdr:row>
                    <xdr:rowOff>295275</xdr:rowOff>
                  </to>
                </anchor>
              </controlPr>
            </control>
          </mc:Choice>
        </mc:AlternateContent>
        <mc:AlternateContent xmlns:mc="http://schemas.openxmlformats.org/markup-compatibility/2006">
          <mc:Choice Requires="x14">
            <control shapeId="13376" r:id="rId31" name="チェック 64">
              <controlPr defaultSize="0" autoFill="0" autoLine="0" autoPict="0">
                <anchor moveWithCells="1">
                  <from>
                    <xdr:col>8</xdr:col>
                    <xdr:colOff>352425</xdr:colOff>
                    <xdr:row>55</xdr:row>
                    <xdr:rowOff>57150</xdr:rowOff>
                  </from>
                  <to>
                    <xdr:col>9</xdr:col>
                    <xdr:colOff>200025</xdr:colOff>
                    <xdr:row>55</xdr:row>
                    <xdr:rowOff>276225</xdr:rowOff>
                  </to>
                </anchor>
              </controlPr>
            </control>
          </mc:Choice>
        </mc:AlternateContent>
        <mc:AlternateContent xmlns:mc="http://schemas.openxmlformats.org/markup-compatibility/2006">
          <mc:Choice Requires="x14">
            <control shapeId="13377" r:id="rId32" name="チェック 65">
              <controlPr defaultSize="0" autoFill="0" autoLine="0" autoPict="0">
                <anchor moveWithCells="1">
                  <from>
                    <xdr:col>6</xdr:col>
                    <xdr:colOff>9525</xdr:colOff>
                    <xdr:row>55</xdr:row>
                    <xdr:rowOff>47625</xdr:rowOff>
                  </from>
                  <to>
                    <xdr:col>6</xdr:col>
                    <xdr:colOff>257175</xdr:colOff>
                    <xdr:row>55</xdr:row>
                    <xdr:rowOff>295275</xdr:rowOff>
                  </to>
                </anchor>
              </controlPr>
            </control>
          </mc:Choice>
        </mc:AlternateContent>
        <mc:AlternateContent xmlns:mc="http://schemas.openxmlformats.org/markup-compatibility/2006">
          <mc:Choice Requires="x14">
            <control shapeId="13380" r:id="rId33" name="チェック 68">
              <controlPr defaultSize="0" autoFill="0" autoLine="0" autoPict="0">
                <anchor moveWithCells="1">
                  <from>
                    <xdr:col>3</xdr:col>
                    <xdr:colOff>38100</xdr:colOff>
                    <xdr:row>57</xdr:row>
                    <xdr:rowOff>47625</xdr:rowOff>
                  </from>
                  <to>
                    <xdr:col>3</xdr:col>
                    <xdr:colOff>295275</xdr:colOff>
                    <xdr:row>57</xdr:row>
                    <xdr:rowOff>285750</xdr:rowOff>
                  </to>
                </anchor>
              </controlPr>
            </control>
          </mc:Choice>
        </mc:AlternateContent>
        <mc:AlternateContent xmlns:mc="http://schemas.openxmlformats.org/markup-compatibility/2006">
          <mc:Choice Requires="x14">
            <control shapeId="13381" r:id="rId34" name="チェック 69">
              <controlPr defaultSize="0" autoFill="0" autoLine="0" autoPict="0">
                <anchor moveWithCells="1">
                  <from>
                    <xdr:col>8</xdr:col>
                    <xdr:colOff>323850</xdr:colOff>
                    <xdr:row>57</xdr:row>
                    <xdr:rowOff>76200</xdr:rowOff>
                  </from>
                  <to>
                    <xdr:col>9</xdr:col>
                    <xdr:colOff>142875</xdr:colOff>
                    <xdr:row>57</xdr:row>
                    <xdr:rowOff>276225</xdr:rowOff>
                  </to>
                </anchor>
              </controlPr>
            </control>
          </mc:Choice>
        </mc:AlternateContent>
        <mc:AlternateContent xmlns:mc="http://schemas.openxmlformats.org/markup-compatibility/2006">
          <mc:Choice Requires="x14">
            <control shapeId="13382" r:id="rId35" name="チェック 70">
              <controlPr defaultSize="0" autoFill="0" autoLine="0" autoPict="0">
                <anchor moveWithCells="1">
                  <from>
                    <xdr:col>3</xdr:col>
                    <xdr:colOff>28575</xdr:colOff>
                    <xdr:row>51</xdr:row>
                    <xdr:rowOff>76200</xdr:rowOff>
                  </from>
                  <to>
                    <xdr:col>3</xdr:col>
                    <xdr:colOff>333375</xdr:colOff>
                    <xdr:row>51</xdr:row>
                    <xdr:rowOff>285750</xdr:rowOff>
                  </to>
                </anchor>
              </controlPr>
            </control>
          </mc:Choice>
        </mc:AlternateContent>
        <mc:AlternateContent xmlns:mc="http://schemas.openxmlformats.org/markup-compatibility/2006">
          <mc:Choice Requires="x14">
            <control shapeId="13385" r:id="rId36" name="グループ 73">
              <controlPr defaultSize="0" autoFill="0" autoPict="0">
                <anchor moveWithCells="1" sizeWithCells="1">
                  <from>
                    <xdr:col>1</xdr:col>
                    <xdr:colOff>28575</xdr:colOff>
                    <xdr:row>64</xdr:row>
                    <xdr:rowOff>95250</xdr:rowOff>
                  </from>
                  <to>
                    <xdr:col>2</xdr:col>
                    <xdr:colOff>9525</xdr:colOff>
                    <xdr:row>65</xdr:row>
                    <xdr:rowOff>304800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WVT430"/>
  <sheetViews>
    <sheetView showGridLines="0" zoomScale="85" zoomScaleNormal="85" zoomScaleSheetLayoutView="85" workbookViewId="0">
      <pane ySplit="2" topLeftCell="A9" activePane="bottomLeft" state="frozen"/>
      <selection pane="bottomLeft" activeCell="B7" sqref="B7:K7"/>
    </sheetView>
  </sheetViews>
  <sheetFormatPr defaultColWidth="0" defaultRowHeight="21" zeroHeight="1" x14ac:dyDescent="0.2"/>
  <cols>
    <col min="1" max="1" width="36" style="425" customWidth="1"/>
    <col min="2" max="8" width="8.25" style="177" customWidth="1"/>
    <col min="9" max="9" width="6.375" style="177" customWidth="1"/>
    <col min="10" max="10" width="5.5" style="177" customWidth="1"/>
    <col min="11" max="11" width="12.25" style="177" customWidth="1"/>
    <col min="12" max="12" width="1.125" style="177" customWidth="1"/>
    <col min="13" max="262" width="9" style="177" hidden="1" customWidth="1"/>
    <col min="263" max="263" width="6.625" style="177" hidden="1" customWidth="1"/>
    <col min="264" max="264" width="18.375" style="177" hidden="1" customWidth="1"/>
    <col min="265" max="265" width="7.125" style="177" hidden="1" customWidth="1"/>
    <col min="266" max="266" width="37.125" style="177" hidden="1" customWidth="1"/>
    <col min="267" max="267" width="15" style="177" hidden="1" customWidth="1"/>
    <col min="268" max="268" width="3.875" style="177" hidden="1" customWidth="1"/>
    <col min="269" max="518" width="9" style="177" hidden="1" customWidth="1"/>
    <col min="519" max="519" width="6.625" style="177" hidden="1" customWidth="1"/>
    <col min="520" max="520" width="18.375" style="177" hidden="1" customWidth="1"/>
    <col min="521" max="521" width="7.125" style="177" hidden="1" customWidth="1"/>
    <col min="522" max="522" width="37.125" style="177" hidden="1" customWidth="1"/>
    <col min="523" max="523" width="15" style="177" hidden="1" customWidth="1"/>
    <col min="524" max="524" width="3.875" style="177" hidden="1" customWidth="1"/>
    <col min="525" max="774" width="9" style="177" hidden="1" customWidth="1"/>
    <col min="775" max="775" width="6.625" style="177" hidden="1" customWidth="1"/>
    <col min="776" max="776" width="18.375" style="177" hidden="1" customWidth="1"/>
    <col min="777" max="777" width="7.125" style="177" hidden="1" customWidth="1"/>
    <col min="778" max="778" width="37.125" style="177" hidden="1" customWidth="1"/>
    <col min="779" max="779" width="15" style="177" hidden="1" customWidth="1"/>
    <col min="780" max="780" width="3.875" style="177" hidden="1" customWidth="1"/>
    <col min="781" max="1030" width="9" style="177" hidden="1" customWidth="1"/>
    <col min="1031" max="1031" width="6.625" style="177" hidden="1" customWidth="1"/>
    <col min="1032" max="1032" width="18.375" style="177" hidden="1" customWidth="1"/>
    <col min="1033" max="1033" width="7.125" style="177" hidden="1" customWidth="1"/>
    <col min="1034" max="1034" width="37.125" style="177" hidden="1" customWidth="1"/>
    <col min="1035" max="1035" width="15" style="177" hidden="1" customWidth="1"/>
    <col min="1036" max="1036" width="3.875" style="177" hidden="1" customWidth="1"/>
    <col min="1037" max="1286" width="9" style="177" hidden="1" customWidth="1"/>
    <col min="1287" max="1287" width="6.625" style="177" hidden="1" customWidth="1"/>
    <col min="1288" max="1288" width="18.375" style="177" hidden="1" customWidth="1"/>
    <col min="1289" max="1289" width="7.125" style="177" hidden="1" customWidth="1"/>
    <col min="1290" max="1290" width="37.125" style="177" hidden="1" customWidth="1"/>
    <col min="1291" max="1291" width="15" style="177" hidden="1" customWidth="1"/>
    <col min="1292" max="1292" width="3.875" style="177" hidden="1" customWidth="1"/>
    <col min="1293" max="1542" width="9" style="177" hidden="1" customWidth="1"/>
    <col min="1543" max="1543" width="6.625" style="177" hidden="1" customWidth="1"/>
    <col min="1544" max="1544" width="18.375" style="177" hidden="1" customWidth="1"/>
    <col min="1545" max="1545" width="7.125" style="177" hidden="1" customWidth="1"/>
    <col min="1546" max="1546" width="37.125" style="177" hidden="1" customWidth="1"/>
    <col min="1547" max="1547" width="15" style="177" hidden="1" customWidth="1"/>
    <col min="1548" max="1548" width="3.875" style="177" hidden="1" customWidth="1"/>
    <col min="1549" max="1798" width="9" style="177" hidden="1" customWidth="1"/>
    <col min="1799" max="1799" width="6.625" style="177" hidden="1" customWidth="1"/>
    <col min="1800" max="1800" width="18.375" style="177" hidden="1" customWidth="1"/>
    <col min="1801" max="1801" width="7.125" style="177" hidden="1" customWidth="1"/>
    <col min="1802" max="1802" width="37.125" style="177" hidden="1" customWidth="1"/>
    <col min="1803" max="1803" width="15" style="177" hidden="1" customWidth="1"/>
    <col min="1804" max="1804" width="3.875" style="177" hidden="1" customWidth="1"/>
    <col min="1805" max="2054" width="9" style="177" hidden="1" customWidth="1"/>
    <col min="2055" max="2055" width="6.625" style="177" hidden="1" customWidth="1"/>
    <col min="2056" max="2056" width="18.375" style="177" hidden="1" customWidth="1"/>
    <col min="2057" max="2057" width="7.125" style="177" hidden="1" customWidth="1"/>
    <col min="2058" max="2058" width="37.125" style="177" hidden="1" customWidth="1"/>
    <col min="2059" max="2059" width="15" style="177" hidden="1" customWidth="1"/>
    <col min="2060" max="2060" width="3.875" style="177" hidden="1" customWidth="1"/>
    <col min="2061" max="2310" width="9" style="177" hidden="1" customWidth="1"/>
    <col min="2311" max="2311" width="6.625" style="177" hidden="1" customWidth="1"/>
    <col min="2312" max="2312" width="18.375" style="177" hidden="1" customWidth="1"/>
    <col min="2313" max="2313" width="7.125" style="177" hidden="1" customWidth="1"/>
    <col min="2314" max="2314" width="37.125" style="177" hidden="1" customWidth="1"/>
    <col min="2315" max="2315" width="15" style="177" hidden="1" customWidth="1"/>
    <col min="2316" max="2316" width="3.875" style="177" hidden="1" customWidth="1"/>
    <col min="2317" max="2566" width="9" style="177" hidden="1" customWidth="1"/>
    <col min="2567" max="2567" width="6.625" style="177" hidden="1" customWidth="1"/>
    <col min="2568" max="2568" width="18.375" style="177" hidden="1" customWidth="1"/>
    <col min="2569" max="2569" width="7.125" style="177" hidden="1" customWidth="1"/>
    <col min="2570" max="2570" width="37.125" style="177" hidden="1" customWidth="1"/>
    <col min="2571" max="2571" width="15" style="177" hidden="1" customWidth="1"/>
    <col min="2572" max="2572" width="3.875" style="177" hidden="1" customWidth="1"/>
    <col min="2573" max="2822" width="9" style="177" hidden="1" customWidth="1"/>
    <col min="2823" max="2823" width="6.625" style="177" hidden="1" customWidth="1"/>
    <col min="2824" max="2824" width="18.375" style="177" hidden="1" customWidth="1"/>
    <col min="2825" max="2825" width="7.125" style="177" hidden="1" customWidth="1"/>
    <col min="2826" max="2826" width="37.125" style="177" hidden="1" customWidth="1"/>
    <col min="2827" max="2827" width="15" style="177" hidden="1" customWidth="1"/>
    <col min="2828" max="2828" width="3.875" style="177" hidden="1" customWidth="1"/>
    <col min="2829" max="3078" width="9" style="177" hidden="1" customWidth="1"/>
    <col min="3079" max="3079" width="6.625" style="177" hidden="1" customWidth="1"/>
    <col min="3080" max="3080" width="18.375" style="177" hidden="1" customWidth="1"/>
    <col min="3081" max="3081" width="7.125" style="177" hidden="1" customWidth="1"/>
    <col min="3082" max="3082" width="37.125" style="177" hidden="1" customWidth="1"/>
    <col min="3083" max="3083" width="15" style="177" hidden="1" customWidth="1"/>
    <col min="3084" max="3084" width="3.875" style="177" hidden="1" customWidth="1"/>
    <col min="3085" max="3334" width="9" style="177" hidden="1" customWidth="1"/>
    <col min="3335" max="3335" width="6.625" style="177" hidden="1" customWidth="1"/>
    <col min="3336" max="3336" width="18.375" style="177" hidden="1" customWidth="1"/>
    <col min="3337" max="3337" width="7.125" style="177" hidden="1" customWidth="1"/>
    <col min="3338" max="3338" width="37.125" style="177" hidden="1" customWidth="1"/>
    <col min="3339" max="3339" width="15" style="177" hidden="1" customWidth="1"/>
    <col min="3340" max="3340" width="3.875" style="177" hidden="1" customWidth="1"/>
    <col min="3341" max="3590" width="9" style="177" hidden="1" customWidth="1"/>
    <col min="3591" max="3591" width="6.625" style="177" hidden="1" customWidth="1"/>
    <col min="3592" max="3592" width="18.375" style="177" hidden="1" customWidth="1"/>
    <col min="3593" max="3593" width="7.125" style="177" hidden="1" customWidth="1"/>
    <col min="3594" max="3594" width="37.125" style="177" hidden="1" customWidth="1"/>
    <col min="3595" max="3595" width="15" style="177" hidden="1" customWidth="1"/>
    <col min="3596" max="3596" width="3.875" style="177" hidden="1" customWidth="1"/>
    <col min="3597" max="3846" width="9" style="177" hidden="1" customWidth="1"/>
    <col min="3847" max="3847" width="6.625" style="177" hidden="1" customWidth="1"/>
    <col min="3848" max="3848" width="18.375" style="177" hidden="1" customWidth="1"/>
    <col min="3849" max="3849" width="7.125" style="177" hidden="1" customWidth="1"/>
    <col min="3850" max="3850" width="37.125" style="177" hidden="1" customWidth="1"/>
    <col min="3851" max="3851" width="15" style="177" hidden="1" customWidth="1"/>
    <col min="3852" max="3852" width="3.875" style="177" hidden="1" customWidth="1"/>
    <col min="3853" max="4102" width="9" style="177" hidden="1" customWidth="1"/>
    <col min="4103" max="4103" width="6.625" style="177" hidden="1" customWidth="1"/>
    <col min="4104" max="4104" width="18.375" style="177" hidden="1" customWidth="1"/>
    <col min="4105" max="4105" width="7.125" style="177" hidden="1" customWidth="1"/>
    <col min="4106" max="4106" width="37.125" style="177" hidden="1" customWidth="1"/>
    <col min="4107" max="4107" width="15" style="177" hidden="1" customWidth="1"/>
    <col min="4108" max="4108" width="3.875" style="177" hidden="1" customWidth="1"/>
    <col min="4109" max="4358" width="9" style="177" hidden="1" customWidth="1"/>
    <col min="4359" max="4359" width="6.625" style="177" hidden="1" customWidth="1"/>
    <col min="4360" max="4360" width="18.375" style="177" hidden="1" customWidth="1"/>
    <col min="4361" max="4361" width="7.125" style="177" hidden="1" customWidth="1"/>
    <col min="4362" max="4362" width="37.125" style="177" hidden="1" customWidth="1"/>
    <col min="4363" max="4363" width="15" style="177" hidden="1" customWidth="1"/>
    <col min="4364" max="4364" width="3.875" style="177" hidden="1" customWidth="1"/>
    <col min="4365" max="4614" width="9" style="177" hidden="1" customWidth="1"/>
    <col min="4615" max="4615" width="6.625" style="177" hidden="1" customWidth="1"/>
    <col min="4616" max="4616" width="18.375" style="177" hidden="1" customWidth="1"/>
    <col min="4617" max="4617" width="7.125" style="177" hidden="1" customWidth="1"/>
    <col min="4618" max="4618" width="37.125" style="177" hidden="1" customWidth="1"/>
    <col min="4619" max="4619" width="15" style="177" hidden="1" customWidth="1"/>
    <col min="4620" max="4620" width="3.875" style="177" hidden="1" customWidth="1"/>
    <col min="4621" max="4870" width="9" style="177" hidden="1" customWidth="1"/>
    <col min="4871" max="4871" width="6.625" style="177" hidden="1" customWidth="1"/>
    <col min="4872" max="4872" width="18.375" style="177" hidden="1" customWidth="1"/>
    <col min="4873" max="4873" width="7.125" style="177" hidden="1" customWidth="1"/>
    <col min="4874" max="4874" width="37.125" style="177" hidden="1" customWidth="1"/>
    <col min="4875" max="4875" width="15" style="177" hidden="1" customWidth="1"/>
    <col min="4876" max="4876" width="3.875" style="177" hidden="1" customWidth="1"/>
    <col min="4877" max="5126" width="9" style="177" hidden="1" customWidth="1"/>
    <col min="5127" max="5127" width="6.625" style="177" hidden="1" customWidth="1"/>
    <col min="5128" max="5128" width="18.375" style="177" hidden="1" customWidth="1"/>
    <col min="5129" max="5129" width="7.125" style="177" hidden="1" customWidth="1"/>
    <col min="5130" max="5130" width="37.125" style="177" hidden="1" customWidth="1"/>
    <col min="5131" max="5131" width="15" style="177" hidden="1" customWidth="1"/>
    <col min="5132" max="5132" width="3.875" style="177" hidden="1" customWidth="1"/>
    <col min="5133" max="5382" width="9" style="177" hidden="1" customWidth="1"/>
    <col min="5383" max="5383" width="6.625" style="177" hidden="1" customWidth="1"/>
    <col min="5384" max="5384" width="18.375" style="177" hidden="1" customWidth="1"/>
    <col min="5385" max="5385" width="7.125" style="177" hidden="1" customWidth="1"/>
    <col min="5386" max="5386" width="37.125" style="177" hidden="1" customWidth="1"/>
    <col min="5387" max="5387" width="15" style="177" hidden="1" customWidth="1"/>
    <col min="5388" max="5388" width="3.875" style="177" hidden="1" customWidth="1"/>
    <col min="5389" max="5638" width="9" style="177" hidden="1" customWidth="1"/>
    <col min="5639" max="5639" width="6.625" style="177" hidden="1" customWidth="1"/>
    <col min="5640" max="5640" width="18.375" style="177" hidden="1" customWidth="1"/>
    <col min="5641" max="5641" width="7.125" style="177" hidden="1" customWidth="1"/>
    <col min="5642" max="5642" width="37.125" style="177" hidden="1" customWidth="1"/>
    <col min="5643" max="5643" width="15" style="177" hidden="1" customWidth="1"/>
    <col min="5644" max="5644" width="3.875" style="177" hidden="1" customWidth="1"/>
    <col min="5645" max="5894" width="9" style="177" hidden="1" customWidth="1"/>
    <col min="5895" max="5895" width="6.625" style="177" hidden="1" customWidth="1"/>
    <col min="5896" max="5896" width="18.375" style="177" hidden="1" customWidth="1"/>
    <col min="5897" max="5897" width="7.125" style="177" hidden="1" customWidth="1"/>
    <col min="5898" max="5898" width="37.125" style="177" hidden="1" customWidth="1"/>
    <col min="5899" max="5899" width="15" style="177" hidden="1" customWidth="1"/>
    <col min="5900" max="5900" width="3.875" style="177" hidden="1" customWidth="1"/>
    <col min="5901" max="6150" width="9" style="177" hidden="1" customWidth="1"/>
    <col min="6151" max="6151" width="6.625" style="177" hidden="1" customWidth="1"/>
    <col min="6152" max="6152" width="18.375" style="177" hidden="1" customWidth="1"/>
    <col min="6153" max="6153" width="7.125" style="177" hidden="1" customWidth="1"/>
    <col min="6154" max="6154" width="37.125" style="177" hidden="1" customWidth="1"/>
    <col min="6155" max="6155" width="15" style="177" hidden="1" customWidth="1"/>
    <col min="6156" max="6156" width="3.875" style="177" hidden="1" customWidth="1"/>
    <col min="6157" max="6406" width="9" style="177" hidden="1" customWidth="1"/>
    <col min="6407" max="6407" width="6.625" style="177" hidden="1" customWidth="1"/>
    <col min="6408" max="6408" width="18.375" style="177" hidden="1" customWidth="1"/>
    <col min="6409" max="6409" width="7.125" style="177" hidden="1" customWidth="1"/>
    <col min="6410" max="6410" width="37.125" style="177" hidden="1" customWidth="1"/>
    <col min="6411" max="6411" width="15" style="177" hidden="1" customWidth="1"/>
    <col min="6412" max="6412" width="3.875" style="177" hidden="1" customWidth="1"/>
    <col min="6413" max="6662" width="9" style="177" hidden="1" customWidth="1"/>
    <col min="6663" max="6663" width="6.625" style="177" hidden="1" customWidth="1"/>
    <col min="6664" max="6664" width="18.375" style="177" hidden="1" customWidth="1"/>
    <col min="6665" max="6665" width="7.125" style="177" hidden="1" customWidth="1"/>
    <col min="6666" max="6666" width="37.125" style="177" hidden="1" customWidth="1"/>
    <col min="6667" max="6667" width="15" style="177" hidden="1" customWidth="1"/>
    <col min="6668" max="6668" width="3.875" style="177" hidden="1" customWidth="1"/>
    <col min="6669" max="6918" width="9" style="177" hidden="1" customWidth="1"/>
    <col min="6919" max="6919" width="6.625" style="177" hidden="1" customWidth="1"/>
    <col min="6920" max="6920" width="18.375" style="177" hidden="1" customWidth="1"/>
    <col min="6921" max="6921" width="7.125" style="177" hidden="1" customWidth="1"/>
    <col min="6922" max="6922" width="37.125" style="177" hidden="1" customWidth="1"/>
    <col min="6923" max="6923" width="15" style="177" hidden="1" customWidth="1"/>
    <col min="6924" max="6924" width="3.875" style="177" hidden="1" customWidth="1"/>
    <col min="6925" max="7174" width="9" style="177" hidden="1" customWidth="1"/>
    <col min="7175" max="7175" width="6.625" style="177" hidden="1" customWidth="1"/>
    <col min="7176" max="7176" width="18.375" style="177" hidden="1" customWidth="1"/>
    <col min="7177" max="7177" width="7.125" style="177" hidden="1" customWidth="1"/>
    <col min="7178" max="7178" width="37.125" style="177" hidden="1" customWidth="1"/>
    <col min="7179" max="7179" width="15" style="177" hidden="1" customWidth="1"/>
    <col min="7180" max="7180" width="3.875" style="177" hidden="1" customWidth="1"/>
    <col min="7181" max="7430" width="9" style="177" hidden="1" customWidth="1"/>
    <col min="7431" max="7431" width="6.625" style="177" hidden="1" customWidth="1"/>
    <col min="7432" max="7432" width="18.375" style="177" hidden="1" customWidth="1"/>
    <col min="7433" max="7433" width="7.125" style="177" hidden="1" customWidth="1"/>
    <col min="7434" max="7434" width="37.125" style="177" hidden="1" customWidth="1"/>
    <col min="7435" max="7435" width="15" style="177" hidden="1" customWidth="1"/>
    <col min="7436" max="7436" width="3.875" style="177" hidden="1" customWidth="1"/>
    <col min="7437" max="7686" width="9" style="177" hidden="1" customWidth="1"/>
    <col min="7687" max="7687" width="6.625" style="177" hidden="1" customWidth="1"/>
    <col min="7688" max="7688" width="18.375" style="177" hidden="1" customWidth="1"/>
    <col min="7689" max="7689" width="7.125" style="177" hidden="1" customWidth="1"/>
    <col min="7690" max="7690" width="37.125" style="177" hidden="1" customWidth="1"/>
    <col min="7691" max="7691" width="15" style="177" hidden="1" customWidth="1"/>
    <col min="7692" max="7692" width="3.875" style="177" hidden="1" customWidth="1"/>
    <col min="7693" max="7942" width="9" style="177" hidden="1" customWidth="1"/>
    <col min="7943" max="7943" width="6.625" style="177" hidden="1" customWidth="1"/>
    <col min="7944" max="7944" width="18.375" style="177" hidden="1" customWidth="1"/>
    <col min="7945" max="7945" width="7.125" style="177" hidden="1" customWidth="1"/>
    <col min="7946" max="7946" width="37.125" style="177" hidden="1" customWidth="1"/>
    <col min="7947" max="7947" width="15" style="177" hidden="1" customWidth="1"/>
    <col min="7948" max="7948" width="3.875" style="177" hidden="1" customWidth="1"/>
    <col min="7949" max="8198" width="9" style="177" hidden="1" customWidth="1"/>
    <col min="8199" max="8199" width="6.625" style="177" hidden="1" customWidth="1"/>
    <col min="8200" max="8200" width="18.375" style="177" hidden="1" customWidth="1"/>
    <col min="8201" max="8201" width="7.125" style="177" hidden="1" customWidth="1"/>
    <col min="8202" max="8202" width="37.125" style="177" hidden="1" customWidth="1"/>
    <col min="8203" max="8203" width="15" style="177" hidden="1" customWidth="1"/>
    <col min="8204" max="8204" width="3.875" style="177" hidden="1" customWidth="1"/>
    <col min="8205" max="8454" width="9" style="177" hidden="1" customWidth="1"/>
    <col min="8455" max="8455" width="6.625" style="177" hidden="1" customWidth="1"/>
    <col min="8456" max="8456" width="18.375" style="177" hidden="1" customWidth="1"/>
    <col min="8457" max="8457" width="7.125" style="177" hidden="1" customWidth="1"/>
    <col min="8458" max="8458" width="37.125" style="177" hidden="1" customWidth="1"/>
    <col min="8459" max="8459" width="15" style="177" hidden="1" customWidth="1"/>
    <col min="8460" max="8460" width="3.875" style="177" hidden="1" customWidth="1"/>
    <col min="8461" max="8710" width="9" style="177" hidden="1" customWidth="1"/>
    <col min="8711" max="8711" width="6.625" style="177" hidden="1" customWidth="1"/>
    <col min="8712" max="8712" width="18.375" style="177" hidden="1" customWidth="1"/>
    <col min="8713" max="8713" width="7.125" style="177" hidden="1" customWidth="1"/>
    <col min="8714" max="8714" width="37.125" style="177" hidden="1" customWidth="1"/>
    <col min="8715" max="8715" width="15" style="177" hidden="1" customWidth="1"/>
    <col min="8716" max="8716" width="3.875" style="177" hidden="1" customWidth="1"/>
    <col min="8717" max="8966" width="9" style="177" hidden="1" customWidth="1"/>
    <col min="8967" max="8967" width="6.625" style="177" hidden="1" customWidth="1"/>
    <col min="8968" max="8968" width="18.375" style="177" hidden="1" customWidth="1"/>
    <col min="8969" max="8969" width="7.125" style="177" hidden="1" customWidth="1"/>
    <col min="8970" max="8970" width="37.125" style="177" hidden="1" customWidth="1"/>
    <col min="8971" max="8971" width="15" style="177" hidden="1" customWidth="1"/>
    <col min="8972" max="8972" width="3.875" style="177" hidden="1" customWidth="1"/>
    <col min="8973" max="9222" width="9" style="177" hidden="1" customWidth="1"/>
    <col min="9223" max="9223" width="6.625" style="177" hidden="1" customWidth="1"/>
    <col min="9224" max="9224" width="18.375" style="177" hidden="1" customWidth="1"/>
    <col min="9225" max="9225" width="7.125" style="177" hidden="1" customWidth="1"/>
    <col min="9226" max="9226" width="37.125" style="177" hidden="1" customWidth="1"/>
    <col min="9227" max="9227" width="15" style="177" hidden="1" customWidth="1"/>
    <col min="9228" max="9228" width="3.875" style="177" hidden="1" customWidth="1"/>
    <col min="9229" max="9478" width="9" style="177" hidden="1" customWidth="1"/>
    <col min="9479" max="9479" width="6.625" style="177" hidden="1" customWidth="1"/>
    <col min="9480" max="9480" width="18.375" style="177" hidden="1" customWidth="1"/>
    <col min="9481" max="9481" width="7.125" style="177" hidden="1" customWidth="1"/>
    <col min="9482" max="9482" width="37.125" style="177" hidden="1" customWidth="1"/>
    <col min="9483" max="9483" width="15" style="177" hidden="1" customWidth="1"/>
    <col min="9484" max="9484" width="3.875" style="177" hidden="1" customWidth="1"/>
    <col min="9485" max="9734" width="9" style="177" hidden="1" customWidth="1"/>
    <col min="9735" max="9735" width="6.625" style="177" hidden="1" customWidth="1"/>
    <col min="9736" max="9736" width="18.375" style="177" hidden="1" customWidth="1"/>
    <col min="9737" max="9737" width="7.125" style="177" hidden="1" customWidth="1"/>
    <col min="9738" max="9738" width="37.125" style="177" hidden="1" customWidth="1"/>
    <col min="9739" max="9739" width="15" style="177" hidden="1" customWidth="1"/>
    <col min="9740" max="9740" width="3.875" style="177" hidden="1" customWidth="1"/>
    <col min="9741" max="9990" width="9" style="177" hidden="1" customWidth="1"/>
    <col min="9991" max="9991" width="6.625" style="177" hidden="1" customWidth="1"/>
    <col min="9992" max="9992" width="18.375" style="177" hidden="1" customWidth="1"/>
    <col min="9993" max="9993" width="7.125" style="177" hidden="1" customWidth="1"/>
    <col min="9994" max="9994" width="37.125" style="177" hidden="1" customWidth="1"/>
    <col min="9995" max="9995" width="15" style="177" hidden="1" customWidth="1"/>
    <col min="9996" max="9996" width="3.875" style="177" hidden="1" customWidth="1"/>
    <col min="9997" max="10246" width="9" style="177" hidden="1" customWidth="1"/>
    <col min="10247" max="10247" width="6.625" style="177" hidden="1" customWidth="1"/>
    <col min="10248" max="10248" width="18.375" style="177" hidden="1" customWidth="1"/>
    <col min="10249" max="10249" width="7.125" style="177" hidden="1" customWidth="1"/>
    <col min="10250" max="10250" width="37.125" style="177" hidden="1" customWidth="1"/>
    <col min="10251" max="10251" width="15" style="177" hidden="1" customWidth="1"/>
    <col min="10252" max="10252" width="3.875" style="177" hidden="1" customWidth="1"/>
    <col min="10253" max="10502" width="9" style="177" hidden="1" customWidth="1"/>
    <col min="10503" max="10503" width="6.625" style="177" hidden="1" customWidth="1"/>
    <col min="10504" max="10504" width="18.375" style="177" hidden="1" customWidth="1"/>
    <col min="10505" max="10505" width="7.125" style="177" hidden="1" customWidth="1"/>
    <col min="10506" max="10506" width="37.125" style="177" hidden="1" customWidth="1"/>
    <col min="10507" max="10507" width="15" style="177" hidden="1" customWidth="1"/>
    <col min="10508" max="10508" width="3.875" style="177" hidden="1" customWidth="1"/>
    <col min="10509" max="10758" width="9" style="177" hidden="1" customWidth="1"/>
    <col min="10759" max="10759" width="6.625" style="177" hidden="1" customWidth="1"/>
    <col min="10760" max="10760" width="18.375" style="177" hidden="1" customWidth="1"/>
    <col min="10761" max="10761" width="7.125" style="177" hidden="1" customWidth="1"/>
    <col min="10762" max="10762" width="37.125" style="177" hidden="1" customWidth="1"/>
    <col min="10763" max="10763" width="15" style="177" hidden="1" customWidth="1"/>
    <col min="10764" max="10764" width="3.875" style="177" hidden="1" customWidth="1"/>
    <col min="10765" max="11014" width="9" style="177" hidden="1" customWidth="1"/>
    <col min="11015" max="11015" width="6.625" style="177" hidden="1" customWidth="1"/>
    <col min="11016" max="11016" width="18.375" style="177" hidden="1" customWidth="1"/>
    <col min="11017" max="11017" width="7.125" style="177" hidden="1" customWidth="1"/>
    <col min="11018" max="11018" width="37.125" style="177" hidden="1" customWidth="1"/>
    <col min="11019" max="11019" width="15" style="177" hidden="1" customWidth="1"/>
    <col min="11020" max="11020" width="3.875" style="177" hidden="1" customWidth="1"/>
    <col min="11021" max="11270" width="9" style="177" hidden="1" customWidth="1"/>
    <col min="11271" max="11271" width="6.625" style="177" hidden="1" customWidth="1"/>
    <col min="11272" max="11272" width="18.375" style="177" hidden="1" customWidth="1"/>
    <col min="11273" max="11273" width="7.125" style="177" hidden="1" customWidth="1"/>
    <col min="11274" max="11274" width="37.125" style="177" hidden="1" customWidth="1"/>
    <col min="11275" max="11275" width="15" style="177" hidden="1" customWidth="1"/>
    <col min="11276" max="11276" width="3.875" style="177" hidden="1" customWidth="1"/>
    <col min="11277" max="11526" width="9" style="177" hidden="1" customWidth="1"/>
    <col min="11527" max="11527" width="6.625" style="177" hidden="1" customWidth="1"/>
    <col min="11528" max="11528" width="18.375" style="177" hidden="1" customWidth="1"/>
    <col min="11529" max="11529" width="7.125" style="177" hidden="1" customWidth="1"/>
    <col min="11530" max="11530" width="37.125" style="177" hidden="1" customWidth="1"/>
    <col min="11531" max="11531" width="15" style="177" hidden="1" customWidth="1"/>
    <col min="11532" max="11532" width="3.875" style="177" hidden="1" customWidth="1"/>
    <col min="11533" max="11782" width="9" style="177" hidden="1" customWidth="1"/>
    <col min="11783" max="11783" width="6.625" style="177" hidden="1" customWidth="1"/>
    <col min="11784" max="11784" width="18.375" style="177" hidden="1" customWidth="1"/>
    <col min="11785" max="11785" width="7.125" style="177" hidden="1" customWidth="1"/>
    <col min="11786" max="11786" width="37.125" style="177" hidden="1" customWidth="1"/>
    <col min="11787" max="11787" width="15" style="177" hidden="1" customWidth="1"/>
    <col min="11788" max="11788" width="3.875" style="177" hidden="1" customWidth="1"/>
    <col min="11789" max="12038" width="9" style="177" hidden="1" customWidth="1"/>
    <col min="12039" max="12039" width="6.625" style="177" hidden="1" customWidth="1"/>
    <col min="12040" max="12040" width="18.375" style="177" hidden="1" customWidth="1"/>
    <col min="12041" max="12041" width="7.125" style="177" hidden="1" customWidth="1"/>
    <col min="12042" max="12042" width="37.125" style="177" hidden="1" customWidth="1"/>
    <col min="12043" max="12043" width="15" style="177" hidden="1" customWidth="1"/>
    <col min="12044" max="12044" width="3.875" style="177" hidden="1" customWidth="1"/>
    <col min="12045" max="12294" width="9" style="177" hidden="1" customWidth="1"/>
    <col min="12295" max="12295" width="6.625" style="177" hidden="1" customWidth="1"/>
    <col min="12296" max="12296" width="18.375" style="177" hidden="1" customWidth="1"/>
    <col min="12297" max="12297" width="7.125" style="177" hidden="1" customWidth="1"/>
    <col min="12298" max="12298" width="37.125" style="177" hidden="1" customWidth="1"/>
    <col min="12299" max="12299" width="15" style="177" hidden="1" customWidth="1"/>
    <col min="12300" max="12300" width="3.875" style="177" hidden="1" customWidth="1"/>
    <col min="12301" max="12550" width="9" style="177" hidden="1" customWidth="1"/>
    <col min="12551" max="12551" width="6.625" style="177" hidden="1" customWidth="1"/>
    <col min="12552" max="12552" width="18.375" style="177" hidden="1" customWidth="1"/>
    <col min="12553" max="12553" width="7.125" style="177" hidden="1" customWidth="1"/>
    <col min="12554" max="12554" width="37.125" style="177" hidden="1" customWidth="1"/>
    <col min="12555" max="12555" width="15" style="177" hidden="1" customWidth="1"/>
    <col min="12556" max="12556" width="3.875" style="177" hidden="1" customWidth="1"/>
    <col min="12557" max="12806" width="9" style="177" hidden="1" customWidth="1"/>
    <col min="12807" max="12807" width="6.625" style="177" hidden="1" customWidth="1"/>
    <col min="12808" max="12808" width="18.375" style="177" hidden="1" customWidth="1"/>
    <col min="12809" max="12809" width="7.125" style="177" hidden="1" customWidth="1"/>
    <col min="12810" max="12810" width="37.125" style="177" hidden="1" customWidth="1"/>
    <col min="12811" max="12811" width="15" style="177" hidden="1" customWidth="1"/>
    <col min="12812" max="12812" width="3.875" style="177" hidden="1" customWidth="1"/>
    <col min="12813" max="13062" width="9" style="177" hidden="1" customWidth="1"/>
    <col min="13063" max="13063" width="6.625" style="177" hidden="1" customWidth="1"/>
    <col min="13064" max="13064" width="18.375" style="177" hidden="1" customWidth="1"/>
    <col min="13065" max="13065" width="7.125" style="177" hidden="1" customWidth="1"/>
    <col min="13066" max="13066" width="37.125" style="177" hidden="1" customWidth="1"/>
    <col min="13067" max="13067" width="15" style="177" hidden="1" customWidth="1"/>
    <col min="13068" max="13068" width="3.875" style="177" hidden="1" customWidth="1"/>
    <col min="13069" max="13318" width="9" style="177" hidden="1" customWidth="1"/>
    <col min="13319" max="13319" width="6.625" style="177" hidden="1" customWidth="1"/>
    <col min="13320" max="13320" width="18.375" style="177" hidden="1" customWidth="1"/>
    <col min="13321" max="13321" width="7.125" style="177" hidden="1" customWidth="1"/>
    <col min="13322" max="13322" width="37.125" style="177" hidden="1" customWidth="1"/>
    <col min="13323" max="13323" width="15" style="177" hidden="1" customWidth="1"/>
    <col min="13324" max="13324" width="3.875" style="177" hidden="1" customWidth="1"/>
    <col min="13325" max="13574" width="9" style="177" hidden="1" customWidth="1"/>
    <col min="13575" max="13575" width="6.625" style="177" hidden="1" customWidth="1"/>
    <col min="13576" max="13576" width="18.375" style="177" hidden="1" customWidth="1"/>
    <col min="13577" max="13577" width="7.125" style="177" hidden="1" customWidth="1"/>
    <col min="13578" max="13578" width="37.125" style="177" hidden="1" customWidth="1"/>
    <col min="13579" max="13579" width="15" style="177" hidden="1" customWidth="1"/>
    <col min="13580" max="13580" width="3.875" style="177" hidden="1" customWidth="1"/>
    <col min="13581" max="13830" width="9" style="177" hidden="1" customWidth="1"/>
    <col min="13831" max="13831" width="6.625" style="177" hidden="1" customWidth="1"/>
    <col min="13832" max="13832" width="18.375" style="177" hidden="1" customWidth="1"/>
    <col min="13833" max="13833" width="7.125" style="177" hidden="1" customWidth="1"/>
    <col min="13834" max="13834" width="37.125" style="177" hidden="1" customWidth="1"/>
    <col min="13835" max="13835" width="15" style="177" hidden="1" customWidth="1"/>
    <col min="13836" max="13836" width="3.875" style="177" hidden="1" customWidth="1"/>
    <col min="13837" max="14086" width="9" style="177" hidden="1" customWidth="1"/>
    <col min="14087" max="14087" width="6.625" style="177" hidden="1" customWidth="1"/>
    <col min="14088" max="14088" width="18.375" style="177" hidden="1" customWidth="1"/>
    <col min="14089" max="14089" width="7.125" style="177" hidden="1" customWidth="1"/>
    <col min="14090" max="14090" width="37.125" style="177" hidden="1" customWidth="1"/>
    <col min="14091" max="14091" width="15" style="177" hidden="1" customWidth="1"/>
    <col min="14092" max="14092" width="3.875" style="177" hidden="1" customWidth="1"/>
    <col min="14093" max="14342" width="9" style="177" hidden="1" customWidth="1"/>
    <col min="14343" max="14343" width="6.625" style="177" hidden="1" customWidth="1"/>
    <col min="14344" max="14344" width="18.375" style="177" hidden="1" customWidth="1"/>
    <col min="14345" max="14345" width="7.125" style="177" hidden="1" customWidth="1"/>
    <col min="14346" max="14346" width="37.125" style="177" hidden="1" customWidth="1"/>
    <col min="14347" max="14347" width="15" style="177" hidden="1" customWidth="1"/>
    <col min="14348" max="14348" width="3.875" style="177" hidden="1" customWidth="1"/>
    <col min="14349" max="14598" width="9" style="177" hidden="1" customWidth="1"/>
    <col min="14599" max="14599" width="6.625" style="177" hidden="1" customWidth="1"/>
    <col min="14600" max="14600" width="18.375" style="177" hidden="1" customWidth="1"/>
    <col min="14601" max="14601" width="7.125" style="177" hidden="1" customWidth="1"/>
    <col min="14602" max="14602" width="37.125" style="177" hidden="1" customWidth="1"/>
    <col min="14603" max="14603" width="15" style="177" hidden="1" customWidth="1"/>
    <col min="14604" max="14604" width="3.875" style="177" hidden="1" customWidth="1"/>
    <col min="14605" max="14854" width="9" style="177" hidden="1" customWidth="1"/>
    <col min="14855" max="14855" width="6.625" style="177" hidden="1" customWidth="1"/>
    <col min="14856" max="14856" width="18.375" style="177" hidden="1" customWidth="1"/>
    <col min="14857" max="14857" width="7.125" style="177" hidden="1" customWidth="1"/>
    <col min="14858" max="14858" width="37.125" style="177" hidden="1" customWidth="1"/>
    <col min="14859" max="14859" width="15" style="177" hidden="1" customWidth="1"/>
    <col min="14860" max="14860" width="3.875" style="177" hidden="1" customWidth="1"/>
    <col min="14861" max="15110" width="9" style="177" hidden="1" customWidth="1"/>
    <col min="15111" max="15111" width="6.625" style="177" hidden="1" customWidth="1"/>
    <col min="15112" max="15112" width="18.375" style="177" hidden="1" customWidth="1"/>
    <col min="15113" max="15113" width="7.125" style="177" hidden="1" customWidth="1"/>
    <col min="15114" max="15114" width="37.125" style="177" hidden="1" customWidth="1"/>
    <col min="15115" max="15115" width="15" style="177" hidden="1" customWidth="1"/>
    <col min="15116" max="15116" width="3.875" style="177" hidden="1" customWidth="1"/>
    <col min="15117" max="15366" width="9" style="177" hidden="1" customWidth="1"/>
    <col min="15367" max="15367" width="6.625" style="177" hidden="1" customWidth="1"/>
    <col min="15368" max="15368" width="18.375" style="177" hidden="1" customWidth="1"/>
    <col min="15369" max="15369" width="7.125" style="177" hidden="1" customWidth="1"/>
    <col min="15370" max="15370" width="37.125" style="177" hidden="1" customWidth="1"/>
    <col min="15371" max="15371" width="15" style="177" hidden="1" customWidth="1"/>
    <col min="15372" max="15372" width="3.875" style="177" hidden="1" customWidth="1"/>
    <col min="15373" max="15622" width="9" style="177" hidden="1" customWidth="1"/>
    <col min="15623" max="15623" width="6.625" style="177" hidden="1" customWidth="1"/>
    <col min="15624" max="15624" width="18.375" style="177" hidden="1" customWidth="1"/>
    <col min="15625" max="15625" width="7.125" style="177" hidden="1" customWidth="1"/>
    <col min="15626" max="15626" width="37.125" style="177" hidden="1" customWidth="1"/>
    <col min="15627" max="15627" width="15" style="177" hidden="1" customWidth="1"/>
    <col min="15628" max="15628" width="3.875" style="177" hidden="1" customWidth="1"/>
    <col min="15629" max="15878" width="9" style="177" hidden="1" customWidth="1"/>
    <col min="15879" max="15879" width="6.625" style="177" hidden="1" customWidth="1"/>
    <col min="15880" max="15880" width="18.375" style="177" hidden="1" customWidth="1"/>
    <col min="15881" max="15881" width="7.125" style="177" hidden="1" customWidth="1"/>
    <col min="15882" max="15882" width="37.125" style="177" hidden="1" customWidth="1"/>
    <col min="15883" max="15883" width="15" style="177" hidden="1" customWidth="1"/>
    <col min="15884" max="15884" width="3.875" style="177" hidden="1" customWidth="1"/>
    <col min="15885" max="16134" width="9" style="177" hidden="1" customWidth="1"/>
    <col min="16135" max="16135" width="6.625" style="177" hidden="1" customWidth="1"/>
    <col min="16136" max="16136" width="18.375" style="177" hidden="1" customWidth="1"/>
    <col min="16137" max="16137" width="7.125" style="177" hidden="1" customWidth="1"/>
    <col min="16138" max="16138" width="37.125" style="177" hidden="1" customWidth="1"/>
    <col min="16139" max="16139" width="15" style="177" hidden="1" customWidth="1"/>
    <col min="16140" max="16140" width="3.875" style="177" hidden="1" customWidth="1"/>
    <col min="16141" max="16384" width="9" style="177" hidden="1" customWidth="1"/>
  </cols>
  <sheetData>
    <row r="1" spans="1:19" ht="20.25" customHeight="1" x14ac:dyDescent="0.2">
      <c r="A1" s="427" t="str">
        <f>IF(初期入力!S66=1,"※　内容確認のうえ，印刷してください。","※　印刷は不要です。")</f>
        <v>※　内容確認のうえ，印刷してください。</v>
      </c>
      <c r="B1" s="434"/>
      <c r="C1" s="434"/>
      <c r="D1" s="434"/>
      <c r="E1" s="434"/>
      <c r="F1" s="434"/>
      <c r="G1" s="434"/>
      <c r="H1" s="434"/>
      <c r="I1" s="434"/>
      <c r="J1" s="434"/>
      <c r="K1" s="434"/>
      <c r="L1" s="451"/>
      <c r="M1" s="451"/>
      <c r="N1" s="451"/>
      <c r="O1" s="451"/>
      <c r="P1" s="451"/>
      <c r="Q1" s="451"/>
      <c r="R1" s="451"/>
      <c r="S1" s="451"/>
    </row>
    <row r="2" spans="1:19" ht="20.25" customHeight="1" x14ac:dyDescent="0.2">
      <c r="A2" s="427" t="str">
        <f>IF(初期入力!S66=1,"★　次は【⑧請求書】シートを選択してください。","")</f>
        <v>★　次は【⑧請求書】シートを選択してください。</v>
      </c>
      <c r="B2" s="434"/>
      <c r="C2" s="434"/>
      <c r="D2" s="434"/>
      <c r="E2" s="434"/>
      <c r="F2" s="434"/>
      <c r="G2" s="434"/>
      <c r="H2" s="434"/>
      <c r="I2" s="434"/>
      <c r="J2" s="434"/>
      <c r="K2" s="434"/>
      <c r="L2" s="451"/>
      <c r="M2" s="451"/>
      <c r="N2" s="451"/>
      <c r="O2" s="451"/>
      <c r="P2" s="451"/>
      <c r="Q2" s="451"/>
      <c r="R2" s="451"/>
      <c r="S2" s="451"/>
    </row>
    <row r="3" spans="1:19" x14ac:dyDescent="0.2">
      <c r="A3" s="732" t="str">
        <f>IF(初期入力!O2="","令和　　年度 高齢者いこいの家運営計画書","令和"&amp;DBCS(初期入力!O2)&amp;"年度 高齢者いこいの家運営計画書")</f>
        <v>令和８年度 高齢者いこいの家運営計画書</v>
      </c>
      <c r="B3" s="732"/>
      <c r="C3" s="732"/>
      <c r="D3" s="732"/>
      <c r="E3" s="732"/>
      <c r="F3" s="732"/>
      <c r="G3" s="732"/>
      <c r="H3" s="732"/>
      <c r="I3" s="732"/>
      <c r="J3" s="732"/>
      <c r="K3" s="732"/>
    </row>
    <row r="4" spans="1:19" x14ac:dyDescent="0.2">
      <c r="A4" s="428"/>
      <c r="B4" s="179"/>
      <c r="C4" s="179"/>
      <c r="D4" s="179"/>
      <c r="E4" s="179"/>
      <c r="F4" s="179"/>
      <c r="G4" s="179"/>
      <c r="H4" s="179"/>
      <c r="I4" s="179"/>
      <c r="J4" s="179"/>
      <c r="K4" s="179"/>
    </row>
    <row r="5" spans="1:19" ht="39" customHeight="1" x14ac:dyDescent="0.2">
      <c r="A5" s="428"/>
      <c r="B5" s="432"/>
      <c r="C5" s="432"/>
      <c r="D5" s="432"/>
      <c r="E5" s="443" t="s">
        <v>5</v>
      </c>
      <c r="F5" s="1001" t="str">
        <f>IF(初期入力!C25="","",初期入力!C25)</f>
        <v/>
      </c>
      <c r="G5" s="1002"/>
      <c r="H5" s="1002"/>
      <c r="I5" s="1002"/>
      <c r="J5" s="1002"/>
      <c r="K5" s="1003"/>
    </row>
    <row r="6" spans="1:19" x14ac:dyDescent="0.2">
      <c r="A6" s="428"/>
      <c r="B6" s="179"/>
      <c r="C6" s="179"/>
      <c r="D6" s="179"/>
      <c r="E6" s="179"/>
      <c r="F6" s="179"/>
      <c r="G6" s="179"/>
      <c r="H6" s="179"/>
      <c r="I6" s="179"/>
      <c r="J6" s="179"/>
      <c r="K6" s="179"/>
    </row>
    <row r="7" spans="1:19" s="426" customFormat="1" ht="56.1" customHeight="1" x14ac:dyDescent="0.15">
      <c r="A7" s="429" t="s">
        <v>330</v>
      </c>
      <c r="B7" s="1004" t="str">
        <f>IF(初期入力!E68="","　　　　　　　　　　　　　　　　　　　　　　　　高齢者いこいの家",初期入力!E68&amp;"高齢者いこいの家")</f>
        <v>　　　　　　　　　　　　　　　　　　　　　　　　高齢者いこいの家</v>
      </c>
      <c r="C7" s="1005"/>
      <c r="D7" s="1005"/>
      <c r="E7" s="1005"/>
      <c r="F7" s="1005"/>
      <c r="G7" s="1005"/>
      <c r="H7" s="1005"/>
      <c r="I7" s="1005"/>
      <c r="J7" s="1005"/>
      <c r="K7" s="1006"/>
    </row>
    <row r="8" spans="1:19" s="426" customFormat="1" ht="56.1" customHeight="1" x14ac:dyDescent="0.15">
      <c r="A8" s="429" t="s">
        <v>401</v>
      </c>
      <c r="B8" s="1007" t="s">
        <v>406</v>
      </c>
      <c r="C8" s="1008"/>
      <c r="D8" s="1005" t="str">
        <f>IF(初期入力!G69="","",初期入力!G69)</f>
        <v/>
      </c>
      <c r="E8" s="1005"/>
      <c r="F8" s="1005"/>
      <c r="G8" s="1005"/>
      <c r="H8" s="1005"/>
      <c r="I8" s="1005"/>
      <c r="J8" s="1005"/>
      <c r="K8" s="1006"/>
    </row>
    <row r="9" spans="1:19" s="426" customFormat="1" ht="56.1" customHeight="1" x14ac:dyDescent="0.15">
      <c r="A9" s="429" t="s">
        <v>399</v>
      </c>
      <c r="B9" s="1004" t="str">
        <f>IF(初期入力!E70="","",初期入力!E70)</f>
        <v/>
      </c>
      <c r="C9" s="1005"/>
      <c r="D9" s="1005"/>
      <c r="E9" s="1005"/>
      <c r="F9" s="1005"/>
      <c r="G9" s="1005"/>
      <c r="H9" s="1005"/>
      <c r="I9" s="1005"/>
      <c r="J9" s="1005"/>
      <c r="K9" s="1006"/>
    </row>
    <row r="10" spans="1:19" s="426" customFormat="1" ht="56.1" customHeight="1" x14ac:dyDescent="0.15">
      <c r="A10" s="429" t="s">
        <v>402</v>
      </c>
      <c r="B10" s="1004" t="str">
        <f>IF(初期入力!E71="","",初期入力!E71)</f>
        <v/>
      </c>
      <c r="C10" s="1005"/>
      <c r="D10" s="1005"/>
      <c r="E10" s="1005"/>
      <c r="F10" s="1005"/>
      <c r="G10" s="1005"/>
      <c r="H10" s="1005"/>
      <c r="I10" s="1005"/>
      <c r="J10" s="1005"/>
      <c r="K10" s="1006"/>
    </row>
    <row r="11" spans="1:19" s="426" customFormat="1" ht="27.95" customHeight="1" x14ac:dyDescent="0.15">
      <c r="A11" s="430" t="s">
        <v>188</v>
      </c>
      <c r="B11" s="1019" t="str">
        <f>IF(初期入力!E72="","",初期入力!E72)</f>
        <v/>
      </c>
      <c r="C11" s="1020"/>
      <c r="D11" s="1020"/>
      <c r="E11" s="1020"/>
      <c r="F11" s="1020"/>
      <c r="G11" s="1020"/>
      <c r="H11" s="1020"/>
      <c r="I11" s="1020"/>
      <c r="J11" s="1020"/>
      <c r="K11" s="1021"/>
    </row>
    <row r="12" spans="1:19" s="426" customFormat="1" ht="27.95" customHeight="1" x14ac:dyDescent="0.15">
      <c r="A12" s="431" t="s">
        <v>92</v>
      </c>
      <c r="B12" s="1022"/>
      <c r="C12" s="1023"/>
      <c r="D12" s="1023"/>
      <c r="E12" s="1023"/>
      <c r="F12" s="1023"/>
      <c r="G12" s="1023"/>
      <c r="H12" s="1023"/>
      <c r="I12" s="1023"/>
      <c r="J12" s="1023"/>
      <c r="K12" s="1024"/>
    </row>
    <row r="13" spans="1:19" s="426" customFormat="1" ht="56.1" customHeight="1" x14ac:dyDescent="0.15">
      <c r="A13" s="429" t="s">
        <v>403</v>
      </c>
      <c r="B13" s="1009" t="s">
        <v>70</v>
      </c>
      <c r="C13" s="1010"/>
      <c r="D13" s="441" t="str">
        <f>IF(初期入力!G73="","",初期入力!G73)</f>
        <v/>
      </c>
      <c r="E13" s="441" t="s">
        <v>213</v>
      </c>
      <c r="F13" s="441"/>
      <c r="G13" s="441"/>
      <c r="H13" s="441"/>
      <c r="I13" s="441"/>
      <c r="J13" s="441"/>
      <c r="K13" s="446"/>
    </row>
    <row r="14" spans="1:19" s="426" customFormat="1" ht="56.1" customHeight="1" x14ac:dyDescent="0.15">
      <c r="A14" s="429" t="s">
        <v>404</v>
      </c>
      <c r="B14" s="1009" t="s">
        <v>408</v>
      </c>
      <c r="C14" s="1010"/>
      <c r="D14" s="441" t="str">
        <f>IF(初期入力!G74="","",初期入力!G74)</f>
        <v/>
      </c>
      <c r="E14" s="441" t="s">
        <v>102</v>
      </c>
      <c r="F14" s="441"/>
      <c r="G14" s="441"/>
      <c r="H14" s="441"/>
      <c r="I14" s="441"/>
      <c r="J14" s="441"/>
      <c r="K14" s="446"/>
    </row>
    <row r="15" spans="1:19" s="426" customFormat="1" ht="27.95" customHeight="1" x14ac:dyDescent="0.15">
      <c r="A15" s="430" t="s">
        <v>400</v>
      </c>
      <c r="B15" s="435" t="s">
        <v>477</v>
      </c>
      <c r="C15" s="438" t="str">
        <f>IF(初期入力!F75="","",初期入力!F75)</f>
        <v/>
      </c>
      <c r="D15" s="438" t="s">
        <v>413</v>
      </c>
      <c r="E15" s="438" t="str">
        <f>IF(初期入力!H75="","",初期入力!H75)</f>
        <v/>
      </c>
      <c r="F15" s="438" t="s">
        <v>200</v>
      </c>
      <c r="G15" s="438" t="str">
        <f>IF(初期入力!J75="","",初期入力!J75)</f>
        <v/>
      </c>
      <c r="H15" s="438" t="s">
        <v>415</v>
      </c>
      <c r="I15" s="438"/>
      <c r="J15" s="438"/>
      <c r="K15" s="447"/>
    </row>
    <row r="16" spans="1:19" s="426" customFormat="1" ht="27.95" customHeight="1" x14ac:dyDescent="0.15">
      <c r="A16" s="431" t="s">
        <v>409</v>
      </c>
      <c r="B16" s="436" t="s">
        <v>477</v>
      </c>
      <c r="C16" s="439" t="str">
        <f>IF(初期入力!F76="","",初期入力!F76)</f>
        <v/>
      </c>
      <c r="D16" s="439" t="s">
        <v>413</v>
      </c>
      <c r="E16" s="439" t="str">
        <f>IF(初期入力!H76="","",初期入力!H76)</f>
        <v/>
      </c>
      <c r="F16" s="439" t="s">
        <v>200</v>
      </c>
      <c r="G16" s="439" t="str">
        <f>IF(初期入力!J76="","",初期入力!J76)</f>
        <v/>
      </c>
      <c r="H16" s="439" t="s">
        <v>414</v>
      </c>
      <c r="I16" s="439"/>
      <c r="J16" s="439"/>
      <c r="K16" s="448"/>
    </row>
    <row r="17" spans="1:11" s="426" customFormat="1" ht="111.95" customHeight="1" x14ac:dyDescent="0.15">
      <c r="A17" s="429" t="s">
        <v>133</v>
      </c>
      <c r="B17" s="1011" t="str">
        <f>IF(初期入力!E77="","",初期入力!E77)</f>
        <v>毎日</v>
      </c>
      <c r="C17" s="1012"/>
      <c r="D17" s="1012"/>
      <c r="E17" s="1012"/>
      <c r="F17" s="1012"/>
      <c r="G17" s="1012"/>
      <c r="H17" s="1012"/>
      <c r="I17" s="1012"/>
      <c r="J17" s="1012"/>
      <c r="K17" s="1013"/>
    </row>
    <row r="18" spans="1:11" s="426" customFormat="1" ht="86.25" customHeight="1" x14ac:dyDescent="0.15">
      <c r="A18" s="1027" t="s">
        <v>264</v>
      </c>
      <c r="B18" s="1014" t="str">
        <f>IF(初期入力!E78="","",初期入力!E78)</f>
        <v/>
      </c>
      <c r="C18" s="1015"/>
      <c r="D18" s="1015"/>
      <c r="E18" s="1015"/>
      <c r="F18" s="1015"/>
      <c r="G18" s="1015"/>
      <c r="H18" s="1015"/>
      <c r="I18" s="1015"/>
      <c r="J18" s="1015"/>
      <c r="K18" s="1016"/>
    </row>
    <row r="19" spans="1:11" s="426" customFormat="1" ht="24.75" customHeight="1" x14ac:dyDescent="0.15">
      <c r="A19" s="1028"/>
      <c r="B19" s="437" t="str">
        <f>IF(初期入力!$P$84="","",IF(初期入力!E79="","",初期入力!E79))</f>
        <v/>
      </c>
      <c r="C19" s="440" t="str">
        <f>IF(初期入力!$P$84="","",IF(初期入力!E79="","",初期入力!F79))</f>
        <v/>
      </c>
      <c r="D19" s="442" t="str">
        <f>IF(初期入力!$P$84="","",IF(初期入力!E79="","",初期入力!G79))</f>
        <v/>
      </c>
      <c r="E19" s="440" t="str">
        <f>IF(初期入力!$P$84="","",IF(初期入力!H79="","",初期入力!H79))</f>
        <v/>
      </c>
      <c r="F19" s="440" t="str">
        <f>IF(初期入力!$P$84="","",IF(初期入力!H79="","",初期入力!I79))</f>
        <v/>
      </c>
      <c r="G19" s="442" t="str">
        <f>IF(初期入力!$P$84="","",IF(初期入力!H79="","",初期入力!J79))</f>
        <v/>
      </c>
      <c r="H19" s="440" t="str">
        <f>IF(初期入力!$P$84="","",IF(初期入力!K79="","",初期入力!K79))</f>
        <v/>
      </c>
      <c r="I19" s="440" t="str">
        <f>IF(初期入力!$P$84="","",IF(初期入力!K79="","",初期入力!L79))</f>
        <v/>
      </c>
      <c r="J19" s="442" t="str">
        <f>IF(初期入力!$P$84="","",IF(初期入力!K79="","",初期入力!O79))</f>
        <v/>
      </c>
      <c r="K19" s="449" t="str">
        <f>IF(初期入力!$P$84="","",IF(初期入力!P79="","",初期入力!P79))</f>
        <v/>
      </c>
    </row>
    <row r="20" spans="1:11" s="426" customFormat="1" ht="24.75" customHeight="1" x14ac:dyDescent="0.15">
      <c r="A20" s="1028"/>
      <c r="B20" s="437" t="str">
        <f>IF(初期入力!$P$84="","",IF(初期入力!E80="","",初期入力!E80))</f>
        <v/>
      </c>
      <c r="C20" s="440" t="str">
        <f>IF(初期入力!$P$84="","",IF(初期入力!E80="","",初期入力!F80))</f>
        <v/>
      </c>
      <c r="D20" s="442" t="str">
        <f>IF(初期入力!$P$84="","",IF(初期入力!E80="","",初期入力!G80))</f>
        <v/>
      </c>
      <c r="E20" s="440" t="str">
        <f>IF(初期入力!$P$84="","",IF(初期入力!H80="","",初期入力!H80))</f>
        <v/>
      </c>
      <c r="F20" s="440" t="str">
        <f>IF(初期入力!$P$84="","",IF(初期入力!H80="","",初期入力!I80))</f>
        <v/>
      </c>
      <c r="G20" s="442" t="str">
        <f>IF(初期入力!$P$84="","",IF(初期入力!H80="","",初期入力!J80))</f>
        <v/>
      </c>
      <c r="H20" s="440" t="str">
        <f>IF(初期入力!$P$84="","",IF(初期入力!K80="","",初期入力!K80))</f>
        <v/>
      </c>
      <c r="I20" s="440" t="str">
        <f>IF(初期入力!$P$84="","",IF(初期入力!K80="","",初期入力!L80))</f>
        <v/>
      </c>
      <c r="J20" s="442" t="str">
        <f>IF(初期入力!$P$84="","",IF(初期入力!K80="","",初期入力!O80))</f>
        <v/>
      </c>
      <c r="K20" s="449" t="str">
        <f>IF(初期入力!$P$84="","",IF(初期入力!P80="","",初期入力!P80))</f>
        <v/>
      </c>
    </row>
    <row r="21" spans="1:11" s="426" customFormat="1" ht="24.75" customHeight="1" x14ac:dyDescent="0.15">
      <c r="A21" s="1028"/>
      <c r="B21" s="437" t="str">
        <f>IF(初期入力!$P$84="","",IF(初期入力!E81="","",初期入力!E81))</f>
        <v/>
      </c>
      <c r="C21" s="440" t="str">
        <f>IF(初期入力!$P$84="","",IF(初期入力!E81="","",初期入力!F81))</f>
        <v/>
      </c>
      <c r="D21" s="442" t="str">
        <f>IF(初期入力!$P$84="","",IF(初期入力!E81="","",初期入力!G81))</f>
        <v/>
      </c>
      <c r="E21" s="440" t="str">
        <f>IF(初期入力!$P$84="","",IF(初期入力!H81="","",初期入力!H81))</f>
        <v/>
      </c>
      <c r="F21" s="440" t="str">
        <f>IF(初期入力!$P$84="","",IF(初期入力!H81="","",初期入力!I81))</f>
        <v/>
      </c>
      <c r="G21" s="442" t="str">
        <f>IF(初期入力!$P$84="","",IF(初期入力!H81="","",初期入力!J81))</f>
        <v/>
      </c>
      <c r="H21" s="440" t="str">
        <f>IF(初期入力!$P$84="","",IF(初期入力!K81="","",初期入力!K81))</f>
        <v/>
      </c>
      <c r="I21" s="440" t="str">
        <f>IF(初期入力!$P$84="","",IF(初期入力!K81="","",初期入力!L81))</f>
        <v/>
      </c>
      <c r="J21" s="442" t="str">
        <f>IF(初期入力!$P$84="","",IF(初期入力!K81="","",初期入力!O81))</f>
        <v/>
      </c>
      <c r="K21" s="449" t="str">
        <f>IF(初期入力!$P$84="","",IF(初期入力!P81="","",初期入力!P81))</f>
        <v/>
      </c>
    </row>
    <row r="22" spans="1:11" s="426" customFormat="1" ht="24.75" customHeight="1" x14ac:dyDescent="0.15">
      <c r="A22" s="1028"/>
      <c r="B22" s="437" t="str">
        <f>IF(初期入力!$P$84="","",IF(初期入力!E82="","",初期入力!E82))</f>
        <v/>
      </c>
      <c r="C22" s="440" t="str">
        <f>IF(初期入力!$P$84="","",IF(初期入力!E82="","",初期入力!F82))</f>
        <v/>
      </c>
      <c r="D22" s="442" t="str">
        <f>IF(初期入力!$P$84="","",IF(初期入力!E82="","",初期入力!G82))</f>
        <v/>
      </c>
      <c r="E22" s="440" t="str">
        <f>IF(初期入力!$P$84="","",IF(初期入力!H82="","",初期入力!H82))</f>
        <v/>
      </c>
      <c r="F22" s="440" t="str">
        <f>IF(初期入力!$P$84="","",IF(初期入力!H82="","",初期入力!I82))</f>
        <v/>
      </c>
      <c r="G22" s="442" t="str">
        <f>IF(初期入力!$P$84="","",IF(初期入力!H82="","",初期入力!J82))</f>
        <v/>
      </c>
      <c r="H22" s="440" t="str">
        <f>IF(初期入力!$P$84="","",IF(初期入力!K82="","",初期入力!K82))</f>
        <v/>
      </c>
      <c r="I22" s="440" t="str">
        <f>IF(初期入力!$P$84="","",IF(初期入力!K82="","",初期入力!L82))</f>
        <v/>
      </c>
      <c r="J22" s="442" t="str">
        <f>IF(初期入力!$P$84="","",IF(初期入力!K82="","",初期入力!O82))</f>
        <v/>
      </c>
      <c r="K22" s="449" t="str">
        <f>IF(初期入力!$P$84="","",IF(初期入力!P82="","",初期入力!P82))</f>
        <v/>
      </c>
    </row>
    <row r="23" spans="1:11" s="426" customFormat="1" ht="24.75" customHeight="1" x14ac:dyDescent="0.15">
      <c r="A23" s="1028"/>
      <c r="B23" s="437" t="str">
        <f>IF(初期入力!$P$84="","",IF(初期入力!E83="","",初期入力!E83))</f>
        <v/>
      </c>
      <c r="C23" s="440" t="str">
        <f>IF(初期入力!$P$84="","",IF(初期入力!E83="","",初期入力!F83))</f>
        <v/>
      </c>
      <c r="D23" s="442" t="str">
        <f>IF(初期入力!$P$84="","",IF(初期入力!E83="","",初期入力!G83))</f>
        <v/>
      </c>
      <c r="E23" s="440" t="str">
        <f>IF(初期入力!$P$84="","",IF(初期入力!H83="","",初期入力!H83))</f>
        <v/>
      </c>
      <c r="F23" s="440" t="str">
        <f>IF(初期入力!$P$84="","",IF(初期入力!H83="","",初期入力!I83))</f>
        <v/>
      </c>
      <c r="G23" s="442" t="str">
        <f>IF(初期入力!$P$84="","",IF(初期入力!H83="","",初期入力!J83))</f>
        <v/>
      </c>
      <c r="H23" s="440" t="str">
        <f>IF(初期入力!$P$84="","",IF(初期入力!K83="","",初期入力!K83))</f>
        <v/>
      </c>
      <c r="I23" s="440" t="str">
        <f>IF(初期入力!$P$84="","",IF(初期入力!K83="","",初期入力!L83))</f>
        <v/>
      </c>
      <c r="J23" s="442" t="str">
        <f>IF(初期入力!$P$84="","",IF(初期入力!K83="","",初期入力!O83))</f>
        <v/>
      </c>
      <c r="K23" s="449" t="str">
        <f>IF(初期入力!$P$84="","",IF(初期入力!P83="","",初期入力!P83))</f>
        <v/>
      </c>
    </row>
    <row r="24" spans="1:11" s="426" customFormat="1" ht="24.75" customHeight="1" x14ac:dyDescent="0.15">
      <c r="A24" s="1029"/>
      <c r="B24" s="1017" t="str">
        <f>IF(初期入力!$P$84="","",初期入力!E84)</f>
        <v/>
      </c>
      <c r="C24" s="1018"/>
      <c r="D24" s="1018"/>
      <c r="E24" s="1018"/>
      <c r="F24" s="1018"/>
      <c r="G24" s="1018"/>
      <c r="H24" s="1018"/>
      <c r="I24" s="1018"/>
      <c r="J24" s="1018"/>
      <c r="K24" s="450" t="str">
        <f>IF(初期入力!$P$84="","",初期入力!P84)</f>
        <v/>
      </c>
    </row>
    <row r="25" spans="1:11" s="426" customFormat="1" ht="26.25" customHeight="1" x14ac:dyDescent="0.15">
      <c r="A25" s="1025" t="s">
        <v>15</v>
      </c>
      <c r="B25" s="1026"/>
      <c r="C25" s="1026"/>
      <c r="D25" s="1026"/>
      <c r="E25" s="1026"/>
      <c r="F25" s="1026"/>
      <c r="G25" s="1026"/>
      <c r="H25" s="1026"/>
      <c r="I25" s="1026"/>
      <c r="J25" s="1026"/>
      <c r="K25" s="1026"/>
    </row>
    <row r="26" spans="1:11" s="426" customFormat="1" ht="26.25" customHeight="1" x14ac:dyDescent="0.15">
      <c r="A26" s="1026"/>
      <c r="B26" s="1026"/>
      <c r="C26" s="1026"/>
      <c r="D26" s="1026"/>
      <c r="E26" s="1026"/>
      <c r="F26" s="1026"/>
      <c r="G26" s="1026"/>
      <c r="H26" s="1026"/>
      <c r="I26" s="1026"/>
      <c r="J26" s="1026"/>
      <c r="K26" s="1026"/>
    </row>
    <row r="27" spans="1:11" s="426" customFormat="1" ht="26.25" customHeight="1" x14ac:dyDescent="0.15">
      <c r="A27" s="432"/>
      <c r="B27" s="52"/>
      <c r="C27" s="52"/>
      <c r="D27" s="52"/>
      <c r="E27" s="52"/>
      <c r="F27" s="52"/>
      <c r="G27" s="52"/>
      <c r="H27" s="52"/>
      <c r="I27" s="52"/>
      <c r="J27" s="444"/>
      <c r="K27" s="52"/>
    </row>
    <row r="28" spans="1:11" s="426" customFormat="1" ht="26.25" hidden="1" customHeight="1" x14ac:dyDescent="0.15">
      <c r="A28" s="433"/>
      <c r="J28" s="107"/>
    </row>
    <row r="29" spans="1:11" s="426" customFormat="1" ht="26.25" hidden="1" customHeight="1" x14ac:dyDescent="0.15">
      <c r="A29" s="433"/>
      <c r="J29" s="107"/>
    </row>
    <row r="30" spans="1:11" s="426" customFormat="1" ht="26.25" hidden="1" customHeight="1" x14ac:dyDescent="0.15">
      <c r="A30" s="433"/>
      <c r="J30" s="107"/>
    </row>
    <row r="31" spans="1:11" s="426" customFormat="1" ht="26.25" hidden="1" customHeight="1" x14ac:dyDescent="0.15">
      <c r="A31" s="433"/>
      <c r="J31" s="107"/>
    </row>
    <row r="32" spans="1:11" s="426" customFormat="1" ht="26.25" hidden="1" customHeight="1" x14ac:dyDescent="0.15">
      <c r="A32" s="433"/>
      <c r="J32" s="107"/>
    </row>
    <row r="33" spans="1:10" s="426" customFormat="1" ht="26.25" hidden="1" customHeight="1" x14ac:dyDescent="0.15">
      <c r="A33" s="433"/>
      <c r="J33" s="107"/>
    </row>
    <row r="34" spans="1:10" s="426" customFormat="1" ht="26.25" hidden="1" customHeight="1" x14ac:dyDescent="0.15">
      <c r="A34" s="433"/>
      <c r="J34" s="107"/>
    </row>
    <row r="35" spans="1:10" s="426" customFormat="1" ht="26.25" hidden="1" customHeight="1" x14ac:dyDescent="0.15">
      <c r="A35" s="433"/>
      <c r="J35" s="107"/>
    </row>
    <row r="36" spans="1:10" s="426" customFormat="1" ht="26.25" hidden="1" customHeight="1" x14ac:dyDescent="0.15">
      <c r="A36" s="433"/>
      <c r="J36" s="107"/>
    </row>
    <row r="37" spans="1:10" s="426" customFormat="1" ht="26.25" hidden="1" customHeight="1" x14ac:dyDescent="0.15">
      <c r="A37" s="433"/>
      <c r="J37" s="107"/>
    </row>
    <row r="38" spans="1:10" s="426" customFormat="1" ht="26.25" hidden="1" customHeight="1" x14ac:dyDescent="0.15">
      <c r="A38" s="433"/>
      <c r="J38" s="107"/>
    </row>
    <row r="39" spans="1:10" s="426" customFormat="1" ht="26.25" hidden="1" customHeight="1" x14ac:dyDescent="0.15">
      <c r="A39" s="433"/>
      <c r="J39" s="107"/>
    </row>
    <row r="40" spans="1:10" s="426" customFormat="1" ht="26.25" hidden="1" customHeight="1" x14ac:dyDescent="0.15">
      <c r="A40" s="433"/>
      <c r="J40" s="107"/>
    </row>
    <row r="41" spans="1:10" s="426" customFormat="1" ht="26.25" hidden="1" customHeight="1" x14ac:dyDescent="0.15">
      <c r="A41" s="433"/>
      <c r="J41" s="107"/>
    </row>
    <row r="42" spans="1:10" s="426" customFormat="1" ht="26.25" hidden="1" customHeight="1" x14ac:dyDescent="0.15">
      <c r="A42" s="433"/>
      <c r="J42" s="107"/>
    </row>
    <row r="43" spans="1:10" s="426" customFormat="1" ht="26.25" hidden="1" customHeight="1" x14ac:dyDescent="0.15">
      <c r="A43" s="433"/>
      <c r="J43" s="107"/>
    </row>
    <row r="44" spans="1:10" s="426" customFormat="1" ht="26.25" hidden="1" customHeight="1" x14ac:dyDescent="0.15">
      <c r="A44" s="433"/>
      <c r="J44" s="107"/>
    </row>
    <row r="45" spans="1:10" s="426" customFormat="1" ht="26.25" hidden="1" customHeight="1" x14ac:dyDescent="0.15">
      <c r="A45" s="433"/>
      <c r="J45" s="107"/>
    </row>
    <row r="46" spans="1:10" s="426" customFormat="1" ht="26.25" hidden="1" customHeight="1" x14ac:dyDescent="0.15">
      <c r="A46" s="433"/>
      <c r="J46" s="107"/>
    </row>
    <row r="47" spans="1:10" s="426" customFormat="1" ht="26.25" hidden="1" customHeight="1" x14ac:dyDescent="0.15">
      <c r="A47" s="433"/>
      <c r="J47" s="107"/>
    </row>
    <row r="48" spans="1:10" s="426" customFormat="1" ht="26.25" hidden="1" customHeight="1" x14ac:dyDescent="0.15">
      <c r="A48" s="433"/>
      <c r="J48" s="107"/>
    </row>
    <row r="49" spans="1:10" s="426" customFormat="1" ht="26.25" hidden="1" customHeight="1" x14ac:dyDescent="0.15">
      <c r="A49" s="433"/>
      <c r="J49" s="107"/>
    </row>
    <row r="50" spans="1:10" s="426" customFormat="1" ht="26.25" hidden="1" customHeight="1" x14ac:dyDescent="0.15">
      <c r="A50" s="433"/>
      <c r="J50" s="107"/>
    </row>
    <row r="51" spans="1:10" s="426" customFormat="1" ht="26.25" hidden="1" customHeight="1" x14ac:dyDescent="0.15">
      <c r="A51" s="433"/>
      <c r="J51" s="107"/>
    </row>
    <row r="52" spans="1:10" s="426" customFormat="1" ht="26.25" hidden="1" customHeight="1" x14ac:dyDescent="0.15">
      <c r="A52" s="433"/>
      <c r="J52" s="107"/>
    </row>
    <row r="53" spans="1:10" s="426" customFormat="1" ht="26.25" hidden="1" customHeight="1" x14ac:dyDescent="0.15">
      <c r="A53" s="433"/>
      <c r="J53" s="107"/>
    </row>
    <row r="54" spans="1:10" s="426" customFormat="1" ht="26.25" hidden="1" customHeight="1" x14ac:dyDescent="0.15">
      <c r="A54" s="433"/>
      <c r="J54" s="107"/>
    </row>
    <row r="55" spans="1:10" s="426" customFormat="1" ht="26.25" hidden="1" customHeight="1" x14ac:dyDescent="0.15">
      <c r="A55" s="433"/>
      <c r="J55" s="107"/>
    </row>
    <row r="56" spans="1:10" s="426" customFormat="1" ht="26.25" hidden="1" customHeight="1" x14ac:dyDescent="0.15">
      <c r="A56" s="433"/>
      <c r="J56" s="107"/>
    </row>
    <row r="57" spans="1:10" s="426" customFormat="1" ht="26.25" hidden="1" customHeight="1" x14ac:dyDescent="0.15">
      <c r="A57" s="433"/>
      <c r="J57" s="107"/>
    </row>
    <row r="58" spans="1:10" s="426" customFormat="1" ht="26.25" hidden="1" customHeight="1" x14ac:dyDescent="0.15">
      <c r="A58" s="433"/>
      <c r="J58" s="107"/>
    </row>
    <row r="59" spans="1:10" s="426" customFormat="1" ht="26.25" hidden="1" customHeight="1" x14ac:dyDescent="0.15">
      <c r="A59" s="433"/>
      <c r="J59" s="107"/>
    </row>
    <row r="60" spans="1:10" s="426" customFormat="1" ht="26.25" hidden="1" customHeight="1" x14ac:dyDescent="0.15">
      <c r="A60" s="433"/>
      <c r="J60" s="107"/>
    </row>
    <row r="61" spans="1:10" s="426" customFormat="1" ht="26.25" hidden="1" customHeight="1" x14ac:dyDescent="0.15">
      <c r="A61" s="433"/>
      <c r="J61" s="107"/>
    </row>
    <row r="62" spans="1:10" s="426" customFormat="1" ht="26.25" hidden="1" customHeight="1" x14ac:dyDescent="0.15">
      <c r="A62" s="433"/>
      <c r="J62" s="107"/>
    </row>
    <row r="63" spans="1:10" s="426" customFormat="1" ht="26.25" hidden="1" customHeight="1" x14ac:dyDescent="0.15">
      <c r="A63" s="433"/>
      <c r="J63" s="107"/>
    </row>
    <row r="64" spans="1:10" s="426" customFormat="1" ht="26.25" hidden="1" customHeight="1" x14ac:dyDescent="0.15">
      <c r="A64" s="433"/>
      <c r="J64" s="107"/>
    </row>
    <row r="65" spans="1:10" s="426" customFormat="1" ht="26.25" hidden="1" customHeight="1" x14ac:dyDescent="0.15">
      <c r="A65" s="433"/>
      <c r="J65" s="107"/>
    </row>
    <row r="66" spans="1:10" s="426" customFormat="1" ht="26.25" hidden="1" customHeight="1" x14ac:dyDescent="0.15">
      <c r="A66" s="433"/>
      <c r="J66" s="107"/>
    </row>
    <row r="67" spans="1:10" s="426" customFormat="1" ht="26.25" hidden="1" customHeight="1" x14ac:dyDescent="0.15">
      <c r="A67" s="433"/>
      <c r="J67" s="107"/>
    </row>
    <row r="68" spans="1:10" s="426" customFormat="1" ht="26.25" hidden="1" customHeight="1" x14ac:dyDescent="0.15">
      <c r="A68" s="433"/>
      <c r="J68" s="107"/>
    </row>
    <row r="69" spans="1:10" s="426" customFormat="1" ht="26.25" hidden="1" customHeight="1" x14ac:dyDescent="0.15">
      <c r="A69" s="433"/>
      <c r="J69" s="107"/>
    </row>
    <row r="70" spans="1:10" s="426" customFormat="1" ht="26.25" hidden="1" customHeight="1" x14ac:dyDescent="0.15">
      <c r="A70" s="433"/>
      <c r="J70" s="107"/>
    </row>
    <row r="71" spans="1:10" s="426" customFormat="1" ht="26.25" hidden="1" customHeight="1" x14ac:dyDescent="0.15">
      <c r="A71" s="433"/>
      <c r="J71" s="107"/>
    </row>
    <row r="72" spans="1:10" s="426" customFormat="1" ht="26.25" hidden="1" customHeight="1" x14ac:dyDescent="0.15">
      <c r="A72" s="433"/>
      <c r="J72" s="107"/>
    </row>
    <row r="73" spans="1:10" s="426" customFormat="1" ht="26.25" hidden="1" customHeight="1" x14ac:dyDescent="0.15">
      <c r="A73" s="433"/>
      <c r="J73" s="107"/>
    </row>
    <row r="74" spans="1:10" s="426" customFormat="1" ht="26.25" hidden="1" customHeight="1" x14ac:dyDescent="0.15">
      <c r="A74" s="433"/>
      <c r="J74" s="107"/>
    </row>
    <row r="75" spans="1:10" s="426" customFormat="1" ht="26.25" hidden="1" customHeight="1" x14ac:dyDescent="0.15">
      <c r="A75" s="433"/>
      <c r="J75" s="107"/>
    </row>
    <row r="76" spans="1:10" s="426" customFormat="1" ht="26.25" hidden="1" customHeight="1" x14ac:dyDescent="0.15">
      <c r="A76" s="433"/>
      <c r="J76" s="107"/>
    </row>
    <row r="77" spans="1:10" s="426" customFormat="1" ht="26.25" hidden="1" customHeight="1" x14ac:dyDescent="0.15">
      <c r="A77" s="433"/>
      <c r="J77" s="107"/>
    </row>
    <row r="78" spans="1:10" s="426" customFormat="1" ht="26.25" hidden="1" customHeight="1" x14ac:dyDescent="0.15">
      <c r="A78" s="433"/>
      <c r="J78" s="107"/>
    </row>
    <row r="79" spans="1:10" s="426" customFormat="1" ht="26.25" hidden="1" customHeight="1" x14ac:dyDescent="0.15">
      <c r="A79" s="433"/>
      <c r="J79" s="107"/>
    </row>
    <row r="80" spans="1:10" s="426" customFormat="1" ht="26.25" hidden="1" customHeight="1" x14ac:dyDescent="0.15">
      <c r="A80" s="433"/>
      <c r="J80" s="107"/>
    </row>
    <row r="81" spans="1:10" s="426" customFormat="1" ht="26.25" hidden="1" customHeight="1" x14ac:dyDescent="0.15">
      <c r="A81" s="433"/>
      <c r="J81" s="107"/>
    </row>
    <row r="82" spans="1:10" s="426" customFormat="1" ht="26.25" hidden="1" customHeight="1" x14ac:dyDescent="0.15">
      <c r="A82" s="433"/>
      <c r="J82" s="107"/>
    </row>
    <row r="83" spans="1:10" s="426" customFormat="1" ht="26.25" hidden="1" customHeight="1" x14ac:dyDescent="0.15">
      <c r="A83" s="433"/>
      <c r="J83" s="107"/>
    </row>
    <row r="84" spans="1:10" s="426" customFormat="1" ht="26.25" hidden="1" customHeight="1" x14ac:dyDescent="0.15">
      <c r="A84" s="433"/>
      <c r="J84" s="107"/>
    </row>
    <row r="85" spans="1:10" s="426" customFormat="1" ht="26.25" hidden="1" customHeight="1" x14ac:dyDescent="0.15">
      <c r="A85" s="433"/>
      <c r="J85" s="107"/>
    </row>
    <row r="86" spans="1:10" s="426" customFormat="1" ht="26.25" hidden="1" customHeight="1" x14ac:dyDescent="0.15">
      <c r="A86" s="433"/>
      <c r="J86" s="107"/>
    </row>
    <row r="87" spans="1:10" s="426" customFormat="1" ht="26.25" hidden="1" customHeight="1" x14ac:dyDescent="0.15">
      <c r="A87" s="433"/>
      <c r="J87" s="107"/>
    </row>
    <row r="88" spans="1:10" s="426" customFormat="1" ht="26.25" hidden="1" customHeight="1" x14ac:dyDescent="0.15">
      <c r="A88" s="433"/>
      <c r="J88" s="107"/>
    </row>
    <row r="89" spans="1:10" s="426" customFormat="1" ht="26.25" hidden="1" customHeight="1" x14ac:dyDescent="0.15">
      <c r="A89" s="433"/>
      <c r="J89" s="107"/>
    </row>
    <row r="90" spans="1:10" s="426" customFormat="1" ht="26.25" hidden="1" customHeight="1" x14ac:dyDescent="0.15">
      <c r="A90" s="433"/>
      <c r="J90" s="107"/>
    </row>
    <row r="91" spans="1:10" s="426" customFormat="1" ht="26.25" hidden="1" customHeight="1" x14ac:dyDescent="0.15">
      <c r="A91" s="433"/>
      <c r="J91" s="107"/>
    </row>
    <row r="92" spans="1:10" s="426" customFormat="1" ht="26.25" hidden="1" customHeight="1" x14ac:dyDescent="0.15">
      <c r="A92" s="433"/>
      <c r="J92" s="107"/>
    </row>
    <row r="93" spans="1:10" s="426" customFormat="1" ht="26.25" hidden="1" customHeight="1" x14ac:dyDescent="0.15">
      <c r="A93" s="433"/>
      <c r="J93" s="107"/>
    </row>
    <row r="94" spans="1:10" s="426" customFormat="1" ht="26.25" hidden="1" customHeight="1" x14ac:dyDescent="0.15">
      <c r="A94" s="433"/>
      <c r="J94" s="107"/>
    </row>
    <row r="95" spans="1:10" s="426" customFormat="1" ht="26.25" hidden="1" customHeight="1" x14ac:dyDescent="0.15">
      <c r="A95" s="433"/>
      <c r="J95" s="107"/>
    </row>
    <row r="96" spans="1:10" s="426" customFormat="1" ht="26.25" hidden="1" customHeight="1" x14ac:dyDescent="0.15">
      <c r="A96" s="433"/>
      <c r="J96" s="107"/>
    </row>
    <row r="97" spans="1:10" s="426" customFormat="1" ht="26.25" hidden="1" customHeight="1" x14ac:dyDescent="0.15">
      <c r="A97" s="433"/>
      <c r="J97" s="107"/>
    </row>
    <row r="98" spans="1:10" s="426" customFormat="1" ht="26.25" hidden="1" customHeight="1" x14ac:dyDescent="0.15">
      <c r="A98" s="433"/>
      <c r="J98" s="107"/>
    </row>
    <row r="99" spans="1:10" s="426" customFormat="1" ht="26.25" hidden="1" customHeight="1" x14ac:dyDescent="0.15">
      <c r="A99" s="433"/>
      <c r="J99" s="107"/>
    </row>
    <row r="100" spans="1:10" s="426" customFormat="1" ht="26.25" hidden="1" customHeight="1" x14ac:dyDescent="0.15">
      <c r="A100" s="433"/>
      <c r="J100" s="107"/>
    </row>
    <row r="101" spans="1:10" s="426" customFormat="1" ht="26.25" hidden="1" customHeight="1" x14ac:dyDescent="0.15">
      <c r="A101" s="433"/>
      <c r="J101" s="107"/>
    </row>
    <row r="102" spans="1:10" s="426" customFormat="1" ht="26.25" hidden="1" customHeight="1" x14ac:dyDescent="0.15">
      <c r="A102" s="433"/>
      <c r="J102" s="107"/>
    </row>
    <row r="103" spans="1:10" s="426" customFormat="1" ht="26.25" hidden="1" customHeight="1" x14ac:dyDescent="0.15">
      <c r="A103" s="433"/>
      <c r="J103" s="107"/>
    </row>
    <row r="104" spans="1:10" s="426" customFormat="1" ht="26.25" hidden="1" customHeight="1" x14ac:dyDescent="0.15">
      <c r="A104" s="433"/>
      <c r="J104" s="107"/>
    </row>
    <row r="105" spans="1:10" s="426" customFormat="1" ht="26.25" hidden="1" customHeight="1" x14ac:dyDescent="0.15">
      <c r="A105" s="433"/>
      <c r="J105" s="107"/>
    </row>
    <row r="106" spans="1:10" s="426" customFormat="1" ht="26.25" hidden="1" customHeight="1" x14ac:dyDescent="0.15">
      <c r="A106" s="433"/>
      <c r="J106" s="107"/>
    </row>
    <row r="107" spans="1:10" s="426" customFormat="1" ht="26.25" hidden="1" customHeight="1" x14ac:dyDescent="0.15">
      <c r="A107" s="433"/>
      <c r="J107" s="107"/>
    </row>
    <row r="108" spans="1:10" s="426" customFormat="1" ht="26.25" hidden="1" customHeight="1" x14ac:dyDescent="0.15">
      <c r="A108" s="433"/>
      <c r="J108" s="107"/>
    </row>
    <row r="109" spans="1:10" s="426" customFormat="1" ht="26.25" hidden="1" customHeight="1" x14ac:dyDescent="0.15">
      <c r="A109" s="433"/>
      <c r="J109" s="107"/>
    </row>
    <row r="110" spans="1:10" s="426" customFormat="1" ht="26.25" hidden="1" customHeight="1" x14ac:dyDescent="0.15">
      <c r="A110" s="433"/>
      <c r="J110" s="107"/>
    </row>
    <row r="111" spans="1:10" s="426" customFormat="1" ht="26.25" hidden="1" customHeight="1" x14ac:dyDescent="0.15">
      <c r="A111" s="433"/>
      <c r="J111" s="107"/>
    </row>
    <row r="112" spans="1:10" s="426" customFormat="1" ht="26.25" hidden="1" customHeight="1" x14ac:dyDescent="0.15">
      <c r="A112" s="433"/>
      <c r="J112" s="107"/>
    </row>
    <row r="113" spans="1:10" s="426" customFormat="1" ht="26.25" hidden="1" customHeight="1" x14ac:dyDescent="0.15">
      <c r="A113" s="433"/>
      <c r="J113" s="107"/>
    </row>
    <row r="114" spans="1:10" s="426" customFormat="1" ht="26.25" hidden="1" customHeight="1" x14ac:dyDescent="0.15">
      <c r="A114" s="433"/>
      <c r="J114" s="107"/>
    </row>
    <row r="115" spans="1:10" s="426" customFormat="1" ht="26.25" hidden="1" customHeight="1" x14ac:dyDescent="0.15">
      <c r="A115" s="433"/>
      <c r="J115" s="107"/>
    </row>
    <row r="116" spans="1:10" s="426" customFormat="1" ht="26.25" hidden="1" customHeight="1" x14ac:dyDescent="0.15">
      <c r="A116" s="433"/>
      <c r="J116" s="107"/>
    </row>
    <row r="117" spans="1:10" s="426" customFormat="1" ht="26.25" hidden="1" customHeight="1" x14ac:dyDescent="0.15">
      <c r="A117" s="433"/>
      <c r="J117" s="107"/>
    </row>
    <row r="118" spans="1:10" s="426" customFormat="1" ht="26.25" hidden="1" customHeight="1" x14ac:dyDescent="0.15">
      <c r="A118" s="433"/>
      <c r="J118" s="107"/>
    </row>
    <row r="119" spans="1:10" s="426" customFormat="1" ht="26.25" hidden="1" customHeight="1" x14ac:dyDescent="0.15">
      <c r="A119" s="433"/>
      <c r="J119" s="107"/>
    </row>
    <row r="120" spans="1:10" s="426" customFormat="1" ht="26.25" hidden="1" customHeight="1" x14ac:dyDescent="0.15">
      <c r="A120" s="433"/>
      <c r="J120" s="107"/>
    </row>
    <row r="121" spans="1:10" ht="26.25" hidden="1" customHeight="1" x14ac:dyDescent="0.15">
      <c r="A121" s="433"/>
      <c r="J121" s="445"/>
    </row>
    <row r="122" spans="1:10" ht="26.25" hidden="1" customHeight="1" x14ac:dyDescent="0.15">
      <c r="A122" s="433"/>
      <c r="J122" s="445"/>
    </row>
    <row r="123" spans="1:10" ht="26.25" hidden="1" customHeight="1" x14ac:dyDescent="0.15">
      <c r="A123" s="433"/>
      <c r="J123" s="445"/>
    </row>
    <row r="124" spans="1:10" ht="26.25" hidden="1" customHeight="1" x14ac:dyDescent="0.15">
      <c r="A124" s="433"/>
      <c r="J124" s="445"/>
    </row>
    <row r="125" spans="1:10" ht="26.25" hidden="1" customHeight="1" x14ac:dyDescent="0.15">
      <c r="A125" s="433"/>
      <c r="J125" s="445"/>
    </row>
    <row r="126" spans="1:10" ht="26.25" hidden="1" customHeight="1" x14ac:dyDescent="0.15">
      <c r="A126" s="433"/>
      <c r="J126" s="445"/>
    </row>
    <row r="127" spans="1:10" ht="26.25" hidden="1" customHeight="1" x14ac:dyDescent="0.15">
      <c r="A127" s="433"/>
      <c r="J127" s="445"/>
    </row>
    <row r="128" spans="1:10" ht="26.25" hidden="1" customHeight="1" x14ac:dyDescent="0.15">
      <c r="A128" s="433"/>
      <c r="J128" s="445"/>
    </row>
    <row r="129" spans="1:10" ht="26.25" hidden="1" customHeight="1" x14ac:dyDescent="0.15">
      <c r="A129" s="433"/>
      <c r="J129" s="445"/>
    </row>
    <row r="130" spans="1:10" ht="26.25" hidden="1" customHeight="1" x14ac:dyDescent="0.15">
      <c r="A130" s="433"/>
      <c r="J130" s="445"/>
    </row>
    <row r="131" spans="1:10" ht="26.25" hidden="1" customHeight="1" x14ac:dyDescent="0.15">
      <c r="A131" s="433"/>
      <c r="J131" s="445"/>
    </row>
    <row r="132" spans="1:10" ht="26.25" hidden="1" customHeight="1" x14ac:dyDescent="0.15">
      <c r="A132" s="433"/>
      <c r="J132" s="445"/>
    </row>
    <row r="133" spans="1:10" ht="26.25" hidden="1" customHeight="1" x14ac:dyDescent="0.15">
      <c r="A133" s="433"/>
      <c r="J133" s="445"/>
    </row>
    <row r="134" spans="1:10" ht="26.25" hidden="1" customHeight="1" x14ac:dyDescent="0.15">
      <c r="A134" s="433"/>
      <c r="J134" s="445"/>
    </row>
    <row r="135" spans="1:10" ht="26.25" hidden="1" customHeight="1" x14ac:dyDescent="0.15">
      <c r="A135" s="433"/>
      <c r="J135" s="445"/>
    </row>
    <row r="136" spans="1:10" ht="26.25" hidden="1" customHeight="1" x14ac:dyDescent="0.15">
      <c r="A136" s="433"/>
      <c r="J136" s="445"/>
    </row>
    <row r="137" spans="1:10" ht="26.25" hidden="1" customHeight="1" x14ac:dyDescent="0.15">
      <c r="A137" s="433"/>
      <c r="J137" s="445"/>
    </row>
    <row r="138" spans="1:10" ht="26.25" hidden="1" customHeight="1" x14ac:dyDescent="0.15">
      <c r="A138" s="433"/>
      <c r="J138" s="445"/>
    </row>
    <row r="139" spans="1:10" ht="26.25" hidden="1" customHeight="1" x14ac:dyDescent="0.15">
      <c r="A139" s="433"/>
      <c r="J139" s="445"/>
    </row>
    <row r="140" spans="1:10" ht="26.25" hidden="1" customHeight="1" x14ac:dyDescent="0.15">
      <c r="A140" s="433"/>
      <c r="J140" s="445"/>
    </row>
    <row r="141" spans="1:10" ht="26.25" hidden="1" customHeight="1" x14ac:dyDescent="0.15">
      <c r="A141" s="433"/>
      <c r="J141" s="445"/>
    </row>
    <row r="142" spans="1:10" ht="26.25" hidden="1" customHeight="1" x14ac:dyDescent="0.15">
      <c r="A142" s="433"/>
      <c r="J142" s="445"/>
    </row>
    <row r="143" spans="1:10" ht="26.25" hidden="1" customHeight="1" x14ac:dyDescent="0.15">
      <c r="A143" s="433"/>
      <c r="J143" s="445"/>
    </row>
    <row r="144" spans="1:10" ht="26.25" hidden="1" customHeight="1" x14ac:dyDescent="0.15">
      <c r="A144" s="433"/>
      <c r="J144" s="445"/>
    </row>
    <row r="145" spans="1:10" ht="26.25" hidden="1" customHeight="1" x14ac:dyDescent="0.15">
      <c r="A145" s="433"/>
      <c r="J145" s="445"/>
    </row>
    <row r="146" spans="1:10" ht="26.25" hidden="1" customHeight="1" x14ac:dyDescent="0.15">
      <c r="A146" s="433"/>
      <c r="J146" s="445"/>
    </row>
    <row r="147" spans="1:10" ht="26.25" hidden="1" customHeight="1" x14ac:dyDescent="0.15">
      <c r="A147" s="433"/>
      <c r="J147" s="445"/>
    </row>
    <row r="148" spans="1:10" ht="26.25" hidden="1" customHeight="1" x14ac:dyDescent="0.15">
      <c r="A148" s="433"/>
      <c r="J148" s="445"/>
    </row>
    <row r="149" spans="1:10" ht="26.25" hidden="1" customHeight="1" x14ac:dyDescent="0.15">
      <c r="A149" s="433"/>
      <c r="J149" s="445"/>
    </row>
    <row r="150" spans="1:10" ht="26.25" hidden="1" customHeight="1" x14ac:dyDescent="0.15">
      <c r="A150" s="433"/>
      <c r="J150" s="445"/>
    </row>
    <row r="151" spans="1:10" ht="26.25" hidden="1" customHeight="1" x14ac:dyDescent="0.15">
      <c r="A151" s="433"/>
      <c r="J151" s="445"/>
    </row>
    <row r="152" spans="1:10" ht="26.25" hidden="1" customHeight="1" x14ac:dyDescent="0.15">
      <c r="A152" s="433"/>
      <c r="J152" s="445"/>
    </row>
    <row r="153" spans="1:10" ht="26.25" hidden="1" customHeight="1" x14ac:dyDescent="0.15">
      <c r="A153" s="433"/>
      <c r="J153" s="445"/>
    </row>
    <row r="154" spans="1:10" ht="26.25" hidden="1" customHeight="1" x14ac:dyDescent="0.15">
      <c r="A154" s="433"/>
      <c r="J154" s="445"/>
    </row>
    <row r="155" spans="1:10" ht="26.25" hidden="1" customHeight="1" x14ac:dyDescent="0.15">
      <c r="A155" s="433"/>
      <c r="J155" s="445"/>
    </row>
    <row r="156" spans="1:10" ht="26.25" hidden="1" customHeight="1" x14ac:dyDescent="0.15">
      <c r="A156" s="433"/>
      <c r="J156" s="445"/>
    </row>
    <row r="157" spans="1:10" ht="26.25" hidden="1" customHeight="1" x14ac:dyDescent="0.15">
      <c r="A157" s="433"/>
      <c r="J157" s="445"/>
    </row>
    <row r="158" spans="1:10" ht="26.25" hidden="1" customHeight="1" x14ac:dyDescent="0.15">
      <c r="A158" s="433"/>
      <c r="J158" s="445"/>
    </row>
    <row r="159" spans="1:10" ht="26.25" hidden="1" customHeight="1" x14ac:dyDescent="0.15">
      <c r="A159" s="433"/>
      <c r="J159" s="445"/>
    </row>
    <row r="160" spans="1:10" ht="26.25" hidden="1" customHeight="1" x14ac:dyDescent="0.15">
      <c r="A160" s="433"/>
      <c r="J160" s="445"/>
    </row>
    <row r="161" spans="1:10" ht="26.25" hidden="1" customHeight="1" x14ac:dyDescent="0.15">
      <c r="A161" s="433"/>
      <c r="J161" s="445"/>
    </row>
    <row r="162" spans="1:10" ht="26.25" hidden="1" customHeight="1" x14ac:dyDescent="0.15">
      <c r="A162" s="433"/>
      <c r="J162" s="445"/>
    </row>
    <row r="163" spans="1:10" ht="26.25" hidden="1" customHeight="1" x14ac:dyDescent="0.15">
      <c r="A163" s="433"/>
      <c r="J163" s="445"/>
    </row>
    <row r="164" spans="1:10" ht="26.25" hidden="1" customHeight="1" x14ac:dyDescent="0.15">
      <c r="A164" s="433"/>
      <c r="J164" s="445"/>
    </row>
    <row r="165" spans="1:10" ht="26.25" hidden="1" customHeight="1" x14ac:dyDescent="0.15">
      <c r="A165" s="433"/>
      <c r="J165" s="445"/>
    </row>
    <row r="166" spans="1:10" ht="26.25" hidden="1" customHeight="1" x14ac:dyDescent="0.15">
      <c r="A166" s="433"/>
      <c r="J166" s="445"/>
    </row>
    <row r="167" spans="1:10" ht="26.25" hidden="1" customHeight="1" x14ac:dyDescent="0.15">
      <c r="A167" s="433"/>
      <c r="J167" s="445"/>
    </row>
    <row r="168" spans="1:10" ht="26.25" hidden="1" customHeight="1" x14ac:dyDescent="0.15">
      <c r="A168" s="433"/>
      <c r="J168" s="445"/>
    </row>
    <row r="169" spans="1:10" ht="26.25" hidden="1" customHeight="1" x14ac:dyDescent="0.15">
      <c r="A169" s="433"/>
      <c r="J169" s="445"/>
    </row>
    <row r="170" spans="1:10" ht="26.25" hidden="1" customHeight="1" x14ac:dyDescent="0.15">
      <c r="A170" s="433"/>
      <c r="J170" s="445"/>
    </row>
    <row r="171" spans="1:10" ht="26.25" hidden="1" customHeight="1" x14ac:dyDescent="0.15">
      <c r="A171" s="433"/>
      <c r="J171" s="445"/>
    </row>
    <row r="172" spans="1:10" ht="26.25" hidden="1" customHeight="1" x14ac:dyDescent="0.15">
      <c r="A172" s="433"/>
      <c r="J172" s="445"/>
    </row>
    <row r="173" spans="1:10" ht="26.25" hidden="1" customHeight="1" x14ac:dyDescent="0.15">
      <c r="A173" s="433"/>
      <c r="J173" s="445"/>
    </row>
    <row r="174" spans="1:10" ht="26.25" hidden="1" customHeight="1" x14ac:dyDescent="0.15">
      <c r="A174" s="433"/>
      <c r="J174" s="445"/>
    </row>
    <row r="175" spans="1:10" ht="26.25" hidden="1" customHeight="1" x14ac:dyDescent="0.15">
      <c r="A175" s="433"/>
      <c r="J175" s="445"/>
    </row>
    <row r="176" spans="1:10" ht="26.25" hidden="1" customHeight="1" x14ac:dyDescent="0.15">
      <c r="A176" s="433"/>
      <c r="J176" s="445"/>
    </row>
    <row r="177" spans="1:10" ht="26.25" hidden="1" customHeight="1" x14ac:dyDescent="0.15">
      <c r="A177" s="433"/>
      <c r="J177" s="445"/>
    </row>
    <row r="178" spans="1:10" ht="26.25" hidden="1" customHeight="1" x14ac:dyDescent="0.15">
      <c r="A178" s="433"/>
      <c r="J178" s="445"/>
    </row>
    <row r="179" spans="1:10" ht="26.25" hidden="1" customHeight="1" x14ac:dyDescent="0.15">
      <c r="A179" s="433"/>
      <c r="J179" s="445"/>
    </row>
    <row r="180" spans="1:10" ht="26.25" hidden="1" customHeight="1" x14ac:dyDescent="0.15">
      <c r="A180" s="433"/>
      <c r="J180" s="445"/>
    </row>
    <row r="181" spans="1:10" ht="26.25" hidden="1" customHeight="1" x14ac:dyDescent="0.15">
      <c r="A181" s="433"/>
      <c r="J181" s="445"/>
    </row>
    <row r="182" spans="1:10" ht="26.25" hidden="1" customHeight="1" x14ac:dyDescent="0.15">
      <c r="A182" s="433"/>
      <c r="J182" s="445"/>
    </row>
    <row r="183" spans="1:10" ht="26.25" hidden="1" customHeight="1" x14ac:dyDescent="0.15">
      <c r="A183" s="433"/>
      <c r="J183" s="445"/>
    </row>
    <row r="184" spans="1:10" ht="26.25" hidden="1" customHeight="1" x14ac:dyDescent="0.15">
      <c r="A184" s="433"/>
      <c r="J184" s="445"/>
    </row>
    <row r="185" spans="1:10" ht="26.25" hidden="1" customHeight="1" x14ac:dyDescent="0.15">
      <c r="A185" s="433"/>
      <c r="J185" s="445"/>
    </row>
    <row r="186" spans="1:10" ht="26.25" hidden="1" customHeight="1" x14ac:dyDescent="0.15">
      <c r="A186" s="433"/>
      <c r="J186" s="445"/>
    </row>
    <row r="187" spans="1:10" ht="26.25" hidden="1" customHeight="1" x14ac:dyDescent="0.15">
      <c r="A187" s="433"/>
      <c r="J187" s="445"/>
    </row>
    <row r="188" spans="1:10" ht="26.25" hidden="1" customHeight="1" x14ac:dyDescent="0.15">
      <c r="A188" s="433"/>
      <c r="J188" s="445"/>
    </row>
    <row r="189" spans="1:10" ht="26.25" hidden="1" customHeight="1" x14ac:dyDescent="0.15">
      <c r="A189" s="433"/>
      <c r="J189" s="445"/>
    </row>
    <row r="190" spans="1:10" ht="26.25" hidden="1" customHeight="1" x14ac:dyDescent="0.15">
      <c r="A190" s="433"/>
      <c r="J190" s="445"/>
    </row>
    <row r="191" spans="1:10" ht="26.25" hidden="1" customHeight="1" x14ac:dyDescent="0.15">
      <c r="A191" s="433"/>
      <c r="J191" s="445"/>
    </row>
    <row r="192" spans="1:10" ht="26.25" hidden="1" customHeight="1" x14ac:dyDescent="0.15">
      <c r="A192" s="433"/>
      <c r="J192" s="445"/>
    </row>
    <row r="193" spans="1:10" ht="26.25" hidden="1" customHeight="1" x14ac:dyDescent="0.15">
      <c r="A193" s="433"/>
      <c r="J193" s="445"/>
    </row>
    <row r="194" spans="1:10" ht="26.25" hidden="1" customHeight="1" x14ac:dyDescent="0.15">
      <c r="A194" s="433"/>
      <c r="J194" s="445"/>
    </row>
    <row r="195" spans="1:10" ht="26.25" hidden="1" customHeight="1" x14ac:dyDescent="0.15">
      <c r="A195" s="433"/>
      <c r="J195" s="445"/>
    </row>
    <row r="196" spans="1:10" ht="26.25" hidden="1" customHeight="1" x14ac:dyDescent="0.15">
      <c r="A196" s="433"/>
      <c r="J196" s="445"/>
    </row>
    <row r="197" spans="1:10" ht="26.25" hidden="1" customHeight="1" x14ac:dyDescent="0.15">
      <c r="A197" s="433"/>
      <c r="J197" s="445"/>
    </row>
    <row r="198" spans="1:10" ht="26.25" hidden="1" customHeight="1" x14ac:dyDescent="0.15">
      <c r="A198" s="433"/>
      <c r="J198" s="445"/>
    </row>
    <row r="199" spans="1:10" ht="26.25" hidden="1" customHeight="1" x14ac:dyDescent="0.15">
      <c r="A199" s="433"/>
      <c r="J199" s="445"/>
    </row>
    <row r="200" spans="1:10" ht="26.25" hidden="1" customHeight="1" x14ac:dyDescent="0.15">
      <c r="A200" s="433"/>
      <c r="J200" s="445"/>
    </row>
    <row r="201" spans="1:10" ht="26.25" hidden="1" customHeight="1" x14ac:dyDescent="0.15">
      <c r="A201" s="433"/>
      <c r="J201" s="445"/>
    </row>
    <row r="202" spans="1:10" ht="26.25" hidden="1" customHeight="1" x14ac:dyDescent="0.15">
      <c r="A202" s="433"/>
      <c r="J202" s="445"/>
    </row>
    <row r="203" spans="1:10" ht="26.25" hidden="1" customHeight="1" x14ac:dyDescent="0.15">
      <c r="A203" s="433"/>
      <c r="J203" s="445"/>
    </row>
    <row r="204" spans="1:10" ht="26.25" hidden="1" customHeight="1" x14ac:dyDescent="0.15">
      <c r="A204" s="433"/>
      <c r="J204" s="445"/>
    </row>
    <row r="205" spans="1:10" ht="26.25" hidden="1" customHeight="1" x14ac:dyDescent="0.15">
      <c r="A205" s="433"/>
      <c r="J205" s="445"/>
    </row>
    <row r="206" spans="1:10" ht="26.25" hidden="1" customHeight="1" x14ac:dyDescent="0.15">
      <c r="A206" s="433"/>
      <c r="J206" s="445"/>
    </row>
    <row r="207" spans="1:10" ht="26.25" hidden="1" customHeight="1" x14ac:dyDescent="0.15">
      <c r="A207" s="433"/>
      <c r="J207" s="445"/>
    </row>
    <row r="208" spans="1:10" ht="26.25" hidden="1" customHeight="1" x14ac:dyDescent="0.15">
      <c r="A208" s="433"/>
      <c r="J208" s="445"/>
    </row>
    <row r="209" spans="1:10" ht="26.25" hidden="1" customHeight="1" x14ac:dyDescent="0.15">
      <c r="A209" s="433"/>
      <c r="J209" s="445"/>
    </row>
    <row r="210" spans="1:10" ht="26.25" hidden="1" customHeight="1" x14ac:dyDescent="0.15">
      <c r="A210" s="433"/>
      <c r="J210" s="445"/>
    </row>
    <row r="211" spans="1:10" ht="26.25" hidden="1" customHeight="1" x14ac:dyDescent="0.15">
      <c r="A211" s="433"/>
      <c r="J211" s="445"/>
    </row>
    <row r="212" spans="1:10" ht="26.25" hidden="1" customHeight="1" x14ac:dyDescent="0.15">
      <c r="A212" s="433"/>
      <c r="J212" s="445"/>
    </row>
    <row r="213" spans="1:10" ht="26.25" hidden="1" customHeight="1" x14ac:dyDescent="0.15">
      <c r="A213" s="433"/>
      <c r="J213" s="445"/>
    </row>
    <row r="214" spans="1:10" ht="26.25" hidden="1" customHeight="1" x14ac:dyDescent="0.15">
      <c r="A214" s="433"/>
      <c r="J214" s="445"/>
    </row>
    <row r="215" spans="1:10" ht="26.25" hidden="1" customHeight="1" x14ac:dyDescent="0.15">
      <c r="A215" s="433"/>
      <c r="J215" s="445"/>
    </row>
    <row r="216" spans="1:10" ht="26.25" hidden="1" customHeight="1" x14ac:dyDescent="0.15">
      <c r="A216" s="433"/>
      <c r="J216" s="445"/>
    </row>
    <row r="217" spans="1:10" ht="26.25" hidden="1" customHeight="1" x14ac:dyDescent="0.15">
      <c r="A217" s="433"/>
      <c r="J217" s="445"/>
    </row>
    <row r="218" spans="1:10" ht="26.25" hidden="1" customHeight="1" x14ac:dyDescent="0.15">
      <c r="A218" s="433"/>
      <c r="J218" s="445"/>
    </row>
    <row r="219" spans="1:10" ht="26.25" hidden="1" customHeight="1" x14ac:dyDescent="0.15">
      <c r="A219" s="433"/>
      <c r="J219" s="445"/>
    </row>
    <row r="220" spans="1:10" ht="26.25" hidden="1" customHeight="1" x14ac:dyDescent="0.15">
      <c r="A220" s="433"/>
      <c r="J220" s="445"/>
    </row>
    <row r="221" spans="1:10" ht="26.25" hidden="1" customHeight="1" x14ac:dyDescent="0.15">
      <c r="A221" s="433"/>
      <c r="J221" s="445"/>
    </row>
    <row r="222" spans="1:10" ht="26.25" hidden="1" customHeight="1" x14ac:dyDescent="0.15">
      <c r="A222" s="433"/>
      <c r="J222" s="445"/>
    </row>
    <row r="223" spans="1:10" ht="26.25" hidden="1" customHeight="1" x14ac:dyDescent="0.15">
      <c r="A223" s="433"/>
      <c r="J223" s="445"/>
    </row>
    <row r="224" spans="1:10" ht="26.25" hidden="1" customHeight="1" x14ac:dyDescent="0.15">
      <c r="A224" s="433"/>
      <c r="J224" s="445"/>
    </row>
    <row r="225" spans="1:10" ht="26.25" hidden="1" customHeight="1" x14ac:dyDescent="0.15">
      <c r="A225" s="433"/>
      <c r="J225" s="445"/>
    </row>
    <row r="226" spans="1:10" ht="26.25" hidden="1" customHeight="1" x14ac:dyDescent="0.15">
      <c r="A226" s="433"/>
      <c r="J226" s="445"/>
    </row>
    <row r="227" spans="1:10" ht="26.25" hidden="1" customHeight="1" x14ac:dyDescent="0.15">
      <c r="A227" s="433"/>
      <c r="J227" s="445"/>
    </row>
    <row r="228" spans="1:10" ht="26.25" hidden="1" customHeight="1" x14ac:dyDescent="0.15">
      <c r="A228" s="433"/>
      <c r="J228" s="445"/>
    </row>
    <row r="229" spans="1:10" ht="26.25" hidden="1" customHeight="1" x14ac:dyDescent="0.15">
      <c r="A229" s="433"/>
      <c r="J229" s="445"/>
    </row>
    <row r="230" spans="1:10" ht="26.25" hidden="1" customHeight="1" x14ac:dyDescent="0.15">
      <c r="A230" s="433"/>
      <c r="J230" s="445"/>
    </row>
    <row r="231" spans="1:10" ht="26.25" hidden="1" customHeight="1" x14ac:dyDescent="0.15">
      <c r="A231" s="433"/>
      <c r="J231" s="445"/>
    </row>
    <row r="232" spans="1:10" ht="26.25" hidden="1" customHeight="1" x14ac:dyDescent="0.15">
      <c r="A232" s="433"/>
      <c r="J232" s="445"/>
    </row>
    <row r="233" spans="1:10" ht="26.25" hidden="1" customHeight="1" x14ac:dyDescent="0.15">
      <c r="A233" s="433"/>
      <c r="J233" s="445"/>
    </row>
    <row r="234" spans="1:10" ht="26.25" hidden="1" customHeight="1" x14ac:dyDescent="0.15">
      <c r="A234" s="433"/>
      <c r="J234" s="445"/>
    </row>
    <row r="235" spans="1:10" ht="26.25" hidden="1" customHeight="1" x14ac:dyDescent="0.15">
      <c r="A235" s="433"/>
      <c r="J235" s="445"/>
    </row>
    <row r="236" spans="1:10" ht="26.25" hidden="1" customHeight="1" x14ac:dyDescent="0.15">
      <c r="A236" s="433"/>
      <c r="J236" s="445"/>
    </row>
    <row r="237" spans="1:10" ht="26.25" hidden="1" customHeight="1" x14ac:dyDescent="0.15">
      <c r="A237" s="433"/>
      <c r="J237" s="445"/>
    </row>
    <row r="238" spans="1:10" ht="26.25" hidden="1" customHeight="1" x14ac:dyDescent="0.15">
      <c r="A238" s="433"/>
      <c r="J238" s="445"/>
    </row>
    <row r="239" spans="1:10" ht="26.25" hidden="1" customHeight="1" x14ac:dyDescent="0.15">
      <c r="A239" s="433"/>
      <c r="J239" s="445"/>
    </row>
    <row r="240" spans="1:10" ht="26.25" hidden="1" customHeight="1" x14ac:dyDescent="0.15">
      <c r="A240" s="433"/>
      <c r="J240" s="445"/>
    </row>
    <row r="241" spans="1:10" ht="26.25" hidden="1" customHeight="1" x14ac:dyDescent="0.15">
      <c r="A241" s="433"/>
      <c r="J241" s="445"/>
    </row>
    <row r="242" spans="1:10" ht="26.25" hidden="1" customHeight="1" x14ac:dyDescent="0.15">
      <c r="A242" s="433"/>
      <c r="J242" s="445"/>
    </row>
    <row r="243" spans="1:10" ht="26.25" hidden="1" customHeight="1" x14ac:dyDescent="0.15">
      <c r="A243" s="433"/>
      <c r="J243" s="445"/>
    </row>
    <row r="244" spans="1:10" ht="26.25" hidden="1" customHeight="1" x14ac:dyDescent="0.15">
      <c r="A244" s="433"/>
      <c r="J244" s="445"/>
    </row>
    <row r="245" spans="1:10" ht="26.25" hidden="1" customHeight="1" x14ac:dyDescent="0.15">
      <c r="A245" s="433"/>
      <c r="J245" s="445"/>
    </row>
    <row r="246" spans="1:10" ht="26.25" hidden="1" customHeight="1" x14ac:dyDescent="0.15">
      <c r="A246" s="433"/>
      <c r="J246" s="445"/>
    </row>
    <row r="247" spans="1:10" ht="26.25" hidden="1" customHeight="1" x14ac:dyDescent="0.15">
      <c r="A247" s="433"/>
      <c r="J247" s="445"/>
    </row>
    <row r="248" spans="1:10" ht="26.25" hidden="1" customHeight="1" x14ac:dyDescent="0.15">
      <c r="A248" s="433"/>
      <c r="J248" s="445"/>
    </row>
    <row r="249" spans="1:10" ht="26.25" hidden="1" customHeight="1" x14ac:dyDescent="0.15">
      <c r="A249" s="433"/>
      <c r="J249" s="445"/>
    </row>
    <row r="250" spans="1:10" ht="26.25" hidden="1" customHeight="1" x14ac:dyDescent="0.15">
      <c r="A250" s="433"/>
      <c r="J250" s="445"/>
    </row>
    <row r="251" spans="1:10" ht="26.25" hidden="1" customHeight="1" x14ac:dyDescent="0.15">
      <c r="A251" s="433"/>
      <c r="J251" s="445"/>
    </row>
    <row r="252" spans="1:10" ht="26.25" hidden="1" customHeight="1" x14ac:dyDescent="0.15">
      <c r="A252" s="433"/>
      <c r="J252" s="445"/>
    </row>
    <row r="253" spans="1:10" ht="26.25" hidden="1" customHeight="1" x14ac:dyDescent="0.15">
      <c r="A253" s="433"/>
      <c r="J253" s="445"/>
    </row>
    <row r="254" spans="1:10" ht="26.25" hidden="1" customHeight="1" x14ac:dyDescent="0.15">
      <c r="A254" s="433"/>
      <c r="J254" s="445"/>
    </row>
    <row r="255" spans="1:10" ht="26.25" hidden="1" customHeight="1" x14ac:dyDescent="0.15">
      <c r="A255" s="433"/>
      <c r="J255" s="445"/>
    </row>
    <row r="256" spans="1:10" ht="26.25" hidden="1" customHeight="1" x14ac:dyDescent="0.15">
      <c r="A256" s="433"/>
      <c r="J256" s="445"/>
    </row>
    <row r="257" spans="1:10" ht="26.25" hidden="1" customHeight="1" x14ac:dyDescent="0.15">
      <c r="A257" s="433"/>
      <c r="J257" s="445"/>
    </row>
    <row r="258" spans="1:10" ht="26.25" hidden="1" customHeight="1" x14ac:dyDescent="0.15">
      <c r="A258" s="433"/>
      <c r="J258" s="445"/>
    </row>
    <row r="259" spans="1:10" ht="26.25" hidden="1" customHeight="1" x14ac:dyDescent="0.15">
      <c r="A259" s="433"/>
      <c r="J259" s="445"/>
    </row>
    <row r="260" spans="1:10" ht="26.25" hidden="1" customHeight="1" x14ac:dyDescent="0.15">
      <c r="A260" s="433"/>
      <c r="J260" s="445"/>
    </row>
    <row r="261" spans="1:10" ht="13.5" hidden="1" x14ac:dyDescent="0.15">
      <c r="A261" s="177"/>
    </row>
    <row r="262" spans="1:10" ht="13.5" hidden="1" x14ac:dyDescent="0.15">
      <c r="A262" s="177"/>
    </row>
    <row r="263" spans="1:10" ht="13.5" hidden="1" x14ac:dyDescent="0.15">
      <c r="A263" s="177"/>
    </row>
    <row r="264" spans="1:10" ht="13.5" hidden="1" x14ac:dyDescent="0.15">
      <c r="A264" s="177"/>
    </row>
    <row r="265" spans="1:10" ht="13.5" hidden="1" x14ac:dyDescent="0.15">
      <c r="A265" s="177"/>
    </row>
    <row r="266" spans="1:10" ht="13.5" hidden="1" x14ac:dyDescent="0.15">
      <c r="A266" s="177"/>
    </row>
    <row r="267" spans="1:10" ht="13.5" hidden="1" x14ac:dyDescent="0.15">
      <c r="A267" s="177"/>
    </row>
    <row r="268" spans="1:10" ht="13.5" hidden="1" x14ac:dyDescent="0.15">
      <c r="A268" s="177"/>
    </row>
    <row r="269" spans="1:10" ht="13.5" hidden="1" x14ac:dyDescent="0.15">
      <c r="A269" s="177"/>
    </row>
    <row r="270" spans="1:10" ht="13.5" hidden="1" x14ac:dyDescent="0.15">
      <c r="A270" s="177"/>
    </row>
    <row r="271" spans="1:10" ht="13.5" hidden="1" x14ac:dyDescent="0.15">
      <c r="A271" s="177"/>
    </row>
    <row r="272" spans="1:10" ht="13.5" hidden="1" x14ac:dyDescent="0.15">
      <c r="A272" s="177"/>
    </row>
    <row r="273" spans="1:1" ht="13.5" hidden="1" x14ac:dyDescent="0.15">
      <c r="A273" s="177"/>
    </row>
    <row r="274" spans="1:1" ht="13.5" hidden="1" x14ac:dyDescent="0.15">
      <c r="A274" s="177"/>
    </row>
    <row r="275" spans="1:1" ht="13.5" hidden="1" x14ac:dyDescent="0.15">
      <c r="A275" s="177"/>
    </row>
    <row r="276" spans="1:1" ht="13.5" hidden="1" x14ac:dyDescent="0.15">
      <c r="A276" s="177"/>
    </row>
    <row r="277" spans="1:1" ht="13.5" hidden="1" x14ac:dyDescent="0.15">
      <c r="A277" s="177"/>
    </row>
    <row r="278" spans="1:1" ht="13.5" hidden="1" x14ac:dyDescent="0.15">
      <c r="A278" s="177"/>
    </row>
    <row r="279" spans="1:1" ht="13.5" hidden="1" x14ac:dyDescent="0.15">
      <c r="A279" s="177"/>
    </row>
    <row r="280" spans="1:1" ht="13.5" hidden="1" x14ac:dyDescent="0.15">
      <c r="A280" s="177"/>
    </row>
    <row r="281" spans="1:1" ht="13.5" hidden="1" x14ac:dyDescent="0.15">
      <c r="A281" s="177"/>
    </row>
    <row r="282" spans="1:1" ht="13.5" hidden="1" x14ac:dyDescent="0.15">
      <c r="A282" s="177"/>
    </row>
    <row r="283" spans="1:1" ht="13.5" hidden="1" x14ac:dyDescent="0.15">
      <c r="A283" s="177"/>
    </row>
    <row r="284" spans="1:1" ht="13.5" hidden="1" x14ac:dyDescent="0.15">
      <c r="A284" s="177"/>
    </row>
    <row r="285" spans="1:1" ht="13.5" hidden="1" x14ac:dyDescent="0.15">
      <c r="A285" s="177"/>
    </row>
    <row r="286" spans="1:1" ht="13.5" hidden="1" x14ac:dyDescent="0.15">
      <c r="A286" s="177"/>
    </row>
    <row r="287" spans="1:1" ht="13.5" hidden="1" x14ac:dyDescent="0.15">
      <c r="A287" s="177"/>
    </row>
    <row r="288" spans="1:1" ht="13.5" hidden="1" x14ac:dyDescent="0.15">
      <c r="A288" s="177"/>
    </row>
    <row r="289" spans="1:1" ht="13.5" hidden="1" x14ac:dyDescent="0.15">
      <c r="A289" s="177"/>
    </row>
    <row r="290" spans="1:1" ht="13.5" hidden="1" x14ac:dyDescent="0.15">
      <c r="A290" s="177"/>
    </row>
    <row r="291" spans="1:1" ht="13.5" hidden="1" x14ac:dyDescent="0.15">
      <c r="A291" s="177"/>
    </row>
    <row r="292" spans="1:1" ht="13.5" hidden="1" x14ac:dyDescent="0.15">
      <c r="A292" s="177"/>
    </row>
    <row r="293" spans="1:1" ht="13.5" hidden="1" x14ac:dyDescent="0.15">
      <c r="A293" s="177"/>
    </row>
    <row r="294" spans="1:1" ht="13.5" hidden="1" x14ac:dyDescent="0.15">
      <c r="A294" s="177"/>
    </row>
    <row r="295" spans="1:1" ht="13.5" hidden="1" x14ac:dyDescent="0.15">
      <c r="A295" s="177"/>
    </row>
    <row r="296" spans="1:1" ht="13.5" hidden="1" x14ac:dyDescent="0.15">
      <c r="A296" s="177"/>
    </row>
    <row r="297" spans="1:1" ht="13.5" hidden="1" x14ac:dyDescent="0.15">
      <c r="A297" s="177"/>
    </row>
    <row r="298" spans="1:1" ht="13.5" hidden="1" x14ac:dyDescent="0.15">
      <c r="A298" s="177"/>
    </row>
    <row r="299" spans="1:1" ht="13.5" hidden="1" x14ac:dyDescent="0.15">
      <c r="A299" s="177"/>
    </row>
    <row r="300" spans="1:1" ht="13.5" hidden="1" x14ac:dyDescent="0.15">
      <c r="A300" s="177"/>
    </row>
    <row r="301" spans="1:1" ht="13.5" hidden="1" x14ac:dyDescent="0.15">
      <c r="A301" s="177"/>
    </row>
    <row r="302" spans="1:1" ht="13.5" hidden="1" x14ac:dyDescent="0.15">
      <c r="A302" s="177"/>
    </row>
    <row r="303" spans="1:1" ht="13.5" hidden="1" x14ac:dyDescent="0.15">
      <c r="A303" s="177"/>
    </row>
    <row r="304" spans="1:1" ht="13.5" hidden="1" x14ac:dyDescent="0.15">
      <c r="A304" s="177"/>
    </row>
    <row r="305" spans="1:1" ht="13.5" hidden="1" x14ac:dyDescent="0.15">
      <c r="A305" s="177"/>
    </row>
    <row r="306" spans="1:1" ht="13.5" hidden="1" x14ac:dyDescent="0.15">
      <c r="A306" s="177"/>
    </row>
    <row r="307" spans="1:1" ht="13.5" hidden="1" x14ac:dyDescent="0.15">
      <c r="A307" s="177"/>
    </row>
    <row r="308" spans="1:1" ht="13.5" hidden="1" x14ac:dyDescent="0.15">
      <c r="A308" s="177"/>
    </row>
    <row r="309" spans="1:1" ht="13.5" hidden="1" x14ac:dyDescent="0.15">
      <c r="A309" s="177"/>
    </row>
    <row r="310" spans="1:1" ht="13.5" hidden="1" x14ac:dyDescent="0.15">
      <c r="A310" s="177"/>
    </row>
    <row r="311" spans="1:1" ht="13.5" hidden="1" x14ac:dyDescent="0.15">
      <c r="A311" s="177"/>
    </row>
    <row r="312" spans="1:1" ht="13.5" hidden="1" x14ac:dyDescent="0.15">
      <c r="A312" s="177"/>
    </row>
    <row r="313" spans="1:1" ht="13.5" hidden="1" x14ac:dyDescent="0.15">
      <c r="A313" s="177"/>
    </row>
    <row r="314" spans="1:1" ht="13.5" hidden="1" x14ac:dyDescent="0.15">
      <c r="A314" s="177"/>
    </row>
    <row r="315" spans="1:1" ht="13.5" hidden="1" x14ac:dyDescent="0.15">
      <c r="A315" s="177"/>
    </row>
    <row r="316" spans="1:1" ht="13.5" hidden="1" x14ac:dyDescent="0.15">
      <c r="A316" s="177"/>
    </row>
    <row r="317" spans="1:1" ht="13.5" hidden="1" x14ac:dyDescent="0.15">
      <c r="A317" s="177"/>
    </row>
    <row r="318" spans="1:1" ht="13.5" hidden="1" x14ac:dyDescent="0.15">
      <c r="A318" s="177"/>
    </row>
    <row r="319" spans="1:1" ht="13.5" hidden="1" x14ac:dyDescent="0.15">
      <c r="A319" s="177"/>
    </row>
    <row r="320" spans="1:1" ht="13.5" hidden="1" x14ac:dyDescent="0.15">
      <c r="A320" s="177"/>
    </row>
    <row r="321" spans="1:1" ht="13.5" hidden="1" x14ac:dyDescent="0.15">
      <c r="A321" s="177"/>
    </row>
    <row r="322" spans="1:1" ht="13.5" hidden="1" x14ac:dyDescent="0.15">
      <c r="A322" s="177"/>
    </row>
    <row r="323" spans="1:1" ht="13.5" hidden="1" x14ac:dyDescent="0.15">
      <c r="A323" s="177"/>
    </row>
    <row r="324" spans="1:1" ht="13.5" hidden="1" x14ac:dyDescent="0.15">
      <c r="A324" s="177"/>
    </row>
    <row r="325" spans="1:1" ht="13.5" hidden="1" x14ac:dyDescent="0.15">
      <c r="A325" s="177"/>
    </row>
    <row r="326" spans="1:1" ht="13.5" hidden="1" x14ac:dyDescent="0.15">
      <c r="A326" s="177"/>
    </row>
    <row r="327" spans="1:1" ht="13.5" hidden="1" x14ac:dyDescent="0.15">
      <c r="A327" s="177"/>
    </row>
    <row r="328" spans="1:1" ht="13.5" hidden="1" x14ac:dyDescent="0.15">
      <c r="A328" s="177"/>
    </row>
    <row r="329" spans="1:1" ht="13.5" hidden="1" x14ac:dyDescent="0.15">
      <c r="A329" s="177"/>
    </row>
    <row r="330" spans="1:1" ht="13.5" hidden="1" x14ac:dyDescent="0.15">
      <c r="A330" s="177"/>
    </row>
    <row r="331" spans="1:1" ht="13.5" hidden="1" x14ac:dyDescent="0.15">
      <c r="A331" s="177"/>
    </row>
    <row r="332" spans="1:1" ht="13.5" hidden="1" x14ac:dyDescent="0.15">
      <c r="A332" s="177"/>
    </row>
    <row r="333" spans="1:1" ht="13.5" hidden="1" x14ac:dyDescent="0.15">
      <c r="A333" s="177"/>
    </row>
    <row r="334" spans="1:1" ht="13.5" hidden="1" x14ac:dyDescent="0.15">
      <c r="A334" s="177"/>
    </row>
    <row r="335" spans="1:1" ht="13.5" hidden="1" x14ac:dyDescent="0.15">
      <c r="A335" s="177"/>
    </row>
    <row r="336" spans="1:1" ht="13.5" hidden="1" x14ac:dyDescent="0.15">
      <c r="A336" s="177"/>
    </row>
    <row r="337" spans="1:1" ht="13.5" hidden="1" x14ac:dyDescent="0.15">
      <c r="A337" s="177"/>
    </row>
    <row r="338" spans="1:1" ht="13.5" hidden="1" x14ac:dyDescent="0.15">
      <c r="A338" s="177"/>
    </row>
    <row r="339" spans="1:1" ht="13.5" hidden="1" x14ac:dyDescent="0.15">
      <c r="A339" s="177"/>
    </row>
    <row r="340" spans="1:1" ht="13.5" hidden="1" x14ac:dyDescent="0.15">
      <c r="A340" s="177"/>
    </row>
    <row r="341" spans="1:1" ht="13.5" hidden="1" x14ac:dyDescent="0.15">
      <c r="A341" s="177"/>
    </row>
    <row r="342" spans="1:1" ht="13.5" hidden="1" x14ac:dyDescent="0.15">
      <c r="A342" s="177"/>
    </row>
    <row r="343" spans="1:1" ht="13.5" hidden="1" x14ac:dyDescent="0.15">
      <c r="A343" s="177"/>
    </row>
    <row r="344" spans="1:1" ht="13.5" hidden="1" x14ac:dyDescent="0.15">
      <c r="A344" s="177"/>
    </row>
    <row r="345" spans="1:1" ht="13.5" hidden="1" x14ac:dyDescent="0.15">
      <c r="A345" s="177"/>
    </row>
    <row r="346" spans="1:1" ht="13.5" hidden="1" x14ac:dyDescent="0.15">
      <c r="A346" s="177"/>
    </row>
    <row r="347" spans="1:1" ht="13.5" hidden="1" x14ac:dyDescent="0.15">
      <c r="A347" s="177"/>
    </row>
    <row r="348" spans="1:1" ht="13.5" hidden="1" x14ac:dyDescent="0.15">
      <c r="A348" s="177"/>
    </row>
    <row r="349" spans="1:1" ht="13.5" hidden="1" x14ac:dyDescent="0.15">
      <c r="A349" s="177"/>
    </row>
    <row r="350" spans="1:1" ht="13.5" hidden="1" x14ac:dyDescent="0.15">
      <c r="A350" s="177"/>
    </row>
    <row r="351" spans="1:1" ht="13.5" hidden="1" x14ac:dyDescent="0.15">
      <c r="A351" s="177"/>
    </row>
    <row r="352" spans="1:1" ht="13.5" hidden="1" x14ac:dyDescent="0.15">
      <c r="A352" s="177"/>
    </row>
    <row r="353" spans="1:1" ht="13.5" hidden="1" x14ac:dyDescent="0.15">
      <c r="A353" s="177"/>
    </row>
    <row r="354" spans="1:1" ht="13.5" hidden="1" x14ac:dyDescent="0.15">
      <c r="A354" s="177"/>
    </row>
    <row r="355" spans="1:1" ht="13.5" hidden="1" x14ac:dyDescent="0.15">
      <c r="A355" s="177"/>
    </row>
    <row r="356" spans="1:1" ht="13.5" hidden="1" x14ac:dyDescent="0.15">
      <c r="A356" s="177"/>
    </row>
    <row r="357" spans="1:1" ht="13.5" hidden="1" x14ac:dyDescent="0.15">
      <c r="A357" s="177"/>
    </row>
    <row r="358" spans="1:1" ht="13.5" hidden="1" x14ac:dyDescent="0.15">
      <c r="A358" s="177"/>
    </row>
    <row r="359" spans="1:1" ht="13.5" hidden="1" x14ac:dyDescent="0.15">
      <c r="A359" s="177"/>
    </row>
    <row r="360" spans="1:1" ht="13.5" hidden="1" x14ac:dyDescent="0.15">
      <c r="A360" s="177"/>
    </row>
    <row r="361" spans="1:1" ht="13.5" hidden="1" x14ac:dyDescent="0.15">
      <c r="A361" s="177"/>
    </row>
    <row r="362" spans="1:1" ht="13.5" hidden="1" x14ac:dyDescent="0.15">
      <c r="A362" s="177"/>
    </row>
    <row r="363" spans="1:1" ht="13.5" hidden="1" x14ac:dyDescent="0.15">
      <c r="A363" s="177"/>
    </row>
    <row r="364" spans="1:1" ht="13.5" hidden="1" x14ac:dyDescent="0.15">
      <c r="A364" s="177"/>
    </row>
    <row r="365" spans="1:1" ht="13.5" hidden="1" x14ac:dyDescent="0.15">
      <c r="A365" s="177"/>
    </row>
    <row r="366" spans="1:1" ht="13.5" hidden="1" x14ac:dyDescent="0.15">
      <c r="A366" s="177"/>
    </row>
    <row r="367" spans="1:1" ht="13.5" hidden="1" x14ac:dyDescent="0.15">
      <c r="A367" s="177"/>
    </row>
    <row r="368" spans="1:1" ht="13.5" hidden="1" x14ac:dyDescent="0.15">
      <c r="A368" s="177"/>
    </row>
    <row r="369" spans="1:1" ht="13.5" hidden="1" x14ac:dyDescent="0.15">
      <c r="A369" s="177"/>
    </row>
    <row r="370" spans="1:1" ht="13.5" hidden="1" x14ac:dyDescent="0.15">
      <c r="A370" s="177"/>
    </row>
    <row r="371" spans="1:1" ht="13.5" hidden="1" x14ac:dyDescent="0.15">
      <c r="A371" s="177"/>
    </row>
    <row r="372" spans="1:1" ht="13.5" hidden="1" x14ac:dyDescent="0.15">
      <c r="A372" s="177"/>
    </row>
    <row r="373" spans="1:1" ht="13.5" hidden="1" x14ac:dyDescent="0.15">
      <c r="A373" s="177"/>
    </row>
    <row r="374" spans="1:1" ht="13.5" hidden="1" x14ac:dyDescent="0.15">
      <c r="A374" s="177"/>
    </row>
    <row r="375" spans="1:1" ht="13.5" hidden="1" x14ac:dyDescent="0.15">
      <c r="A375" s="177"/>
    </row>
    <row r="376" spans="1:1" ht="13.5" hidden="1" x14ac:dyDescent="0.15">
      <c r="A376" s="177"/>
    </row>
    <row r="377" spans="1:1" ht="13.5" hidden="1" x14ac:dyDescent="0.15">
      <c r="A377" s="177"/>
    </row>
    <row r="378" spans="1:1" ht="13.5" hidden="1" x14ac:dyDescent="0.15">
      <c r="A378" s="177"/>
    </row>
    <row r="379" spans="1:1" ht="13.5" hidden="1" x14ac:dyDescent="0.15">
      <c r="A379" s="177"/>
    </row>
    <row r="380" spans="1:1" ht="13.5" hidden="1" x14ac:dyDescent="0.15">
      <c r="A380" s="177"/>
    </row>
    <row r="381" spans="1:1" ht="13.5" hidden="1" x14ac:dyDescent="0.15">
      <c r="A381" s="177"/>
    </row>
    <row r="382" spans="1:1" ht="13.5" hidden="1" x14ac:dyDescent="0.15">
      <c r="A382" s="177"/>
    </row>
    <row r="383" spans="1:1" ht="13.5" hidden="1" x14ac:dyDescent="0.15">
      <c r="A383" s="177"/>
    </row>
    <row r="384" spans="1:1" ht="13.5" hidden="1" x14ac:dyDescent="0.15">
      <c r="A384" s="177"/>
    </row>
    <row r="385" spans="1:1" ht="13.5" hidden="1" x14ac:dyDescent="0.15">
      <c r="A385" s="177"/>
    </row>
    <row r="386" spans="1:1" ht="13.5" hidden="1" x14ac:dyDescent="0.15">
      <c r="A386" s="177"/>
    </row>
    <row r="387" spans="1:1" ht="13.5" hidden="1" x14ac:dyDescent="0.15">
      <c r="A387" s="177"/>
    </row>
    <row r="388" spans="1:1" ht="13.5" hidden="1" x14ac:dyDescent="0.15">
      <c r="A388" s="177"/>
    </row>
    <row r="389" spans="1:1" ht="13.5" hidden="1" x14ac:dyDescent="0.15">
      <c r="A389" s="177"/>
    </row>
    <row r="390" spans="1:1" ht="13.5" hidden="1" x14ac:dyDescent="0.15">
      <c r="A390" s="177"/>
    </row>
    <row r="391" spans="1:1" ht="13.5" hidden="1" x14ac:dyDescent="0.15">
      <c r="A391" s="177"/>
    </row>
    <row r="392" spans="1:1" ht="13.5" hidden="1" x14ac:dyDescent="0.15">
      <c r="A392" s="177"/>
    </row>
    <row r="393" spans="1:1" ht="13.5" hidden="1" x14ac:dyDescent="0.15">
      <c r="A393" s="177"/>
    </row>
    <row r="394" spans="1:1" ht="13.5" hidden="1" x14ac:dyDescent="0.15">
      <c r="A394" s="177"/>
    </row>
    <row r="395" spans="1:1" ht="13.5" hidden="1" x14ac:dyDescent="0.15">
      <c r="A395" s="177"/>
    </row>
    <row r="396" spans="1:1" ht="13.5" hidden="1" x14ac:dyDescent="0.15">
      <c r="A396" s="177"/>
    </row>
    <row r="397" spans="1:1" ht="13.5" hidden="1" x14ac:dyDescent="0.15">
      <c r="A397" s="177"/>
    </row>
    <row r="398" spans="1:1" ht="13.5" hidden="1" x14ac:dyDescent="0.15">
      <c r="A398" s="177"/>
    </row>
    <row r="399" spans="1:1" ht="13.5" hidden="1" x14ac:dyDescent="0.15">
      <c r="A399" s="177"/>
    </row>
    <row r="400" spans="1:1" ht="13.5" hidden="1" x14ac:dyDescent="0.15">
      <c r="A400" s="177"/>
    </row>
    <row r="401" spans="1:1" ht="13.5" hidden="1" x14ac:dyDescent="0.15">
      <c r="A401" s="177"/>
    </row>
    <row r="402" spans="1:1" ht="13.5" hidden="1" x14ac:dyDescent="0.15">
      <c r="A402" s="177"/>
    </row>
    <row r="403" spans="1:1" ht="13.5" hidden="1" x14ac:dyDescent="0.15">
      <c r="A403" s="177"/>
    </row>
    <row r="404" spans="1:1" ht="13.5" hidden="1" x14ac:dyDescent="0.15">
      <c r="A404" s="177"/>
    </row>
    <row r="405" spans="1:1" ht="13.5" hidden="1" x14ac:dyDescent="0.15">
      <c r="A405" s="177"/>
    </row>
    <row r="406" spans="1:1" ht="13.5" hidden="1" x14ac:dyDescent="0.15">
      <c r="A406" s="177"/>
    </row>
    <row r="407" spans="1:1" ht="13.5" hidden="1" x14ac:dyDescent="0.15">
      <c r="A407" s="177"/>
    </row>
    <row r="408" spans="1:1" ht="13.5" hidden="1" x14ac:dyDescent="0.15">
      <c r="A408" s="177"/>
    </row>
    <row r="409" spans="1:1" ht="13.5" hidden="1" x14ac:dyDescent="0.15">
      <c r="A409" s="177"/>
    </row>
    <row r="410" spans="1:1" ht="13.5" hidden="1" x14ac:dyDescent="0.15">
      <c r="A410" s="177"/>
    </row>
    <row r="411" spans="1:1" ht="13.5" hidden="1" x14ac:dyDescent="0.15">
      <c r="A411" s="177"/>
    </row>
    <row r="412" spans="1:1" ht="13.5" hidden="1" x14ac:dyDescent="0.15">
      <c r="A412" s="177"/>
    </row>
    <row r="413" spans="1:1" ht="13.5" hidden="1" x14ac:dyDescent="0.15">
      <c r="A413" s="177"/>
    </row>
    <row r="414" spans="1:1" ht="13.5" hidden="1" x14ac:dyDescent="0.15">
      <c r="A414" s="177"/>
    </row>
    <row r="415" spans="1:1" ht="13.5" hidden="1" x14ac:dyDescent="0.15">
      <c r="A415" s="177"/>
    </row>
    <row r="416" spans="1:1" ht="13.5" hidden="1" x14ac:dyDescent="0.15">
      <c r="A416" s="177"/>
    </row>
    <row r="417" spans="1:1" ht="13.5" hidden="1" x14ac:dyDescent="0.15">
      <c r="A417" s="177"/>
    </row>
    <row r="418" spans="1:1" ht="13.5" hidden="1" x14ac:dyDescent="0.15">
      <c r="A418" s="177"/>
    </row>
    <row r="419" spans="1:1" ht="13.5" hidden="1" x14ac:dyDescent="0.15">
      <c r="A419" s="177"/>
    </row>
    <row r="420" spans="1:1" ht="13.5" hidden="1" x14ac:dyDescent="0.15">
      <c r="A420" s="177"/>
    </row>
    <row r="421" spans="1:1" ht="13.5" hidden="1" x14ac:dyDescent="0.15">
      <c r="A421" s="177"/>
    </row>
    <row r="422" spans="1:1" ht="13.5" hidden="1" x14ac:dyDescent="0.15">
      <c r="A422" s="177"/>
    </row>
    <row r="423" spans="1:1" ht="13.5" hidden="1" x14ac:dyDescent="0.15">
      <c r="A423" s="177"/>
    </row>
    <row r="424" spans="1:1" ht="13.5" hidden="1" x14ac:dyDescent="0.15">
      <c r="A424" s="177"/>
    </row>
    <row r="425" spans="1:1" ht="13.5" hidden="1" x14ac:dyDescent="0.15">
      <c r="A425" s="177"/>
    </row>
    <row r="426" spans="1:1" ht="13.5" hidden="1" x14ac:dyDescent="0.15">
      <c r="A426" s="177"/>
    </row>
    <row r="427" spans="1:1" ht="13.5" hidden="1" x14ac:dyDescent="0.15">
      <c r="A427" s="177"/>
    </row>
    <row r="428" spans="1:1" ht="13.5" hidden="1" x14ac:dyDescent="0.15">
      <c r="A428" s="177"/>
    </row>
    <row r="429" spans="1:1" ht="13.5" hidden="1" x14ac:dyDescent="0.15">
      <c r="A429" s="177"/>
    </row>
    <row r="430" spans="1:1" ht="13.5" hidden="1" x14ac:dyDescent="0.15">
      <c r="A430" s="177"/>
    </row>
  </sheetData>
  <sheetProtection sheet="1" objects="1" scenarios="1"/>
  <mergeCells count="15">
    <mergeCell ref="B18:K18"/>
    <mergeCell ref="B24:J24"/>
    <mergeCell ref="B11:K12"/>
    <mergeCell ref="A25:K26"/>
    <mergeCell ref="A18:A24"/>
    <mergeCell ref="B9:K9"/>
    <mergeCell ref="B10:K10"/>
    <mergeCell ref="B13:C13"/>
    <mergeCell ref="B14:C14"/>
    <mergeCell ref="B17:K17"/>
    <mergeCell ref="A3:K3"/>
    <mergeCell ref="F5:K5"/>
    <mergeCell ref="B7:K7"/>
    <mergeCell ref="B8:C8"/>
    <mergeCell ref="D8:K8"/>
  </mergeCells>
  <phoneticPr fontId="3"/>
  <conditionalFormatting sqref="A27:K260">
    <cfRule type="expression" dxfId="6" priority="1" stopIfTrue="1">
      <formula>$A27&gt;0</formula>
    </cfRule>
  </conditionalFormatting>
  <printOptions horizontalCentered="1"/>
  <pageMargins left="0.70866141732283472" right="0.55118110236220474" top="0.6692913385826772" bottom="0.78740157480314965" header="0.6692913385826772" footer="0.51181102362204722"/>
  <pageSetup paperSize="9" scale="7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sheetPr>
  <dimension ref="A1:AI49"/>
  <sheetViews>
    <sheetView showGridLines="0" workbookViewId="0">
      <pane ySplit="1" topLeftCell="A24" activePane="bottomLeft" state="frozen"/>
      <selection pane="bottomLeft" activeCell="X21" sqref="X21"/>
    </sheetView>
  </sheetViews>
  <sheetFormatPr defaultColWidth="0" defaultRowHeight="17.25" zeroHeight="1" x14ac:dyDescent="0.15"/>
  <cols>
    <col min="1" max="2" width="2.5" style="452" customWidth="1"/>
    <col min="3" max="3" width="4.75" style="452" customWidth="1"/>
    <col min="4" max="4" width="7.75" style="452" customWidth="1"/>
    <col min="5" max="14" width="5.25" style="452" customWidth="1"/>
    <col min="15" max="15" width="7.75" style="452" customWidth="1"/>
    <col min="16" max="16" width="4.75" style="452" customWidth="1"/>
    <col min="17" max="17" width="2.125" style="452" customWidth="1"/>
    <col min="18" max="18" width="2" style="452" customWidth="1"/>
    <col min="19" max="28" width="2.125" style="452" customWidth="1"/>
    <col min="29" max="29" width="2.125" style="452" hidden="1" customWidth="1"/>
    <col min="30" max="16384" width="2.125" style="452" hidden="1"/>
  </cols>
  <sheetData>
    <row r="1" spans="1:28" ht="39.75" customHeight="1" x14ac:dyDescent="0.15">
      <c r="A1" s="743" t="s">
        <v>429</v>
      </c>
      <c r="B1" s="1030"/>
      <c r="C1" s="1030"/>
      <c r="D1" s="1030"/>
      <c r="E1" s="1030"/>
      <c r="F1" s="1030"/>
      <c r="G1" s="1030"/>
      <c r="H1" s="1030"/>
      <c r="I1" s="1030"/>
      <c r="J1" s="1030"/>
      <c r="K1" s="1030"/>
      <c r="L1" s="1030"/>
      <c r="M1" s="1030"/>
      <c r="N1" s="1030"/>
      <c r="O1" s="1030"/>
      <c r="P1" s="1030"/>
      <c r="Q1" s="1030"/>
      <c r="R1" s="1030"/>
      <c r="S1" s="480"/>
      <c r="T1" s="481"/>
      <c r="U1" s="481"/>
      <c r="V1" s="481"/>
      <c r="W1" s="481"/>
      <c r="X1" s="481"/>
      <c r="Y1" s="481"/>
      <c r="Z1" s="481"/>
      <c r="AA1" s="481"/>
      <c r="AB1" s="481"/>
    </row>
    <row r="2" spans="1:28" ht="21" x14ac:dyDescent="0.15">
      <c r="E2" s="1031" t="s">
        <v>222</v>
      </c>
      <c r="F2" s="1031"/>
      <c r="G2" s="1031"/>
      <c r="H2" s="1031"/>
      <c r="I2" s="1031"/>
      <c r="J2" s="1031"/>
      <c r="K2" s="1031"/>
      <c r="L2" s="1031"/>
      <c r="M2" s="1031"/>
      <c r="N2" s="1031"/>
    </row>
    <row r="3" spans="1:28" ht="12" customHeight="1" x14ac:dyDescent="0.15"/>
    <row r="4" spans="1:28" x14ac:dyDescent="0.15">
      <c r="M4" s="455"/>
      <c r="P4" s="476"/>
      <c r="Q4" s="476"/>
      <c r="R4" s="477" t="s">
        <v>153</v>
      </c>
    </row>
    <row r="5" spans="1:28" ht="12" customHeight="1" x14ac:dyDescent="0.15">
      <c r="G5" s="1032"/>
      <c r="H5" s="1032"/>
    </row>
    <row r="6" spans="1:28" x14ac:dyDescent="0.15">
      <c r="A6" s="455" t="s">
        <v>119</v>
      </c>
      <c r="G6" s="1032"/>
      <c r="H6" s="1032"/>
    </row>
    <row r="7" spans="1:28" ht="18" customHeight="1" x14ac:dyDescent="0.15"/>
    <row r="8" spans="1:28" x14ac:dyDescent="0.15">
      <c r="I8" s="1033" t="s">
        <v>224</v>
      </c>
      <c r="J8" s="1033"/>
      <c r="K8" s="1034" t="str">
        <f>IF(初期入力!D29="","",SUBSTITUTE(CONCATENATE("旭川市",初期入力!D29),"旭川市旭川市","旭川市"))</f>
        <v/>
      </c>
      <c r="L8" s="1034"/>
      <c r="M8" s="1034"/>
      <c r="N8" s="1034"/>
      <c r="O8" s="1034"/>
      <c r="P8" s="1034"/>
      <c r="Q8" s="1034"/>
      <c r="R8" s="1034"/>
    </row>
    <row r="9" spans="1:28" ht="10.5" customHeight="1" x14ac:dyDescent="0.15"/>
    <row r="10" spans="1:28" x14ac:dyDescent="0.15">
      <c r="I10" s="1033" t="s">
        <v>225</v>
      </c>
      <c r="J10" s="1033"/>
      <c r="K10" s="1035" t="str">
        <f>IF(初期入力!C25="","",初期入力!C25)</f>
        <v/>
      </c>
      <c r="L10" s="1035"/>
      <c r="M10" s="1035"/>
      <c r="N10" s="1035"/>
      <c r="O10" s="1035"/>
      <c r="P10" s="1035"/>
      <c r="Q10" s="1035"/>
      <c r="R10" s="1035"/>
    </row>
    <row r="11" spans="1:28" ht="6" customHeight="1" x14ac:dyDescent="0.15"/>
    <row r="12" spans="1:28" x14ac:dyDescent="0.15">
      <c r="K12" s="462" t="s">
        <v>69</v>
      </c>
      <c r="L12" s="464"/>
      <c r="M12" s="1036" t="str">
        <f>IF(初期入力!C27="","",初期入力!C27)</f>
        <v/>
      </c>
      <c r="N12" s="1036"/>
      <c r="O12" s="1036"/>
      <c r="P12" s="1036"/>
      <c r="Q12" s="1037" t="s">
        <v>107</v>
      </c>
      <c r="R12" s="1037"/>
    </row>
    <row r="13" spans="1:28" x14ac:dyDescent="0.15">
      <c r="A13" s="455" t="s">
        <v>226</v>
      </c>
      <c r="T13" s="482"/>
    </row>
    <row r="14" spans="1:28" ht="8.25" customHeight="1" x14ac:dyDescent="0.15"/>
    <row r="15" spans="1:28" s="453" customFormat="1" ht="15" customHeight="1" x14ac:dyDescent="0.15">
      <c r="E15" s="459" t="s">
        <v>228</v>
      </c>
      <c r="F15" s="463" t="s">
        <v>232</v>
      </c>
      <c r="G15" s="465" t="s">
        <v>0</v>
      </c>
      <c r="H15" s="463" t="s">
        <v>234</v>
      </c>
      <c r="I15" s="468" t="s">
        <v>228</v>
      </c>
      <c r="J15" s="465" t="s">
        <v>191</v>
      </c>
      <c r="K15" s="472" t="s">
        <v>0</v>
      </c>
      <c r="L15" s="463" t="s">
        <v>234</v>
      </c>
      <c r="M15" s="465" t="s">
        <v>228</v>
      </c>
      <c r="N15" s="472" t="s">
        <v>59</v>
      </c>
    </row>
    <row r="16" spans="1:28" ht="40.5" customHeight="1" x14ac:dyDescent="0.15">
      <c r="D16" s="453" t="s">
        <v>236</v>
      </c>
      <c r="E16" s="460"/>
      <c r="F16" s="464"/>
      <c r="G16" s="466"/>
      <c r="H16" s="467" t="str">
        <f>IF(初期入力!E106=0,"",IF(初期入力!E106&gt;=100000,"￥",""))</f>
        <v/>
      </c>
      <c r="I16" s="469" t="str">
        <f>IF(初期入力!O106=0,"",IF(初期入力!O106&gt;=100000,ROUNDDOWN(初期入力!O106/100000,0),"￥"))</f>
        <v/>
      </c>
      <c r="J16" s="471" t="str">
        <f>IF(初期入力!O106=0,"",IF(初期入力!O106&gt;=100000,ROUNDDOWN(MOD(初期入力!O106,100000)/10000,0),ROUNDDOWN(初期入力!O106/10000,0)))</f>
        <v/>
      </c>
      <c r="K16" s="473" t="str">
        <f>IF(初期入力!O106=0,"",ROUNDDOWN(MOD(初期入力!O106,10000)/1000,0))</f>
        <v/>
      </c>
      <c r="L16" s="474" t="str">
        <f>IF(初期入力!O106=0,"",ROUNDDOWN(MOD(初期入力!O106,1000)/100,0))</f>
        <v/>
      </c>
      <c r="M16" s="471" t="str">
        <f>IF(初期入力!O106=0,"",ROUNDDOWN(MOD(初期入力!O106,100)/10,0))</f>
        <v/>
      </c>
      <c r="N16" s="475" t="str">
        <f>IF(初期入力!O106=0,"",ROUNDDOWN(MOD(初期入力!O106,10),0))</f>
        <v/>
      </c>
      <c r="T16" s="482"/>
    </row>
    <row r="17" spans="1:35" ht="5.25" customHeight="1" x14ac:dyDescent="0.15"/>
    <row r="18" spans="1:35" s="454" customFormat="1" ht="13.5" x14ac:dyDescent="0.15">
      <c r="E18" s="1038" t="s">
        <v>238</v>
      </c>
      <c r="F18" s="1038"/>
      <c r="G18" s="1038"/>
      <c r="H18" s="1038"/>
      <c r="I18" s="1038"/>
      <c r="J18" s="1038"/>
      <c r="K18" s="1038"/>
      <c r="L18" s="1038"/>
      <c r="M18" s="1038"/>
      <c r="N18" s="1038"/>
    </row>
    <row r="19" spans="1:35" x14ac:dyDescent="0.15"/>
    <row r="20" spans="1:35" s="454" customFormat="1" ht="13.5" x14ac:dyDescent="0.15">
      <c r="A20" s="1039" t="s">
        <v>239</v>
      </c>
      <c r="B20" s="1039"/>
      <c r="C20" s="1039"/>
      <c r="D20" s="1039"/>
    </row>
    <row r="21" spans="1:35" ht="6.75" customHeight="1" x14ac:dyDescent="0.15">
      <c r="A21" s="456"/>
      <c r="B21" s="456"/>
      <c r="C21" s="456"/>
      <c r="D21" s="456"/>
    </row>
    <row r="22" spans="1:35" ht="29.25" customHeight="1" x14ac:dyDescent="0.15">
      <c r="C22" s="1040" t="str">
        <f>IF(初期入力!O2=0,"  令和　　 年度老人クラブ運営費補助金として","  令和"&amp;初期入力!O2&amp;"年度老人クラブ運営費補助金として")</f>
        <v xml:space="preserve">  令和8年度老人クラブ運営費補助金として</v>
      </c>
      <c r="D22" s="1041"/>
      <c r="E22" s="1041"/>
      <c r="F22" s="1041"/>
      <c r="G22" s="1041"/>
      <c r="H22" s="1041"/>
      <c r="I22" s="1041"/>
      <c r="J22" s="1041"/>
      <c r="K22" s="1041"/>
      <c r="L22" s="1041"/>
      <c r="M22" s="1041"/>
      <c r="N22" s="1041"/>
      <c r="O22" s="1041"/>
      <c r="P22" s="1042"/>
    </row>
    <row r="23" spans="1:35" x14ac:dyDescent="0.15"/>
    <row r="24" spans="1:35" s="454" customFormat="1" ht="13.5" x14ac:dyDescent="0.15">
      <c r="A24" s="454" t="s">
        <v>240</v>
      </c>
    </row>
    <row r="25" spans="1:35" ht="7.5" customHeight="1" x14ac:dyDescent="0.15"/>
    <row r="26" spans="1:35" s="454" customFormat="1" ht="21" customHeight="1" x14ac:dyDescent="0.15">
      <c r="B26" s="1043" t="s">
        <v>242</v>
      </c>
      <c r="C26" s="1044"/>
      <c r="D26" s="1044"/>
      <c r="E26" s="1044"/>
      <c r="F26" s="1044"/>
      <c r="G26" s="1045"/>
      <c r="H26" s="1043" t="s">
        <v>159</v>
      </c>
      <c r="I26" s="1044"/>
      <c r="J26" s="1044"/>
      <c r="K26" s="1046"/>
      <c r="L26" s="1047" t="s">
        <v>117</v>
      </c>
      <c r="M26" s="1044"/>
      <c r="N26" s="1044"/>
      <c r="O26" s="1044"/>
      <c r="P26" s="1044"/>
      <c r="Q26" s="1046"/>
    </row>
    <row r="27" spans="1:35" ht="21" customHeight="1" x14ac:dyDescent="0.15">
      <c r="B27" s="1076" t="str">
        <f>IF(初期入力!C118="","",初期入力!C118)</f>
        <v/>
      </c>
      <c r="C27" s="1077"/>
      <c r="D27" s="1077"/>
      <c r="E27" s="1077"/>
      <c r="F27" s="1077"/>
      <c r="G27" s="1078"/>
      <c r="H27" s="1082" t="s">
        <v>73</v>
      </c>
      <c r="I27" s="1084" t="str">
        <f>IF(初期入力!C129="","",初期入力!C129)</f>
        <v/>
      </c>
      <c r="J27" s="1085"/>
      <c r="K27" s="1086"/>
      <c r="L27" s="1090" t="str">
        <f>IF(初期入力!S123=TRUE,初期入力!C120,"")</f>
        <v/>
      </c>
      <c r="M27" s="1091"/>
      <c r="N27" s="1091"/>
      <c r="O27" s="1091"/>
      <c r="P27" s="1091"/>
      <c r="Q27" s="1092"/>
      <c r="S27" s="1056" t="s">
        <v>361</v>
      </c>
      <c r="T27" s="1056"/>
      <c r="U27" s="1056"/>
      <c r="V27" s="1056"/>
      <c r="W27" s="1056"/>
      <c r="X27" s="1056"/>
      <c r="Y27" s="1056"/>
      <c r="Z27" s="1056"/>
      <c r="AA27" s="1056"/>
      <c r="AB27" s="1056"/>
      <c r="AC27" s="483"/>
      <c r="AD27" s="483"/>
      <c r="AE27" s="483"/>
      <c r="AF27" s="483"/>
      <c r="AG27" s="483"/>
      <c r="AH27" s="483"/>
      <c r="AI27" s="483"/>
    </row>
    <row r="28" spans="1:35" ht="21" customHeight="1" x14ac:dyDescent="0.15">
      <c r="B28" s="1079"/>
      <c r="C28" s="1080"/>
      <c r="D28" s="1080"/>
      <c r="E28" s="1080"/>
      <c r="F28" s="1080"/>
      <c r="G28" s="1081"/>
      <c r="H28" s="1083"/>
      <c r="I28" s="1087"/>
      <c r="J28" s="1088"/>
      <c r="K28" s="1089"/>
      <c r="L28" s="1093"/>
      <c r="M28" s="1094"/>
      <c r="N28" s="1094"/>
      <c r="O28" s="1094"/>
      <c r="P28" s="1094"/>
      <c r="Q28" s="1095"/>
      <c r="S28" s="1056"/>
      <c r="T28" s="1056"/>
      <c r="U28" s="1056"/>
      <c r="V28" s="1056"/>
      <c r="W28" s="1056"/>
      <c r="X28" s="1056"/>
      <c r="Y28" s="1056"/>
      <c r="Z28" s="1056"/>
      <c r="AA28" s="1056"/>
      <c r="AB28" s="1056"/>
      <c r="AC28" s="483"/>
      <c r="AD28" s="483"/>
      <c r="AE28" s="483"/>
      <c r="AF28" s="483"/>
      <c r="AG28" s="483"/>
      <c r="AH28" s="483"/>
      <c r="AI28" s="483"/>
    </row>
    <row r="29" spans="1:35" s="454" customFormat="1" ht="21.75" customHeight="1" x14ac:dyDescent="0.15">
      <c r="B29" s="1048" t="s">
        <v>243</v>
      </c>
      <c r="C29" s="1048"/>
      <c r="D29" s="1048"/>
      <c r="E29" s="1048"/>
      <c r="F29" s="1048"/>
      <c r="G29" s="1048"/>
      <c r="H29" s="1048"/>
      <c r="I29" s="1048"/>
      <c r="J29" s="1048"/>
      <c r="K29" s="1048"/>
      <c r="L29" s="1048"/>
      <c r="M29" s="1048"/>
      <c r="N29" s="1048"/>
      <c r="O29" s="1048"/>
      <c r="P29" s="1048"/>
      <c r="Q29" s="1048"/>
      <c r="S29" s="1056"/>
      <c r="T29" s="1056"/>
      <c r="U29" s="1056"/>
      <c r="V29" s="1056"/>
      <c r="W29" s="1056"/>
      <c r="X29" s="1056"/>
      <c r="Y29" s="1056"/>
      <c r="Z29" s="1056"/>
      <c r="AA29" s="1056"/>
      <c r="AB29" s="1056"/>
    </row>
    <row r="30" spans="1:35" ht="15" customHeight="1" x14ac:dyDescent="0.15">
      <c r="A30" s="457"/>
      <c r="B30" s="457"/>
      <c r="C30" s="457"/>
      <c r="D30" s="457"/>
      <c r="E30" s="457"/>
      <c r="F30" s="457"/>
      <c r="G30" s="457"/>
      <c r="H30" s="457"/>
      <c r="I30" s="457"/>
      <c r="J30" s="457"/>
      <c r="K30" s="457"/>
      <c r="L30" s="457"/>
      <c r="M30" s="457"/>
      <c r="N30" s="457"/>
      <c r="O30" s="457"/>
      <c r="P30" s="457"/>
      <c r="Q30" s="457"/>
      <c r="R30" s="457"/>
      <c r="S30" s="1056"/>
      <c r="T30" s="1056"/>
      <c r="U30" s="1056"/>
      <c r="V30" s="1056"/>
      <c r="W30" s="1056"/>
      <c r="X30" s="1056"/>
      <c r="Y30" s="1056"/>
      <c r="Z30" s="1056"/>
      <c r="AA30" s="1056"/>
      <c r="AB30" s="1056"/>
    </row>
    <row r="31" spans="1:35" ht="11.25" customHeight="1" x14ac:dyDescent="0.15"/>
    <row r="32" spans="1:35" x14ac:dyDescent="0.15">
      <c r="E32" s="1049" t="s">
        <v>245</v>
      </c>
      <c r="F32" s="1049"/>
      <c r="G32" s="1049"/>
      <c r="H32" s="1049"/>
      <c r="I32" s="1049"/>
      <c r="J32" s="1049"/>
      <c r="K32" s="1049"/>
      <c r="L32" s="1049"/>
      <c r="M32" s="1049"/>
      <c r="N32" s="1049"/>
    </row>
    <row r="33" spans="1:18" x14ac:dyDescent="0.15">
      <c r="A33" s="455" t="s">
        <v>246</v>
      </c>
    </row>
    <row r="34" spans="1:18" ht="6" customHeight="1" x14ac:dyDescent="0.15"/>
    <row r="35" spans="1:18" ht="23.25" customHeight="1" x14ac:dyDescent="0.15">
      <c r="A35" s="1050" t="s">
        <v>196</v>
      </c>
      <c r="B35" s="1051"/>
      <c r="C35" s="1051"/>
      <c r="D35" s="1052"/>
      <c r="E35" s="458" t="s">
        <v>74</v>
      </c>
      <c r="F35" s="458"/>
      <c r="G35" s="1053" t="str">
        <f>IF(初期入力!S123=TRUE,SUBSTITUTE(CONCATENATE("旭川市",初期入力!F125),"旭川市旭川市","旭川市"),"")</f>
        <v/>
      </c>
      <c r="H35" s="1053"/>
      <c r="I35" s="1053"/>
      <c r="J35" s="1053"/>
      <c r="K35" s="1053"/>
      <c r="L35" s="1053"/>
      <c r="M35" s="1053"/>
      <c r="N35" s="1053"/>
      <c r="O35" s="1053"/>
      <c r="P35" s="1053"/>
      <c r="Q35" s="1053"/>
      <c r="R35" s="1054"/>
    </row>
    <row r="36" spans="1:18" ht="23.25" customHeight="1" x14ac:dyDescent="0.15">
      <c r="A36" s="1057" t="s">
        <v>249</v>
      </c>
      <c r="B36" s="1058"/>
      <c r="C36" s="1058"/>
      <c r="D36" s="1059"/>
      <c r="E36" s="461" t="s">
        <v>68</v>
      </c>
      <c r="F36" s="461"/>
      <c r="G36" s="1063" t="str">
        <f>IF(初期入力!S123=TRUE,初期入力!C120,"")</f>
        <v/>
      </c>
      <c r="H36" s="1063"/>
      <c r="I36" s="1063"/>
      <c r="J36" s="1063"/>
      <c r="K36" s="1063"/>
      <c r="L36" s="1063"/>
      <c r="M36" s="1063"/>
      <c r="N36" s="1063"/>
      <c r="O36" s="1063"/>
      <c r="P36" s="461"/>
      <c r="Q36" s="1065"/>
      <c r="R36" s="1066"/>
    </row>
    <row r="37" spans="1:18" ht="23.25" customHeight="1" x14ac:dyDescent="0.15">
      <c r="A37" s="1060"/>
      <c r="B37" s="1061"/>
      <c r="C37" s="1061"/>
      <c r="D37" s="1062"/>
      <c r="E37" s="462"/>
      <c r="F37" s="462"/>
      <c r="G37" s="1064"/>
      <c r="H37" s="1064"/>
      <c r="I37" s="1064"/>
      <c r="J37" s="1064"/>
      <c r="K37" s="1064"/>
      <c r="L37" s="1064"/>
      <c r="M37" s="1064"/>
      <c r="N37" s="1064"/>
      <c r="O37" s="1064"/>
      <c r="P37" s="462"/>
      <c r="Q37" s="1035"/>
      <c r="R37" s="1067"/>
    </row>
    <row r="38" spans="1:18" ht="9" customHeight="1" x14ac:dyDescent="0.15"/>
    <row r="39" spans="1:18" ht="17.25" customHeight="1" x14ac:dyDescent="0.15">
      <c r="A39" s="1055" t="str">
        <f>"   私は，上記の者をもって代理人と定め，令和"&amp;IF(初期入力!O2="","  ",初期入力!O2)&amp;"年度　老人クラブ運営費補助金の受領に"</f>
        <v xml:space="preserve">   私は，上記の者をもって代理人と定め，令和8年度　老人クラブ運営費補助金の受領に</v>
      </c>
      <c r="B39" s="1055"/>
      <c r="C39" s="1055"/>
      <c r="D39" s="1055"/>
      <c r="E39" s="1055"/>
      <c r="F39" s="1055"/>
      <c r="G39" s="1055"/>
      <c r="H39" s="1055"/>
      <c r="I39" s="1055"/>
      <c r="J39" s="1055"/>
      <c r="K39" s="1055"/>
      <c r="L39" s="1055"/>
      <c r="M39" s="1055"/>
      <c r="N39" s="1055"/>
      <c r="O39" s="1055"/>
      <c r="P39" s="1055"/>
      <c r="Q39" s="1055"/>
      <c r="R39" s="1055"/>
    </row>
    <row r="40" spans="1:18" ht="17.25" customHeight="1" x14ac:dyDescent="0.15">
      <c r="A40" s="1055" t="s">
        <v>136</v>
      </c>
      <c r="B40" s="1055"/>
      <c r="C40" s="1055"/>
      <c r="D40" s="1055"/>
      <c r="E40" s="1055"/>
      <c r="F40" s="1055"/>
      <c r="G40" s="1055"/>
      <c r="H40" s="1055"/>
      <c r="I40" s="470"/>
      <c r="J40" s="470"/>
      <c r="K40" s="470"/>
      <c r="L40" s="470"/>
      <c r="M40" s="470"/>
      <c r="N40" s="470"/>
      <c r="O40" s="470"/>
      <c r="P40" s="470"/>
      <c r="Q40" s="470"/>
      <c r="R40" s="470"/>
    </row>
    <row r="41" spans="1:18" ht="12.75" customHeight="1" x14ac:dyDescent="0.15"/>
    <row r="42" spans="1:18" x14ac:dyDescent="0.15">
      <c r="B42" s="1096" t="s">
        <v>153</v>
      </c>
      <c r="C42" s="1096"/>
      <c r="D42" s="1096"/>
      <c r="E42" s="1096"/>
      <c r="F42" s="1096"/>
      <c r="G42" s="1096"/>
    </row>
    <row r="43" spans="1:18" ht="12.75" customHeight="1" x14ac:dyDescent="0.15"/>
    <row r="44" spans="1:18" s="455" customFormat="1" ht="14.25" x14ac:dyDescent="0.15">
      <c r="C44" s="455" t="s">
        <v>358</v>
      </c>
    </row>
    <row r="45" spans="1:18" s="455" customFormat="1" ht="6" customHeight="1" x14ac:dyDescent="0.15"/>
    <row r="46" spans="1:18" s="455" customFormat="1" ht="23.25" customHeight="1" x14ac:dyDescent="0.15">
      <c r="A46" s="1050" t="s">
        <v>53</v>
      </c>
      <c r="B46" s="1051"/>
      <c r="C46" s="1051"/>
      <c r="D46" s="1052"/>
      <c r="E46" s="458" t="s">
        <v>74</v>
      </c>
      <c r="F46" s="458"/>
      <c r="G46" s="1053" t="str">
        <f>IF(初期入力!S123=TRUE,SUBSTITUTE(CONCATENATE("旭川市",初期入力!D29),"旭川市旭川市","旭川市"),"")</f>
        <v/>
      </c>
      <c r="H46" s="1053"/>
      <c r="I46" s="1053"/>
      <c r="J46" s="1053"/>
      <c r="K46" s="1053"/>
      <c r="L46" s="1053"/>
      <c r="M46" s="1053"/>
      <c r="N46" s="1053"/>
      <c r="O46" s="1053"/>
      <c r="P46" s="1053"/>
      <c r="Q46" s="1053"/>
      <c r="R46" s="1054"/>
    </row>
    <row r="47" spans="1:18" s="455" customFormat="1" ht="23.25" customHeight="1" x14ac:dyDescent="0.15">
      <c r="A47" s="1068" t="s">
        <v>250</v>
      </c>
      <c r="B47" s="1069"/>
      <c r="C47" s="1069"/>
      <c r="D47" s="1070"/>
      <c r="E47" s="455" t="s">
        <v>68</v>
      </c>
      <c r="G47" s="1063" t="str">
        <f>IF(初期入力!S123=TRUE,初期入力!C25,"")</f>
        <v/>
      </c>
      <c r="H47" s="1063"/>
      <c r="I47" s="1063"/>
      <c r="J47" s="1063"/>
      <c r="K47" s="1063"/>
      <c r="L47" s="1063"/>
      <c r="M47" s="1063"/>
      <c r="N47" s="1063"/>
      <c r="O47" s="1063"/>
      <c r="R47" s="479"/>
    </row>
    <row r="48" spans="1:18" s="455" customFormat="1" ht="23.25" customHeight="1" x14ac:dyDescent="0.15">
      <c r="A48" s="1071"/>
      <c r="B48" s="1072"/>
      <c r="C48" s="1072"/>
      <c r="D48" s="1073"/>
      <c r="E48" s="462"/>
      <c r="F48" s="462"/>
      <c r="G48" s="1074" t="str">
        <f>IF(初期入力!S123=TRUE,"会長","")</f>
        <v/>
      </c>
      <c r="H48" s="1074"/>
      <c r="I48" s="462"/>
      <c r="J48" s="1075" t="str">
        <f>IF(初期入力!S123=TRUE,初期入力!C27,"")</f>
        <v/>
      </c>
      <c r="K48" s="1075"/>
      <c r="L48" s="1075"/>
      <c r="M48" s="1075"/>
      <c r="N48" s="1075"/>
      <c r="O48" s="462"/>
      <c r="P48" s="462"/>
      <c r="Q48" s="462" t="s">
        <v>107</v>
      </c>
      <c r="R48" s="478"/>
    </row>
    <row r="49" x14ac:dyDescent="0.15"/>
  </sheetData>
  <sheetProtection sheet="1" objects="1" scenarios="1"/>
  <mergeCells count="37">
    <mergeCell ref="S27:AB30"/>
    <mergeCell ref="A36:D37"/>
    <mergeCell ref="G36:O37"/>
    <mergeCell ref="Q36:R37"/>
    <mergeCell ref="A47:D48"/>
    <mergeCell ref="G48:H48"/>
    <mergeCell ref="J48:N48"/>
    <mergeCell ref="B27:G28"/>
    <mergeCell ref="H27:H28"/>
    <mergeCell ref="I27:K28"/>
    <mergeCell ref="L27:Q28"/>
    <mergeCell ref="A40:H40"/>
    <mergeCell ref="B42:G42"/>
    <mergeCell ref="A46:D46"/>
    <mergeCell ref="G46:R46"/>
    <mergeCell ref="G47:O47"/>
    <mergeCell ref="B29:Q29"/>
    <mergeCell ref="E32:N32"/>
    <mergeCell ref="A35:D35"/>
    <mergeCell ref="G35:R35"/>
    <mergeCell ref="A39:R39"/>
    <mergeCell ref="A20:D20"/>
    <mergeCell ref="C22:P22"/>
    <mergeCell ref="B26:G26"/>
    <mergeCell ref="H26:K26"/>
    <mergeCell ref="L26:Q26"/>
    <mergeCell ref="I10:J10"/>
    <mergeCell ref="K10:R10"/>
    <mergeCell ref="M12:P12"/>
    <mergeCell ref="Q12:R12"/>
    <mergeCell ref="E18:N18"/>
    <mergeCell ref="A1:R1"/>
    <mergeCell ref="E2:N2"/>
    <mergeCell ref="G5:H5"/>
    <mergeCell ref="G6:H6"/>
    <mergeCell ref="I8:J8"/>
    <mergeCell ref="K8:R8"/>
  </mergeCells>
  <phoneticPr fontId="3"/>
  <printOptions horizontalCentered="1"/>
  <pageMargins left="0.78740157480314965" right="0.78740157480314965" top="0.98425196850393681" bottom="0.98425196850393681" header="0.51181102362204722" footer="0.51181102362204722"/>
  <pageSetup paperSize="9"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E414F3E1-8BC9-4D8B-B3DA-13E323668910}">
            <xm:f>初期入力!$S$123=TRUE</xm:f>
            <x14:dxf>
              <font>
                <color theme="0"/>
              </font>
              <fill>
                <patternFill>
                  <bgColor theme="0"/>
                </patternFill>
              </fill>
            </x14:dxf>
          </x14:cfRule>
          <xm:sqref>S27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B050"/>
  </sheetPr>
  <dimension ref="A1:M448"/>
  <sheetViews>
    <sheetView showGridLines="0" showRowColHeaders="0" zoomScale="85" zoomScaleNormal="85" workbookViewId="0">
      <pane ySplit="2" topLeftCell="A28" activePane="bottomLeft" state="frozen"/>
      <selection pane="bottomLeft" activeCell="M16" sqref="M16"/>
    </sheetView>
  </sheetViews>
  <sheetFormatPr defaultRowHeight="21" x14ac:dyDescent="0.2"/>
  <cols>
    <col min="1" max="1" width="6.625" style="425" customWidth="1"/>
    <col min="2" max="2" width="18.375" style="177" customWidth="1"/>
    <col min="3" max="3" width="7.125" style="177" customWidth="1"/>
    <col min="4" max="4" width="37.125" style="177" customWidth="1"/>
    <col min="5" max="5" width="15" style="177" customWidth="1"/>
    <col min="6" max="6" width="3.875" style="177" customWidth="1"/>
    <col min="7" max="256" width="9" style="177" customWidth="1"/>
    <col min="257" max="257" width="6.625" style="177" customWidth="1"/>
    <col min="258" max="258" width="18.375" style="177" customWidth="1"/>
    <col min="259" max="259" width="7.125" style="177" customWidth="1"/>
    <col min="260" max="260" width="37.125" style="177" customWidth="1"/>
    <col min="261" max="261" width="15" style="177" customWidth="1"/>
    <col min="262" max="262" width="3.875" style="177" customWidth="1"/>
    <col min="263" max="512" width="9" style="177" customWidth="1"/>
    <col min="513" max="513" width="6.625" style="177" customWidth="1"/>
    <col min="514" max="514" width="18.375" style="177" customWidth="1"/>
    <col min="515" max="515" width="7.125" style="177" customWidth="1"/>
    <col min="516" max="516" width="37.125" style="177" customWidth="1"/>
    <col min="517" max="517" width="15" style="177" customWidth="1"/>
    <col min="518" max="518" width="3.875" style="177" customWidth="1"/>
    <col min="519" max="768" width="9" style="177" customWidth="1"/>
    <col min="769" max="769" width="6.625" style="177" customWidth="1"/>
    <col min="770" max="770" width="18.375" style="177" customWidth="1"/>
    <col min="771" max="771" width="7.125" style="177" customWidth="1"/>
    <col min="772" max="772" width="37.125" style="177" customWidth="1"/>
    <col min="773" max="773" width="15" style="177" customWidth="1"/>
    <col min="774" max="774" width="3.875" style="177" customWidth="1"/>
    <col min="775" max="1024" width="9" style="177" customWidth="1"/>
    <col min="1025" max="1025" width="6.625" style="177" customWidth="1"/>
    <col min="1026" max="1026" width="18.375" style="177" customWidth="1"/>
    <col min="1027" max="1027" width="7.125" style="177" customWidth="1"/>
    <col min="1028" max="1028" width="37.125" style="177" customWidth="1"/>
    <col min="1029" max="1029" width="15" style="177" customWidth="1"/>
    <col min="1030" max="1030" width="3.875" style="177" customWidth="1"/>
    <col min="1031" max="1280" width="9" style="177" customWidth="1"/>
    <col min="1281" max="1281" width="6.625" style="177" customWidth="1"/>
    <col min="1282" max="1282" width="18.375" style="177" customWidth="1"/>
    <col min="1283" max="1283" width="7.125" style="177" customWidth="1"/>
    <col min="1284" max="1284" width="37.125" style="177" customWidth="1"/>
    <col min="1285" max="1285" width="15" style="177" customWidth="1"/>
    <col min="1286" max="1286" width="3.875" style="177" customWidth="1"/>
    <col min="1287" max="1536" width="9" style="177" customWidth="1"/>
    <col min="1537" max="1537" width="6.625" style="177" customWidth="1"/>
    <col min="1538" max="1538" width="18.375" style="177" customWidth="1"/>
    <col min="1539" max="1539" width="7.125" style="177" customWidth="1"/>
    <col min="1540" max="1540" width="37.125" style="177" customWidth="1"/>
    <col min="1541" max="1541" width="15" style="177" customWidth="1"/>
    <col min="1542" max="1542" width="3.875" style="177" customWidth="1"/>
    <col min="1543" max="1792" width="9" style="177" customWidth="1"/>
    <col min="1793" max="1793" width="6.625" style="177" customWidth="1"/>
    <col min="1794" max="1794" width="18.375" style="177" customWidth="1"/>
    <col min="1795" max="1795" width="7.125" style="177" customWidth="1"/>
    <col min="1796" max="1796" width="37.125" style="177" customWidth="1"/>
    <col min="1797" max="1797" width="15" style="177" customWidth="1"/>
    <col min="1798" max="1798" width="3.875" style="177" customWidth="1"/>
    <col min="1799" max="2048" width="9" style="177" customWidth="1"/>
    <col min="2049" max="2049" width="6.625" style="177" customWidth="1"/>
    <col min="2050" max="2050" width="18.375" style="177" customWidth="1"/>
    <col min="2051" max="2051" width="7.125" style="177" customWidth="1"/>
    <col min="2052" max="2052" width="37.125" style="177" customWidth="1"/>
    <col min="2053" max="2053" width="15" style="177" customWidth="1"/>
    <col min="2054" max="2054" width="3.875" style="177" customWidth="1"/>
    <col min="2055" max="2304" width="9" style="177" customWidth="1"/>
    <col min="2305" max="2305" width="6.625" style="177" customWidth="1"/>
    <col min="2306" max="2306" width="18.375" style="177" customWidth="1"/>
    <col min="2307" max="2307" width="7.125" style="177" customWidth="1"/>
    <col min="2308" max="2308" width="37.125" style="177" customWidth="1"/>
    <col min="2309" max="2309" width="15" style="177" customWidth="1"/>
    <col min="2310" max="2310" width="3.875" style="177" customWidth="1"/>
    <col min="2311" max="2560" width="9" style="177" customWidth="1"/>
    <col min="2561" max="2561" width="6.625" style="177" customWidth="1"/>
    <col min="2562" max="2562" width="18.375" style="177" customWidth="1"/>
    <col min="2563" max="2563" width="7.125" style="177" customWidth="1"/>
    <col min="2564" max="2564" width="37.125" style="177" customWidth="1"/>
    <col min="2565" max="2565" width="15" style="177" customWidth="1"/>
    <col min="2566" max="2566" width="3.875" style="177" customWidth="1"/>
    <col min="2567" max="2816" width="9" style="177" customWidth="1"/>
    <col min="2817" max="2817" width="6.625" style="177" customWidth="1"/>
    <col min="2818" max="2818" width="18.375" style="177" customWidth="1"/>
    <col min="2819" max="2819" width="7.125" style="177" customWidth="1"/>
    <col min="2820" max="2820" width="37.125" style="177" customWidth="1"/>
    <col min="2821" max="2821" width="15" style="177" customWidth="1"/>
    <col min="2822" max="2822" width="3.875" style="177" customWidth="1"/>
    <col min="2823" max="3072" width="9" style="177" customWidth="1"/>
    <col min="3073" max="3073" width="6.625" style="177" customWidth="1"/>
    <col min="3074" max="3074" width="18.375" style="177" customWidth="1"/>
    <col min="3075" max="3075" width="7.125" style="177" customWidth="1"/>
    <col min="3076" max="3076" width="37.125" style="177" customWidth="1"/>
    <col min="3077" max="3077" width="15" style="177" customWidth="1"/>
    <col min="3078" max="3078" width="3.875" style="177" customWidth="1"/>
    <col min="3079" max="3328" width="9" style="177" customWidth="1"/>
    <col min="3329" max="3329" width="6.625" style="177" customWidth="1"/>
    <col min="3330" max="3330" width="18.375" style="177" customWidth="1"/>
    <col min="3331" max="3331" width="7.125" style="177" customWidth="1"/>
    <col min="3332" max="3332" width="37.125" style="177" customWidth="1"/>
    <col min="3333" max="3333" width="15" style="177" customWidth="1"/>
    <col min="3334" max="3334" width="3.875" style="177" customWidth="1"/>
    <col min="3335" max="3584" width="9" style="177" customWidth="1"/>
    <col min="3585" max="3585" width="6.625" style="177" customWidth="1"/>
    <col min="3586" max="3586" width="18.375" style="177" customWidth="1"/>
    <col min="3587" max="3587" width="7.125" style="177" customWidth="1"/>
    <col min="3588" max="3588" width="37.125" style="177" customWidth="1"/>
    <col min="3589" max="3589" width="15" style="177" customWidth="1"/>
    <col min="3590" max="3590" width="3.875" style="177" customWidth="1"/>
    <col min="3591" max="3840" width="9" style="177" customWidth="1"/>
    <col min="3841" max="3841" width="6.625" style="177" customWidth="1"/>
    <col min="3842" max="3842" width="18.375" style="177" customWidth="1"/>
    <col min="3843" max="3843" width="7.125" style="177" customWidth="1"/>
    <col min="3844" max="3844" width="37.125" style="177" customWidth="1"/>
    <col min="3845" max="3845" width="15" style="177" customWidth="1"/>
    <col min="3846" max="3846" width="3.875" style="177" customWidth="1"/>
    <col min="3847" max="4096" width="9" style="177" customWidth="1"/>
    <col min="4097" max="4097" width="6.625" style="177" customWidth="1"/>
    <col min="4098" max="4098" width="18.375" style="177" customWidth="1"/>
    <col min="4099" max="4099" width="7.125" style="177" customWidth="1"/>
    <col min="4100" max="4100" width="37.125" style="177" customWidth="1"/>
    <col min="4101" max="4101" width="15" style="177" customWidth="1"/>
    <col min="4102" max="4102" width="3.875" style="177" customWidth="1"/>
    <col min="4103" max="4352" width="9" style="177" customWidth="1"/>
    <col min="4353" max="4353" width="6.625" style="177" customWidth="1"/>
    <col min="4354" max="4354" width="18.375" style="177" customWidth="1"/>
    <col min="4355" max="4355" width="7.125" style="177" customWidth="1"/>
    <col min="4356" max="4356" width="37.125" style="177" customWidth="1"/>
    <col min="4357" max="4357" width="15" style="177" customWidth="1"/>
    <col min="4358" max="4358" width="3.875" style="177" customWidth="1"/>
    <col min="4359" max="4608" width="9" style="177" customWidth="1"/>
    <col min="4609" max="4609" width="6.625" style="177" customWidth="1"/>
    <col min="4610" max="4610" width="18.375" style="177" customWidth="1"/>
    <col min="4611" max="4611" width="7.125" style="177" customWidth="1"/>
    <col min="4612" max="4612" width="37.125" style="177" customWidth="1"/>
    <col min="4613" max="4613" width="15" style="177" customWidth="1"/>
    <col min="4614" max="4614" width="3.875" style="177" customWidth="1"/>
    <col min="4615" max="4864" width="9" style="177" customWidth="1"/>
    <col min="4865" max="4865" width="6.625" style="177" customWidth="1"/>
    <col min="4866" max="4866" width="18.375" style="177" customWidth="1"/>
    <col min="4867" max="4867" width="7.125" style="177" customWidth="1"/>
    <col min="4868" max="4868" width="37.125" style="177" customWidth="1"/>
    <col min="4869" max="4869" width="15" style="177" customWidth="1"/>
    <col min="4870" max="4870" width="3.875" style="177" customWidth="1"/>
    <col min="4871" max="5120" width="9" style="177" customWidth="1"/>
    <col min="5121" max="5121" width="6.625" style="177" customWidth="1"/>
    <col min="5122" max="5122" width="18.375" style="177" customWidth="1"/>
    <col min="5123" max="5123" width="7.125" style="177" customWidth="1"/>
    <col min="5124" max="5124" width="37.125" style="177" customWidth="1"/>
    <col min="5125" max="5125" width="15" style="177" customWidth="1"/>
    <col min="5126" max="5126" width="3.875" style="177" customWidth="1"/>
    <col min="5127" max="5376" width="9" style="177" customWidth="1"/>
    <col min="5377" max="5377" width="6.625" style="177" customWidth="1"/>
    <col min="5378" max="5378" width="18.375" style="177" customWidth="1"/>
    <col min="5379" max="5379" width="7.125" style="177" customWidth="1"/>
    <col min="5380" max="5380" width="37.125" style="177" customWidth="1"/>
    <col min="5381" max="5381" width="15" style="177" customWidth="1"/>
    <col min="5382" max="5382" width="3.875" style="177" customWidth="1"/>
    <col min="5383" max="5632" width="9" style="177" customWidth="1"/>
    <col min="5633" max="5633" width="6.625" style="177" customWidth="1"/>
    <col min="5634" max="5634" width="18.375" style="177" customWidth="1"/>
    <col min="5635" max="5635" width="7.125" style="177" customWidth="1"/>
    <col min="5636" max="5636" width="37.125" style="177" customWidth="1"/>
    <col min="5637" max="5637" width="15" style="177" customWidth="1"/>
    <col min="5638" max="5638" width="3.875" style="177" customWidth="1"/>
    <col min="5639" max="5888" width="9" style="177" customWidth="1"/>
    <col min="5889" max="5889" width="6.625" style="177" customWidth="1"/>
    <col min="5890" max="5890" width="18.375" style="177" customWidth="1"/>
    <col min="5891" max="5891" width="7.125" style="177" customWidth="1"/>
    <col min="5892" max="5892" width="37.125" style="177" customWidth="1"/>
    <col min="5893" max="5893" width="15" style="177" customWidth="1"/>
    <col min="5894" max="5894" width="3.875" style="177" customWidth="1"/>
    <col min="5895" max="6144" width="9" style="177" customWidth="1"/>
    <col min="6145" max="6145" width="6.625" style="177" customWidth="1"/>
    <col min="6146" max="6146" width="18.375" style="177" customWidth="1"/>
    <col min="6147" max="6147" width="7.125" style="177" customWidth="1"/>
    <col min="6148" max="6148" width="37.125" style="177" customWidth="1"/>
    <col min="6149" max="6149" width="15" style="177" customWidth="1"/>
    <col min="6150" max="6150" width="3.875" style="177" customWidth="1"/>
    <col min="6151" max="6400" width="9" style="177" customWidth="1"/>
    <col min="6401" max="6401" width="6.625" style="177" customWidth="1"/>
    <col min="6402" max="6402" width="18.375" style="177" customWidth="1"/>
    <col min="6403" max="6403" width="7.125" style="177" customWidth="1"/>
    <col min="6404" max="6404" width="37.125" style="177" customWidth="1"/>
    <col min="6405" max="6405" width="15" style="177" customWidth="1"/>
    <col min="6406" max="6406" width="3.875" style="177" customWidth="1"/>
    <col min="6407" max="6656" width="9" style="177" customWidth="1"/>
    <col min="6657" max="6657" width="6.625" style="177" customWidth="1"/>
    <col min="6658" max="6658" width="18.375" style="177" customWidth="1"/>
    <col min="6659" max="6659" width="7.125" style="177" customWidth="1"/>
    <col min="6660" max="6660" width="37.125" style="177" customWidth="1"/>
    <col min="6661" max="6661" width="15" style="177" customWidth="1"/>
    <col min="6662" max="6662" width="3.875" style="177" customWidth="1"/>
    <col min="6663" max="6912" width="9" style="177" customWidth="1"/>
    <col min="6913" max="6913" width="6.625" style="177" customWidth="1"/>
    <col min="6914" max="6914" width="18.375" style="177" customWidth="1"/>
    <col min="6915" max="6915" width="7.125" style="177" customWidth="1"/>
    <col min="6916" max="6916" width="37.125" style="177" customWidth="1"/>
    <col min="6917" max="6917" width="15" style="177" customWidth="1"/>
    <col min="6918" max="6918" width="3.875" style="177" customWidth="1"/>
    <col min="6919" max="7168" width="9" style="177" customWidth="1"/>
    <col min="7169" max="7169" width="6.625" style="177" customWidth="1"/>
    <col min="7170" max="7170" width="18.375" style="177" customWidth="1"/>
    <col min="7171" max="7171" width="7.125" style="177" customWidth="1"/>
    <col min="7172" max="7172" width="37.125" style="177" customWidth="1"/>
    <col min="7173" max="7173" width="15" style="177" customWidth="1"/>
    <col min="7174" max="7174" width="3.875" style="177" customWidth="1"/>
    <col min="7175" max="7424" width="9" style="177" customWidth="1"/>
    <col min="7425" max="7425" width="6.625" style="177" customWidth="1"/>
    <col min="7426" max="7426" width="18.375" style="177" customWidth="1"/>
    <col min="7427" max="7427" width="7.125" style="177" customWidth="1"/>
    <col min="7428" max="7428" width="37.125" style="177" customWidth="1"/>
    <col min="7429" max="7429" width="15" style="177" customWidth="1"/>
    <col min="7430" max="7430" width="3.875" style="177" customWidth="1"/>
    <col min="7431" max="7680" width="9" style="177" customWidth="1"/>
    <col min="7681" max="7681" width="6.625" style="177" customWidth="1"/>
    <col min="7682" max="7682" width="18.375" style="177" customWidth="1"/>
    <col min="7683" max="7683" width="7.125" style="177" customWidth="1"/>
    <col min="7684" max="7684" width="37.125" style="177" customWidth="1"/>
    <col min="7685" max="7685" width="15" style="177" customWidth="1"/>
    <col min="7686" max="7686" width="3.875" style="177" customWidth="1"/>
    <col min="7687" max="7936" width="9" style="177" customWidth="1"/>
    <col min="7937" max="7937" width="6.625" style="177" customWidth="1"/>
    <col min="7938" max="7938" width="18.375" style="177" customWidth="1"/>
    <col min="7939" max="7939" width="7.125" style="177" customWidth="1"/>
    <col min="7940" max="7940" width="37.125" style="177" customWidth="1"/>
    <col min="7941" max="7941" width="15" style="177" customWidth="1"/>
    <col min="7942" max="7942" width="3.875" style="177" customWidth="1"/>
    <col min="7943" max="8192" width="9" style="177" customWidth="1"/>
    <col min="8193" max="8193" width="6.625" style="177" customWidth="1"/>
    <col min="8194" max="8194" width="18.375" style="177" customWidth="1"/>
    <col min="8195" max="8195" width="7.125" style="177" customWidth="1"/>
    <col min="8196" max="8196" width="37.125" style="177" customWidth="1"/>
    <col min="8197" max="8197" width="15" style="177" customWidth="1"/>
    <col min="8198" max="8198" width="3.875" style="177" customWidth="1"/>
    <col min="8199" max="8448" width="9" style="177" customWidth="1"/>
    <col min="8449" max="8449" width="6.625" style="177" customWidth="1"/>
    <col min="8450" max="8450" width="18.375" style="177" customWidth="1"/>
    <col min="8451" max="8451" width="7.125" style="177" customWidth="1"/>
    <col min="8452" max="8452" width="37.125" style="177" customWidth="1"/>
    <col min="8453" max="8453" width="15" style="177" customWidth="1"/>
    <col min="8454" max="8454" width="3.875" style="177" customWidth="1"/>
    <col min="8455" max="8704" width="9" style="177" customWidth="1"/>
    <col min="8705" max="8705" width="6.625" style="177" customWidth="1"/>
    <col min="8706" max="8706" width="18.375" style="177" customWidth="1"/>
    <col min="8707" max="8707" width="7.125" style="177" customWidth="1"/>
    <col min="8708" max="8708" width="37.125" style="177" customWidth="1"/>
    <col min="8709" max="8709" width="15" style="177" customWidth="1"/>
    <col min="8710" max="8710" width="3.875" style="177" customWidth="1"/>
    <col min="8711" max="8960" width="9" style="177" customWidth="1"/>
    <col min="8961" max="8961" width="6.625" style="177" customWidth="1"/>
    <col min="8962" max="8962" width="18.375" style="177" customWidth="1"/>
    <col min="8963" max="8963" width="7.125" style="177" customWidth="1"/>
    <col min="8964" max="8964" width="37.125" style="177" customWidth="1"/>
    <col min="8965" max="8965" width="15" style="177" customWidth="1"/>
    <col min="8966" max="8966" width="3.875" style="177" customWidth="1"/>
    <col min="8967" max="9216" width="9" style="177" customWidth="1"/>
    <col min="9217" max="9217" width="6.625" style="177" customWidth="1"/>
    <col min="9218" max="9218" width="18.375" style="177" customWidth="1"/>
    <col min="9219" max="9219" width="7.125" style="177" customWidth="1"/>
    <col min="9220" max="9220" width="37.125" style="177" customWidth="1"/>
    <col min="9221" max="9221" width="15" style="177" customWidth="1"/>
    <col min="9222" max="9222" width="3.875" style="177" customWidth="1"/>
    <col min="9223" max="9472" width="9" style="177" customWidth="1"/>
    <col min="9473" max="9473" width="6.625" style="177" customWidth="1"/>
    <col min="9474" max="9474" width="18.375" style="177" customWidth="1"/>
    <col min="9475" max="9475" width="7.125" style="177" customWidth="1"/>
    <col min="9476" max="9476" width="37.125" style="177" customWidth="1"/>
    <col min="9477" max="9477" width="15" style="177" customWidth="1"/>
    <col min="9478" max="9478" width="3.875" style="177" customWidth="1"/>
    <col min="9479" max="9728" width="9" style="177" customWidth="1"/>
    <col min="9729" max="9729" width="6.625" style="177" customWidth="1"/>
    <col min="9730" max="9730" width="18.375" style="177" customWidth="1"/>
    <col min="9731" max="9731" width="7.125" style="177" customWidth="1"/>
    <col min="9732" max="9732" width="37.125" style="177" customWidth="1"/>
    <col min="9733" max="9733" width="15" style="177" customWidth="1"/>
    <col min="9734" max="9734" width="3.875" style="177" customWidth="1"/>
    <col min="9735" max="9984" width="9" style="177" customWidth="1"/>
    <col min="9985" max="9985" width="6.625" style="177" customWidth="1"/>
    <col min="9986" max="9986" width="18.375" style="177" customWidth="1"/>
    <col min="9987" max="9987" width="7.125" style="177" customWidth="1"/>
    <col min="9988" max="9988" width="37.125" style="177" customWidth="1"/>
    <col min="9989" max="9989" width="15" style="177" customWidth="1"/>
    <col min="9990" max="9990" width="3.875" style="177" customWidth="1"/>
    <col min="9991" max="10240" width="9" style="177" customWidth="1"/>
    <col min="10241" max="10241" width="6.625" style="177" customWidth="1"/>
    <col min="10242" max="10242" width="18.375" style="177" customWidth="1"/>
    <col min="10243" max="10243" width="7.125" style="177" customWidth="1"/>
    <col min="10244" max="10244" width="37.125" style="177" customWidth="1"/>
    <col min="10245" max="10245" width="15" style="177" customWidth="1"/>
    <col min="10246" max="10246" width="3.875" style="177" customWidth="1"/>
    <col min="10247" max="10496" width="9" style="177" customWidth="1"/>
    <col min="10497" max="10497" width="6.625" style="177" customWidth="1"/>
    <col min="10498" max="10498" width="18.375" style="177" customWidth="1"/>
    <col min="10499" max="10499" width="7.125" style="177" customWidth="1"/>
    <col min="10500" max="10500" width="37.125" style="177" customWidth="1"/>
    <col min="10501" max="10501" width="15" style="177" customWidth="1"/>
    <col min="10502" max="10502" width="3.875" style="177" customWidth="1"/>
    <col min="10503" max="10752" width="9" style="177" customWidth="1"/>
    <col min="10753" max="10753" width="6.625" style="177" customWidth="1"/>
    <col min="10754" max="10754" width="18.375" style="177" customWidth="1"/>
    <col min="10755" max="10755" width="7.125" style="177" customWidth="1"/>
    <col min="10756" max="10756" width="37.125" style="177" customWidth="1"/>
    <col min="10757" max="10757" width="15" style="177" customWidth="1"/>
    <col min="10758" max="10758" width="3.875" style="177" customWidth="1"/>
    <col min="10759" max="11008" width="9" style="177" customWidth="1"/>
    <col min="11009" max="11009" width="6.625" style="177" customWidth="1"/>
    <col min="11010" max="11010" width="18.375" style="177" customWidth="1"/>
    <col min="11011" max="11011" width="7.125" style="177" customWidth="1"/>
    <col min="11012" max="11012" width="37.125" style="177" customWidth="1"/>
    <col min="11013" max="11013" width="15" style="177" customWidth="1"/>
    <col min="11014" max="11014" width="3.875" style="177" customWidth="1"/>
    <col min="11015" max="11264" width="9" style="177" customWidth="1"/>
    <col min="11265" max="11265" width="6.625" style="177" customWidth="1"/>
    <col min="11266" max="11266" width="18.375" style="177" customWidth="1"/>
    <col min="11267" max="11267" width="7.125" style="177" customWidth="1"/>
    <col min="11268" max="11268" width="37.125" style="177" customWidth="1"/>
    <col min="11269" max="11269" width="15" style="177" customWidth="1"/>
    <col min="11270" max="11270" width="3.875" style="177" customWidth="1"/>
    <col min="11271" max="11520" width="9" style="177" customWidth="1"/>
    <col min="11521" max="11521" width="6.625" style="177" customWidth="1"/>
    <col min="11522" max="11522" width="18.375" style="177" customWidth="1"/>
    <col min="11523" max="11523" width="7.125" style="177" customWidth="1"/>
    <col min="11524" max="11524" width="37.125" style="177" customWidth="1"/>
    <col min="11525" max="11525" width="15" style="177" customWidth="1"/>
    <col min="11526" max="11526" width="3.875" style="177" customWidth="1"/>
    <col min="11527" max="11776" width="9" style="177" customWidth="1"/>
    <col min="11777" max="11777" width="6.625" style="177" customWidth="1"/>
    <col min="11778" max="11778" width="18.375" style="177" customWidth="1"/>
    <col min="11779" max="11779" width="7.125" style="177" customWidth="1"/>
    <col min="11780" max="11780" width="37.125" style="177" customWidth="1"/>
    <col min="11781" max="11781" width="15" style="177" customWidth="1"/>
    <col min="11782" max="11782" width="3.875" style="177" customWidth="1"/>
    <col min="11783" max="12032" width="9" style="177" customWidth="1"/>
    <col min="12033" max="12033" width="6.625" style="177" customWidth="1"/>
    <col min="12034" max="12034" width="18.375" style="177" customWidth="1"/>
    <col min="12035" max="12035" width="7.125" style="177" customWidth="1"/>
    <col min="12036" max="12036" width="37.125" style="177" customWidth="1"/>
    <col min="12037" max="12037" width="15" style="177" customWidth="1"/>
    <col min="12038" max="12038" width="3.875" style="177" customWidth="1"/>
    <col min="12039" max="12288" width="9" style="177" customWidth="1"/>
    <col min="12289" max="12289" width="6.625" style="177" customWidth="1"/>
    <col min="12290" max="12290" width="18.375" style="177" customWidth="1"/>
    <col min="12291" max="12291" width="7.125" style="177" customWidth="1"/>
    <col min="12292" max="12292" width="37.125" style="177" customWidth="1"/>
    <col min="12293" max="12293" width="15" style="177" customWidth="1"/>
    <col min="12294" max="12294" width="3.875" style="177" customWidth="1"/>
    <col min="12295" max="12544" width="9" style="177" customWidth="1"/>
    <col min="12545" max="12545" width="6.625" style="177" customWidth="1"/>
    <col min="12546" max="12546" width="18.375" style="177" customWidth="1"/>
    <col min="12547" max="12547" width="7.125" style="177" customWidth="1"/>
    <col min="12548" max="12548" width="37.125" style="177" customWidth="1"/>
    <col min="12549" max="12549" width="15" style="177" customWidth="1"/>
    <col min="12550" max="12550" width="3.875" style="177" customWidth="1"/>
    <col min="12551" max="12800" width="9" style="177" customWidth="1"/>
    <col min="12801" max="12801" width="6.625" style="177" customWidth="1"/>
    <col min="12802" max="12802" width="18.375" style="177" customWidth="1"/>
    <col min="12803" max="12803" width="7.125" style="177" customWidth="1"/>
    <col min="12804" max="12804" width="37.125" style="177" customWidth="1"/>
    <col min="12805" max="12805" width="15" style="177" customWidth="1"/>
    <col min="12806" max="12806" width="3.875" style="177" customWidth="1"/>
    <col min="12807" max="13056" width="9" style="177" customWidth="1"/>
    <col min="13057" max="13057" width="6.625" style="177" customWidth="1"/>
    <col min="13058" max="13058" width="18.375" style="177" customWidth="1"/>
    <col min="13059" max="13059" width="7.125" style="177" customWidth="1"/>
    <col min="13060" max="13060" width="37.125" style="177" customWidth="1"/>
    <col min="13061" max="13061" width="15" style="177" customWidth="1"/>
    <col min="13062" max="13062" width="3.875" style="177" customWidth="1"/>
    <col min="13063" max="13312" width="9" style="177" customWidth="1"/>
    <col min="13313" max="13313" width="6.625" style="177" customWidth="1"/>
    <col min="13314" max="13314" width="18.375" style="177" customWidth="1"/>
    <col min="13315" max="13315" width="7.125" style="177" customWidth="1"/>
    <col min="13316" max="13316" width="37.125" style="177" customWidth="1"/>
    <col min="13317" max="13317" width="15" style="177" customWidth="1"/>
    <col min="13318" max="13318" width="3.875" style="177" customWidth="1"/>
    <col min="13319" max="13568" width="9" style="177" customWidth="1"/>
    <col min="13569" max="13569" width="6.625" style="177" customWidth="1"/>
    <col min="13570" max="13570" width="18.375" style="177" customWidth="1"/>
    <col min="13571" max="13571" width="7.125" style="177" customWidth="1"/>
    <col min="13572" max="13572" width="37.125" style="177" customWidth="1"/>
    <col min="13573" max="13573" width="15" style="177" customWidth="1"/>
    <col min="13574" max="13574" width="3.875" style="177" customWidth="1"/>
    <col min="13575" max="13824" width="9" style="177" customWidth="1"/>
    <col min="13825" max="13825" width="6.625" style="177" customWidth="1"/>
    <col min="13826" max="13826" width="18.375" style="177" customWidth="1"/>
    <col min="13827" max="13827" width="7.125" style="177" customWidth="1"/>
    <col min="13828" max="13828" width="37.125" style="177" customWidth="1"/>
    <col min="13829" max="13829" width="15" style="177" customWidth="1"/>
    <col min="13830" max="13830" width="3.875" style="177" customWidth="1"/>
    <col min="13831" max="14080" width="9" style="177" customWidth="1"/>
    <col min="14081" max="14081" width="6.625" style="177" customWidth="1"/>
    <col min="14082" max="14082" width="18.375" style="177" customWidth="1"/>
    <col min="14083" max="14083" width="7.125" style="177" customWidth="1"/>
    <col min="14084" max="14084" width="37.125" style="177" customWidth="1"/>
    <col min="14085" max="14085" width="15" style="177" customWidth="1"/>
    <col min="14086" max="14086" width="3.875" style="177" customWidth="1"/>
    <col min="14087" max="14336" width="9" style="177" customWidth="1"/>
    <col min="14337" max="14337" width="6.625" style="177" customWidth="1"/>
    <col min="14338" max="14338" width="18.375" style="177" customWidth="1"/>
    <col min="14339" max="14339" width="7.125" style="177" customWidth="1"/>
    <col min="14340" max="14340" width="37.125" style="177" customWidth="1"/>
    <col min="14341" max="14341" width="15" style="177" customWidth="1"/>
    <col min="14342" max="14342" width="3.875" style="177" customWidth="1"/>
    <col min="14343" max="14592" width="9" style="177" customWidth="1"/>
    <col min="14593" max="14593" width="6.625" style="177" customWidth="1"/>
    <col min="14594" max="14594" width="18.375" style="177" customWidth="1"/>
    <col min="14595" max="14595" width="7.125" style="177" customWidth="1"/>
    <col min="14596" max="14596" width="37.125" style="177" customWidth="1"/>
    <col min="14597" max="14597" width="15" style="177" customWidth="1"/>
    <col min="14598" max="14598" width="3.875" style="177" customWidth="1"/>
    <col min="14599" max="14848" width="9" style="177" customWidth="1"/>
    <col min="14849" max="14849" width="6.625" style="177" customWidth="1"/>
    <col min="14850" max="14850" width="18.375" style="177" customWidth="1"/>
    <col min="14851" max="14851" width="7.125" style="177" customWidth="1"/>
    <col min="14852" max="14852" width="37.125" style="177" customWidth="1"/>
    <col min="14853" max="14853" width="15" style="177" customWidth="1"/>
    <col min="14854" max="14854" width="3.875" style="177" customWidth="1"/>
    <col min="14855" max="15104" width="9" style="177" customWidth="1"/>
    <col min="15105" max="15105" width="6.625" style="177" customWidth="1"/>
    <col min="15106" max="15106" width="18.375" style="177" customWidth="1"/>
    <col min="15107" max="15107" width="7.125" style="177" customWidth="1"/>
    <col min="15108" max="15108" width="37.125" style="177" customWidth="1"/>
    <col min="15109" max="15109" width="15" style="177" customWidth="1"/>
    <col min="15110" max="15110" width="3.875" style="177" customWidth="1"/>
    <col min="15111" max="15360" width="9" style="177" customWidth="1"/>
    <col min="15361" max="15361" width="6.625" style="177" customWidth="1"/>
    <col min="15362" max="15362" width="18.375" style="177" customWidth="1"/>
    <col min="15363" max="15363" width="7.125" style="177" customWidth="1"/>
    <col min="15364" max="15364" width="37.125" style="177" customWidth="1"/>
    <col min="15365" max="15365" width="15" style="177" customWidth="1"/>
    <col min="15366" max="15366" width="3.875" style="177" customWidth="1"/>
    <col min="15367" max="15616" width="9" style="177" customWidth="1"/>
    <col min="15617" max="15617" width="6.625" style="177" customWidth="1"/>
    <col min="15618" max="15618" width="18.375" style="177" customWidth="1"/>
    <col min="15619" max="15619" width="7.125" style="177" customWidth="1"/>
    <col min="15620" max="15620" width="37.125" style="177" customWidth="1"/>
    <col min="15621" max="15621" width="15" style="177" customWidth="1"/>
    <col min="15622" max="15622" width="3.875" style="177" customWidth="1"/>
    <col min="15623" max="15872" width="9" style="177" customWidth="1"/>
    <col min="15873" max="15873" width="6.625" style="177" customWidth="1"/>
    <col min="15874" max="15874" width="18.375" style="177" customWidth="1"/>
    <col min="15875" max="15875" width="7.125" style="177" customWidth="1"/>
    <col min="15876" max="15876" width="37.125" style="177" customWidth="1"/>
    <col min="15877" max="15877" width="15" style="177" customWidth="1"/>
    <col min="15878" max="15878" width="3.875" style="177" customWidth="1"/>
    <col min="15879" max="16128" width="9" style="177" customWidth="1"/>
    <col min="16129" max="16129" width="6.625" style="177" customWidth="1"/>
    <col min="16130" max="16130" width="18.375" style="177" customWidth="1"/>
    <col min="16131" max="16131" width="7.125" style="177" customWidth="1"/>
    <col min="16132" max="16132" width="37.125" style="177" customWidth="1"/>
    <col min="16133" max="16133" width="15" style="177" customWidth="1"/>
    <col min="16134" max="16134" width="3.875" style="177" customWidth="1"/>
    <col min="16135" max="16384" width="9" style="177" customWidth="1"/>
  </cols>
  <sheetData>
    <row r="1" spans="1:13" ht="20.25" customHeight="1" x14ac:dyDescent="0.15">
      <c r="A1" s="1099" t="s">
        <v>253</v>
      </c>
      <c r="B1" s="1099"/>
      <c r="C1" s="1099"/>
      <c r="D1" s="1099"/>
      <c r="E1" s="1099"/>
      <c r="F1" s="1099"/>
      <c r="G1" s="1099"/>
      <c r="H1" s="1099"/>
      <c r="I1" s="1099"/>
      <c r="J1" s="1099"/>
      <c r="K1" s="1099"/>
      <c r="L1" s="1099"/>
      <c r="M1" s="1099"/>
    </row>
    <row r="2" spans="1:13" ht="20.25" customHeight="1" x14ac:dyDescent="0.15">
      <c r="A2" s="1099"/>
      <c r="B2" s="1099"/>
      <c r="C2" s="1099"/>
      <c r="D2" s="1099"/>
      <c r="E2" s="1099"/>
      <c r="F2" s="1099"/>
      <c r="G2" s="1099"/>
      <c r="H2" s="1099"/>
      <c r="I2" s="1099"/>
      <c r="J2" s="1099"/>
      <c r="K2" s="1099"/>
      <c r="L2" s="1099"/>
      <c r="M2" s="1099"/>
    </row>
    <row r="3" spans="1:13" x14ac:dyDescent="0.2">
      <c r="A3" s="732" t="s">
        <v>254</v>
      </c>
      <c r="B3" s="732"/>
      <c r="C3" s="732"/>
      <c r="D3" s="732"/>
      <c r="E3" s="732"/>
    </row>
    <row r="4" spans="1:13" x14ac:dyDescent="0.2">
      <c r="A4" s="428"/>
      <c r="B4" s="179"/>
      <c r="C4" s="179"/>
      <c r="D4" s="179"/>
      <c r="E4" s="179"/>
    </row>
    <row r="5" spans="1:13" x14ac:dyDescent="0.2">
      <c r="A5" s="428"/>
      <c r="B5" s="179"/>
      <c r="C5" s="193" t="s">
        <v>5</v>
      </c>
      <c r="D5" s="1097" t="str">
        <f>IF(初期入力!C25="","",初期入力!C25)</f>
        <v/>
      </c>
      <c r="E5" s="1098"/>
    </row>
    <row r="6" spans="1:13" x14ac:dyDescent="0.2">
      <c r="A6" s="428"/>
      <c r="B6" s="179"/>
      <c r="C6" s="179"/>
      <c r="D6" s="179"/>
      <c r="E6" s="179"/>
    </row>
    <row r="7" spans="1:13" s="426" customFormat="1" x14ac:dyDescent="0.15">
      <c r="A7" s="432" t="s">
        <v>256</v>
      </c>
      <c r="B7" s="52"/>
      <c r="C7" s="52"/>
      <c r="D7" s="733" t="str">
        <f>IF(初期入力!O2="","（令和　　　年４月１日現在）","（令和"&amp;DBCS(初期入力!O2)&amp;"年４月１日現在）")</f>
        <v>（令和８年４月１日現在）</v>
      </c>
      <c r="E7" s="733"/>
    </row>
    <row r="8" spans="1:13" s="426" customFormat="1" ht="26.25" customHeight="1" x14ac:dyDescent="0.15">
      <c r="A8" s="484" t="s">
        <v>258</v>
      </c>
      <c r="B8" s="486" t="s">
        <v>68</v>
      </c>
      <c r="C8" s="486" t="s">
        <v>72</v>
      </c>
      <c r="D8" s="486" t="s">
        <v>259</v>
      </c>
      <c r="E8" s="486" t="s">
        <v>261</v>
      </c>
    </row>
    <row r="9" spans="1:13" s="426" customFormat="1" ht="26.25" customHeight="1" x14ac:dyDescent="0.15">
      <c r="A9" s="485">
        <v>1</v>
      </c>
      <c r="B9" s="487"/>
      <c r="C9" s="488"/>
      <c r="E9" s="487"/>
    </row>
    <row r="10" spans="1:13" s="426" customFormat="1" ht="26.25" customHeight="1" x14ac:dyDescent="0.15">
      <c r="A10" s="485">
        <v>2</v>
      </c>
      <c r="B10" s="487"/>
      <c r="C10" s="487"/>
      <c r="D10" s="488"/>
      <c r="E10" s="487"/>
    </row>
    <row r="11" spans="1:13" s="426" customFormat="1" ht="26.25" customHeight="1" x14ac:dyDescent="0.15">
      <c r="A11" s="485">
        <v>3</v>
      </c>
      <c r="B11" s="487"/>
      <c r="C11" s="487"/>
      <c r="D11" s="488"/>
      <c r="E11" s="487"/>
    </row>
    <row r="12" spans="1:13" s="426" customFormat="1" ht="26.25" customHeight="1" x14ac:dyDescent="0.15">
      <c r="A12" s="485">
        <v>4</v>
      </c>
      <c r="B12" s="487"/>
      <c r="C12" s="487"/>
      <c r="D12" s="488"/>
      <c r="E12" s="487"/>
    </row>
    <row r="13" spans="1:13" s="426" customFormat="1" ht="26.25" customHeight="1" x14ac:dyDescent="0.15">
      <c r="A13" s="485">
        <v>5</v>
      </c>
      <c r="B13" s="487"/>
      <c r="C13" s="487"/>
      <c r="D13" s="488"/>
      <c r="E13" s="487"/>
    </row>
    <row r="14" spans="1:13" s="426" customFormat="1" ht="26.25" customHeight="1" x14ac:dyDescent="0.15">
      <c r="A14" s="485">
        <v>6</v>
      </c>
      <c r="B14" s="487"/>
      <c r="C14" s="487"/>
      <c r="D14" s="488"/>
      <c r="E14" s="487"/>
    </row>
    <row r="15" spans="1:13" s="426" customFormat="1" ht="26.25" customHeight="1" x14ac:dyDescent="0.15">
      <c r="A15" s="485">
        <v>7</v>
      </c>
      <c r="B15" s="487"/>
      <c r="C15" s="487"/>
      <c r="D15" s="488"/>
      <c r="E15" s="487"/>
    </row>
    <row r="16" spans="1:13" s="426" customFormat="1" ht="26.25" customHeight="1" x14ac:dyDescent="0.15">
      <c r="A16" s="485">
        <v>8</v>
      </c>
      <c r="B16" s="487"/>
      <c r="C16" s="487"/>
      <c r="D16" s="488"/>
      <c r="E16" s="487"/>
    </row>
    <row r="17" spans="1:5" s="426" customFormat="1" ht="26.25" customHeight="1" x14ac:dyDescent="0.15">
      <c r="A17" s="485">
        <v>9</v>
      </c>
      <c r="B17" s="487"/>
      <c r="C17" s="487"/>
      <c r="D17" s="488"/>
      <c r="E17" s="487"/>
    </row>
    <row r="18" spans="1:5" s="426" customFormat="1" ht="26.25" customHeight="1" x14ac:dyDescent="0.15">
      <c r="A18" s="485">
        <v>10</v>
      </c>
      <c r="B18" s="487"/>
      <c r="C18" s="487"/>
      <c r="D18" s="488"/>
      <c r="E18" s="487"/>
    </row>
    <row r="19" spans="1:5" s="426" customFormat="1" ht="26.25" customHeight="1" x14ac:dyDescent="0.15">
      <c r="A19" s="485">
        <v>11</v>
      </c>
      <c r="B19" s="487"/>
      <c r="C19" s="487"/>
      <c r="D19" s="488"/>
      <c r="E19" s="487"/>
    </row>
    <row r="20" spans="1:5" s="426" customFormat="1" ht="26.25" customHeight="1" x14ac:dyDescent="0.15">
      <c r="A20" s="485">
        <v>12</v>
      </c>
      <c r="B20" s="487"/>
      <c r="C20" s="487"/>
      <c r="D20" s="488"/>
      <c r="E20" s="487"/>
    </row>
    <row r="21" spans="1:5" s="426" customFormat="1" ht="26.25" customHeight="1" x14ac:dyDescent="0.15">
      <c r="A21" s="485">
        <v>13</v>
      </c>
      <c r="B21" s="487"/>
      <c r="C21" s="487"/>
      <c r="D21" s="488"/>
      <c r="E21" s="487"/>
    </row>
    <row r="22" spans="1:5" s="426" customFormat="1" ht="26.25" customHeight="1" x14ac:dyDescent="0.15">
      <c r="A22" s="485">
        <v>14</v>
      </c>
      <c r="B22" s="487"/>
      <c r="C22" s="487"/>
      <c r="D22" s="488"/>
      <c r="E22" s="487"/>
    </row>
    <row r="23" spans="1:5" s="426" customFormat="1" ht="26.25" customHeight="1" x14ac:dyDescent="0.15">
      <c r="A23" s="485">
        <v>15</v>
      </c>
      <c r="B23" s="487"/>
      <c r="C23" s="487"/>
      <c r="D23" s="488"/>
      <c r="E23" s="487"/>
    </row>
    <row r="24" spans="1:5" s="426" customFormat="1" ht="26.25" customHeight="1" x14ac:dyDescent="0.15">
      <c r="A24" s="485">
        <v>16</v>
      </c>
      <c r="B24" s="487"/>
      <c r="C24" s="487"/>
      <c r="D24" s="488"/>
      <c r="E24" s="487"/>
    </row>
    <row r="25" spans="1:5" s="426" customFormat="1" ht="26.25" customHeight="1" x14ac:dyDescent="0.15">
      <c r="A25" s="485">
        <v>17</v>
      </c>
      <c r="B25" s="487"/>
      <c r="C25" s="487"/>
      <c r="D25" s="488"/>
      <c r="E25" s="487"/>
    </row>
    <row r="26" spans="1:5" s="426" customFormat="1" ht="26.25" customHeight="1" x14ac:dyDescent="0.15">
      <c r="A26" s="485">
        <v>18</v>
      </c>
      <c r="B26" s="487"/>
      <c r="C26" s="487"/>
      <c r="D26" s="488"/>
      <c r="E26" s="487"/>
    </row>
    <row r="27" spans="1:5" s="426" customFormat="1" ht="26.25" customHeight="1" x14ac:dyDescent="0.15">
      <c r="A27" s="485">
        <v>19</v>
      </c>
      <c r="B27" s="487"/>
      <c r="C27" s="487"/>
      <c r="D27" s="488"/>
      <c r="E27" s="487"/>
    </row>
    <row r="28" spans="1:5" s="426" customFormat="1" ht="26.25" customHeight="1" x14ac:dyDescent="0.15">
      <c r="A28" s="485">
        <v>20</v>
      </c>
      <c r="B28" s="487"/>
      <c r="C28" s="487"/>
      <c r="D28" s="488"/>
      <c r="E28" s="487"/>
    </row>
    <row r="29" spans="1:5" s="426" customFormat="1" ht="26.25" customHeight="1" x14ac:dyDescent="0.15">
      <c r="A29" s="485">
        <v>21</v>
      </c>
      <c r="B29" s="487"/>
      <c r="C29" s="487"/>
      <c r="D29" s="488"/>
      <c r="E29" s="487"/>
    </row>
    <row r="30" spans="1:5" s="426" customFormat="1" ht="26.25" customHeight="1" x14ac:dyDescent="0.15">
      <c r="A30" s="485">
        <v>22</v>
      </c>
      <c r="B30" s="487"/>
      <c r="C30" s="487"/>
      <c r="D30" s="488"/>
      <c r="E30" s="487"/>
    </row>
    <row r="31" spans="1:5" s="426" customFormat="1" ht="26.25" customHeight="1" x14ac:dyDescent="0.15">
      <c r="A31" s="485">
        <v>23</v>
      </c>
      <c r="B31" s="487"/>
      <c r="C31" s="487"/>
      <c r="D31" s="488"/>
      <c r="E31" s="487"/>
    </row>
    <row r="32" spans="1:5" s="426" customFormat="1" ht="26.25" customHeight="1" x14ac:dyDescent="0.15">
      <c r="A32" s="485">
        <v>24</v>
      </c>
      <c r="B32" s="487"/>
      <c r="C32" s="487"/>
      <c r="D32" s="488"/>
      <c r="E32" s="487"/>
    </row>
    <row r="33" spans="1:5" s="426" customFormat="1" ht="26.25" customHeight="1" x14ac:dyDescent="0.15">
      <c r="A33" s="485">
        <v>25</v>
      </c>
      <c r="B33" s="487"/>
      <c r="C33" s="487"/>
      <c r="D33" s="488"/>
      <c r="E33" s="487"/>
    </row>
    <row r="34" spans="1:5" s="426" customFormat="1" ht="26.25" customHeight="1" x14ac:dyDescent="0.15">
      <c r="A34" s="433"/>
      <c r="D34" s="107"/>
    </row>
    <row r="35" spans="1:5" s="426" customFormat="1" ht="26.25" customHeight="1" x14ac:dyDescent="0.15">
      <c r="A35" s="433"/>
      <c r="D35" s="107"/>
    </row>
    <row r="36" spans="1:5" s="426" customFormat="1" ht="26.25" customHeight="1" x14ac:dyDescent="0.15">
      <c r="A36" s="433"/>
      <c r="D36" s="107"/>
    </row>
    <row r="37" spans="1:5" s="426" customFormat="1" ht="26.25" customHeight="1" x14ac:dyDescent="0.15">
      <c r="A37" s="433"/>
      <c r="D37" s="107"/>
    </row>
    <row r="38" spans="1:5" s="426" customFormat="1" ht="26.25" customHeight="1" x14ac:dyDescent="0.15">
      <c r="A38" s="433"/>
      <c r="D38" s="107"/>
    </row>
    <row r="39" spans="1:5" s="426" customFormat="1" ht="26.25" customHeight="1" x14ac:dyDescent="0.15">
      <c r="A39" s="433"/>
      <c r="D39" s="107"/>
    </row>
    <row r="40" spans="1:5" s="426" customFormat="1" ht="26.25" customHeight="1" x14ac:dyDescent="0.15">
      <c r="A40" s="433"/>
      <c r="D40" s="107"/>
    </row>
    <row r="41" spans="1:5" s="426" customFormat="1" ht="26.25" customHeight="1" x14ac:dyDescent="0.15">
      <c r="A41" s="433"/>
      <c r="D41" s="107"/>
    </row>
    <row r="42" spans="1:5" s="426" customFormat="1" ht="26.25" customHeight="1" x14ac:dyDescent="0.15">
      <c r="A42" s="433"/>
      <c r="D42" s="107"/>
    </row>
    <row r="43" spans="1:5" s="426" customFormat="1" ht="26.25" customHeight="1" x14ac:dyDescent="0.15">
      <c r="A43" s="433"/>
      <c r="D43" s="107"/>
    </row>
    <row r="44" spans="1:5" s="426" customFormat="1" ht="26.25" customHeight="1" x14ac:dyDescent="0.15">
      <c r="A44" s="433"/>
      <c r="D44" s="107"/>
    </row>
    <row r="45" spans="1:5" s="426" customFormat="1" ht="26.25" customHeight="1" x14ac:dyDescent="0.15">
      <c r="A45" s="433"/>
      <c r="D45" s="107"/>
    </row>
    <row r="46" spans="1:5" s="426" customFormat="1" ht="26.25" customHeight="1" x14ac:dyDescent="0.15">
      <c r="A46" s="433"/>
      <c r="D46" s="107"/>
    </row>
    <row r="47" spans="1:5" s="426" customFormat="1" ht="26.25" customHeight="1" x14ac:dyDescent="0.15">
      <c r="A47" s="433"/>
      <c r="D47" s="107"/>
    </row>
    <row r="48" spans="1:5" s="426" customFormat="1" ht="26.25" customHeight="1" x14ac:dyDescent="0.15">
      <c r="A48" s="433"/>
      <c r="D48" s="107"/>
    </row>
    <row r="49" spans="1:4" s="426" customFormat="1" ht="26.25" customHeight="1" x14ac:dyDescent="0.15">
      <c r="A49" s="433"/>
      <c r="D49" s="107"/>
    </row>
    <row r="50" spans="1:4" s="426" customFormat="1" ht="26.25" customHeight="1" x14ac:dyDescent="0.15">
      <c r="A50" s="433"/>
      <c r="D50" s="107"/>
    </row>
    <row r="51" spans="1:4" s="426" customFormat="1" ht="26.25" customHeight="1" x14ac:dyDescent="0.15">
      <c r="A51" s="433"/>
      <c r="D51" s="107"/>
    </row>
    <row r="52" spans="1:4" s="426" customFormat="1" ht="26.25" customHeight="1" x14ac:dyDescent="0.15">
      <c r="A52" s="433"/>
      <c r="D52" s="107"/>
    </row>
    <row r="53" spans="1:4" s="426" customFormat="1" ht="26.25" customHeight="1" x14ac:dyDescent="0.15">
      <c r="A53" s="433"/>
      <c r="D53" s="107"/>
    </row>
    <row r="54" spans="1:4" s="426" customFormat="1" ht="26.25" customHeight="1" x14ac:dyDescent="0.15">
      <c r="A54" s="433"/>
      <c r="D54" s="107"/>
    </row>
    <row r="55" spans="1:4" s="426" customFormat="1" ht="26.25" customHeight="1" x14ac:dyDescent="0.15">
      <c r="A55" s="433"/>
      <c r="D55" s="107"/>
    </row>
    <row r="56" spans="1:4" s="426" customFormat="1" ht="26.25" customHeight="1" x14ac:dyDescent="0.15">
      <c r="A56" s="433"/>
      <c r="D56" s="107"/>
    </row>
    <row r="57" spans="1:4" s="426" customFormat="1" ht="26.25" customHeight="1" x14ac:dyDescent="0.15">
      <c r="A57" s="433"/>
      <c r="D57" s="107"/>
    </row>
    <row r="58" spans="1:4" s="426" customFormat="1" ht="26.25" customHeight="1" x14ac:dyDescent="0.15">
      <c r="A58" s="433"/>
      <c r="D58" s="107"/>
    </row>
    <row r="59" spans="1:4" s="426" customFormat="1" ht="26.25" customHeight="1" x14ac:dyDescent="0.15">
      <c r="A59" s="433"/>
      <c r="D59" s="107"/>
    </row>
    <row r="60" spans="1:4" s="426" customFormat="1" ht="26.25" customHeight="1" x14ac:dyDescent="0.15">
      <c r="A60" s="433"/>
      <c r="D60" s="107"/>
    </row>
    <row r="61" spans="1:4" s="426" customFormat="1" ht="26.25" customHeight="1" x14ac:dyDescent="0.15">
      <c r="A61" s="433"/>
      <c r="D61" s="107"/>
    </row>
    <row r="62" spans="1:4" s="426" customFormat="1" ht="26.25" customHeight="1" x14ac:dyDescent="0.15">
      <c r="A62" s="433"/>
      <c r="D62" s="107"/>
    </row>
    <row r="63" spans="1:4" s="426" customFormat="1" ht="26.25" customHeight="1" x14ac:dyDescent="0.15">
      <c r="A63" s="433"/>
      <c r="D63" s="107"/>
    </row>
    <row r="64" spans="1:4" s="426" customFormat="1" ht="26.25" customHeight="1" x14ac:dyDescent="0.15">
      <c r="A64" s="433"/>
      <c r="D64" s="107"/>
    </row>
    <row r="65" spans="1:4" s="426" customFormat="1" ht="26.25" customHeight="1" x14ac:dyDescent="0.15">
      <c r="A65" s="433"/>
      <c r="D65" s="107"/>
    </row>
    <row r="66" spans="1:4" s="426" customFormat="1" ht="26.25" customHeight="1" x14ac:dyDescent="0.15">
      <c r="A66" s="433"/>
      <c r="D66" s="107"/>
    </row>
    <row r="67" spans="1:4" s="426" customFormat="1" ht="26.25" customHeight="1" x14ac:dyDescent="0.15">
      <c r="A67" s="433"/>
      <c r="D67" s="107"/>
    </row>
    <row r="68" spans="1:4" s="426" customFormat="1" ht="26.25" customHeight="1" x14ac:dyDescent="0.15">
      <c r="A68" s="433"/>
      <c r="D68" s="107"/>
    </row>
    <row r="69" spans="1:4" s="426" customFormat="1" ht="26.25" customHeight="1" x14ac:dyDescent="0.15">
      <c r="A69" s="433"/>
      <c r="D69" s="107"/>
    </row>
    <row r="70" spans="1:4" s="426" customFormat="1" ht="26.25" customHeight="1" x14ac:dyDescent="0.15">
      <c r="A70" s="433"/>
      <c r="D70" s="107"/>
    </row>
    <row r="71" spans="1:4" s="426" customFormat="1" ht="26.25" customHeight="1" x14ac:dyDescent="0.15">
      <c r="A71" s="433"/>
      <c r="D71" s="107"/>
    </row>
    <row r="72" spans="1:4" s="426" customFormat="1" ht="26.25" customHeight="1" x14ac:dyDescent="0.15">
      <c r="A72" s="433"/>
      <c r="D72" s="107"/>
    </row>
    <row r="73" spans="1:4" s="426" customFormat="1" ht="26.25" customHeight="1" x14ac:dyDescent="0.15">
      <c r="A73" s="433"/>
      <c r="D73" s="107"/>
    </row>
    <row r="74" spans="1:4" s="426" customFormat="1" ht="26.25" customHeight="1" x14ac:dyDescent="0.15">
      <c r="A74" s="433"/>
      <c r="D74" s="107"/>
    </row>
    <row r="75" spans="1:4" s="426" customFormat="1" ht="26.25" customHeight="1" x14ac:dyDescent="0.15">
      <c r="A75" s="433"/>
      <c r="D75" s="107"/>
    </row>
    <row r="76" spans="1:4" s="426" customFormat="1" ht="26.25" customHeight="1" x14ac:dyDescent="0.15">
      <c r="A76" s="433"/>
      <c r="D76" s="107"/>
    </row>
    <row r="77" spans="1:4" s="426" customFormat="1" ht="26.25" customHeight="1" x14ac:dyDescent="0.15">
      <c r="A77" s="433"/>
      <c r="D77" s="107"/>
    </row>
    <row r="78" spans="1:4" s="426" customFormat="1" ht="26.25" customHeight="1" x14ac:dyDescent="0.15">
      <c r="A78" s="433"/>
      <c r="D78" s="107"/>
    </row>
    <row r="79" spans="1:4" s="426" customFormat="1" ht="26.25" customHeight="1" x14ac:dyDescent="0.15">
      <c r="A79" s="433"/>
      <c r="D79" s="107"/>
    </row>
    <row r="80" spans="1:4" s="426" customFormat="1" ht="26.25" customHeight="1" x14ac:dyDescent="0.15">
      <c r="A80" s="433"/>
      <c r="D80" s="107"/>
    </row>
    <row r="81" spans="1:4" s="426" customFormat="1" ht="26.25" customHeight="1" x14ac:dyDescent="0.15">
      <c r="A81" s="433"/>
      <c r="D81" s="107"/>
    </row>
    <row r="82" spans="1:4" s="426" customFormat="1" ht="26.25" customHeight="1" x14ac:dyDescent="0.15">
      <c r="A82" s="433"/>
      <c r="D82" s="107"/>
    </row>
    <row r="83" spans="1:4" s="426" customFormat="1" ht="26.25" customHeight="1" x14ac:dyDescent="0.15">
      <c r="A83" s="433"/>
      <c r="D83" s="107"/>
    </row>
    <row r="84" spans="1:4" s="426" customFormat="1" ht="26.25" customHeight="1" x14ac:dyDescent="0.15">
      <c r="A84" s="433"/>
      <c r="D84" s="107"/>
    </row>
    <row r="85" spans="1:4" s="426" customFormat="1" ht="26.25" customHeight="1" x14ac:dyDescent="0.15">
      <c r="A85" s="433"/>
      <c r="D85" s="107"/>
    </row>
    <row r="86" spans="1:4" s="426" customFormat="1" ht="26.25" customHeight="1" x14ac:dyDescent="0.15">
      <c r="A86" s="433"/>
      <c r="D86" s="107"/>
    </row>
    <row r="87" spans="1:4" s="426" customFormat="1" ht="26.25" customHeight="1" x14ac:dyDescent="0.15">
      <c r="A87" s="433"/>
      <c r="D87" s="107"/>
    </row>
    <row r="88" spans="1:4" s="426" customFormat="1" ht="26.25" customHeight="1" x14ac:dyDescent="0.15">
      <c r="A88" s="433"/>
      <c r="D88" s="107"/>
    </row>
    <row r="89" spans="1:4" s="426" customFormat="1" ht="26.25" customHeight="1" x14ac:dyDescent="0.15">
      <c r="A89" s="433"/>
      <c r="D89" s="107"/>
    </row>
    <row r="90" spans="1:4" s="426" customFormat="1" ht="26.25" customHeight="1" x14ac:dyDescent="0.15">
      <c r="A90" s="433"/>
      <c r="D90" s="107"/>
    </row>
    <row r="91" spans="1:4" s="426" customFormat="1" ht="26.25" customHeight="1" x14ac:dyDescent="0.15">
      <c r="A91" s="433"/>
      <c r="D91" s="107"/>
    </row>
    <row r="92" spans="1:4" s="426" customFormat="1" ht="26.25" customHeight="1" x14ac:dyDescent="0.15">
      <c r="A92" s="433"/>
      <c r="D92" s="107"/>
    </row>
    <row r="93" spans="1:4" s="426" customFormat="1" ht="26.25" customHeight="1" x14ac:dyDescent="0.15">
      <c r="A93" s="433"/>
      <c r="D93" s="107"/>
    </row>
    <row r="94" spans="1:4" s="426" customFormat="1" ht="26.25" customHeight="1" x14ac:dyDescent="0.15">
      <c r="A94" s="433"/>
      <c r="D94" s="107"/>
    </row>
    <row r="95" spans="1:4" s="426" customFormat="1" ht="26.25" customHeight="1" x14ac:dyDescent="0.15">
      <c r="A95" s="433"/>
      <c r="D95" s="107"/>
    </row>
    <row r="96" spans="1:4" s="426" customFormat="1" ht="26.25" customHeight="1" x14ac:dyDescent="0.15">
      <c r="A96" s="433"/>
      <c r="D96" s="107"/>
    </row>
    <row r="97" spans="1:4" s="426" customFormat="1" ht="26.25" customHeight="1" x14ac:dyDescent="0.15">
      <c r="A97" s="433"/>
      <c r="D97" s="107"/>
    </row>
    <row r="98" spans="1:4" s="426" customFormat="1" ht="26.25" customHeight="1" x14ac:dyDescent="0.15">
      <c r="A98" s="433"/>
      <c r="D98" s="107"/>
    </row>
    <row r="99" spans="1:4" s="426" customFormat="1" ht="26.25" customHeight="1" x14ac:dyDescent="0.15">
      <c r="A99" s="433"/>
      <c r="D99" s="107"/>
    </row>
    <row r="100" spans="1:4" s="426" customFormat="1" ht="26.25" customHeight="1" x14ac:dyDescent="0.15">
      <c r="A100" s="433"/>
      <c r="D100" s="107"/>
    </row>
    <row r="101" spans="1:4" s="426" customFormat="1" ht="26.25" customHeight="1" x14ac:dyDescent="0.15">
      <c r="A101" s="433"/>
      <c r="D101" s="107"/>
    </row>
    <row r="102" spans="1:4" s="426" customFormat="1" ht="26.25" customHeight="1" x14ac:dyDescent="0.15">
      <c r="A102" s="433"/>
      <c r="D102" s="107"/>
    </row>
    <row r="103" spans="1:4" s="426" customFormat="1" ht="26.25" customHeight="1" x14ac:dyDescent="0.15">
      <c r="A103" s="433"/>
      <c r="D103" s="107"/>
    </row>
    <row r="104" spans="1:4" s="426" customFormat="1" ht="26.25" customHeight="1" x14ac:dyDescent="0.15">
      <c r="A104" s="433"/>
      <c r="D104" s="107"/>
    </row>
    <row r="105" spans="1:4" s="426" customFormat="1" ht="26.25" customHeight="1" x14ac:dyDescent="0.15">
      <c r="A105" s="433"/>
      <c r="D105" s="107"/>
    </row>
    <row r="106" spans="1:4" s="426" customFormat="1" ht="26.25" customHeight="1" x14ac:dyDescent="0.15">
      <c r="A106" s="433"/>
      <c r="D106" s="107"/>
    </row>
    <row r="107" spans="1:4" s="426" customFormat="1" ht="26.25" customHeight="1" x14ac:dyDescent="0.15">
      <c r="A107" s="433"/>
      <c r="D107" s="107"/>
    </row>
    <row r="108" spans="1:4" s="426" customFormat="1" ht="26.25" customHeight="1" x14ac:dyDescent="0.15">
      <c r="A108" s="433"/>
      <c r="D108" s="107"/>
    </row>
    <row r="109" spans="1:4" s="426" customFormat="1" ht="26.25" customHeight="1" x14ac:dyDescent="0.15">
      <c r="A109" s="433"/>
      <c r="D109" s="107"/>
    </row>
    <row r="110" spans="1:4" s="426" customFormat="1" ht="26.25" customHeight="1" x14ac:dyDescent="0.15">
      <c r="A110" s="433"/>
      <c r="D110" s="107"/>
    </row>
    <row r="111" spans="1:4" s="426" customFormat="1" ht="26.25" customHeight="1" x14ac:dyDescent="0.15">
      <c r="A111" s="433"/>
      <c r="D111" s="107"/>
    </row>
    <row r="112" spans="1:4" s="426" customFormat="1" ht="26.25" customHeight="1" x14ac:dyDescent="0.15">
      <c r="A112" s="433"/>
      <c r="D112" s="107"/>
    </row>
    <row r="113" spans="1:4" s="426" customFormat="1" ht="26.25" customHeight="1" x14ac:dyDescent="0.15">
      <c r="A113" s="433"/>
      <c r="D113" s="107"/>
    </row>
    <row r="114" spans="1:4" s="426" customFormat="1" ht="26.25" customHeight="1" x14ac:dyDescent="0.15">
      <c r="A114" s="433"/>
      <c r="D114" s="107"/>
    </row>
    <row r="115" spans="1:4" s="426" customFormat="1" ht="26.25" customHeight="1" x14ac:dyDescent="0.15">
      <c r="A115" s="433"/>
      <c r="D115" s="107"/>
    </row>
    <row r="116" spans="1:4" s="426" customFormat="1" ht="26.25" customHeight="1" x14ac:dyDescent="0.15">
      <c r="A116" s="433"/>
      <c r="D116" s="107"/>
    </row>
    <row r="117" spans="1:4" s="426" customFormat="1" ht="26.25" customHeight="1" x14ac:dyDescent="0.15">
      <c r="A117" s="433"/>
      <c r="D117" s="107"/>
    </row>
    <row r="118" spans="1:4" s="426" customFormat="1" ht="26.25" customHeight="1" x14ac:dyDescent="0.15">
      <c r="A118" s="433"/>
      <c r="D118" s="107"/>
    </row>
    <row r="119" spans="1:4" s="426" customFormat="1" ht="26.25" customHeight="1" x14ac:dyDescent="0.15">
      <c r="A119" s="433"/>
      <c r="D119" s="107"/>
    </row>
    <row r="120" spans="1:4" s="426" customFormat="1" ht="26.25" customHeight="1" x14ac:dyDescent="0.15">
      <c r="A120" s="433"/>
      <c r="D120" s="107"/>
    </row>
    <row r="121" spans="1:4" s="426" customFormat="1" ht="26.25" customHeight="1" x14ac:dyDescent="0.15">
      <c r="A121" s="433"/>
      <c r="D121" s="107"/>
    </row>
    <row r="122" spans="1:4" s="426" customFormat="1" ht="26.25" customHeight="1" x14ac:dyDescent="0.15">
      <c r="A122" s="433"/>
      <c r="D122" s="107"/>
    </row>
    <row r="123" spans="1:4" s="426" customFormat="1" ht="26.25" customHeight="1" x14ac:dyDescent="0.15">
      <c r="A123" s="433"/>
      <c r="D123" s="107"/>
    </row>
    <row r="124" spans="1:4" s="426" customFormat="1" ht="26.25" customHeight="1" x14ac:dyDescent="0.15">
      <c r="A124" s="433"/>
      <c r="D124" s="107"/>
    </row>
    <row r="125" spans="1:4" s="426" customFormat="1" ht="26.25" customHeight="1" x14ac:dyDescent="0.15">
      <c r="A125" s="433"/>
      <c r="D125" s="107"/>
    </row>
    <row r="126" spans="1:4" s="426" customFormat="1" ht="26.25" customHeight="1" x14ac:dyDescent="0.15">
      <c r="A126" s="433"/>
      <c r="D126" s="107"/>
    </row>
    <row r="127" spans="1:4" s="426" customFormat="1" ht="26.25" customHeight="1" x14ac:dyDescent="0.15">
      <c r="A127" s="433"/>
      <c r="D127" s="107"/>
    </row>
    <row r="128" spans="1:4" s="426" customFormat="1" ht="26.25" customHeight="1" x14ac:dyDescent="0.15">
      <c r="A128" s="433"/>
      <c r="D128" s="107"/>
    </row>
    <row r="129" spans="1:4" s="426" customFormat="1" ht="26.25" customHeight="1" x14ac:dyDescent="0.15">
      <c r="A129" s="433"/>
      <c r="D129" s="107"/>
    </row>
    <row r="130" spans="1:4" s="426" customFormat="1" ht="26.25" customHeight="1" x14ac:dyDescent="0.15">
      <c r="A130" s="433"/>
      <c r="D130" s="107"/>
    </row>
    <row r="131" spans="1:4" s="426" customFormat="1" ht="26.25" customHeight="1" x14ac:dyDescent="0.15">
      <c r="A131" s="433"/>
      <c r="D131" s="107"/>
    </row>
    <row r="132" spans="1:4" s="426" customFormat="1" ht="26.25" customHeight="1" x14ac:dyDescent="0.15">
      <c r="A132" s="433"/>
      <c r="D132" s="107"/>
    </row>
    <row r="133" spans="1:4" s="426" customFormat="1" ht="26.25" customHeight="1" x14ac:dyDescent="0.15">
      <c r="A133" s="433"/>
      <c r="D133" s="107"/>
    </row>
    <row r="134" spans="1:4" s="426" customFormat="1" ht="26.25" customHeight="1" x14ac:dyDescent="0.15">
      <c r="A134" s="433"/>
      <c r="D134" s="107"/>
    </row>
    <row r="135" spans="1:4" s="426" customFormat="1" ht="26.25" customHeight="1" x14ac:dyDescent="0.15">
      <c r="A135" s="433"/>
      <c r="D135" s="107"/>
    </row>
    <row r="136" spans="1:4" s="426" customFormat="1" ht="26.25" customHeight="1" x14ac:dyDescent="0.15">
      <c r="A136" s="433"/>
      <c r="D136" s="107"/>
    </row>
    <row r="137" spans="1:4" s="426" customFormat="1" ht="26.25" customHeight="1" x14ac:dyDescent="0.15">
      <c r="A137" s="433"/>
      <c r="D137" s="107"/>
    </row>
    <row r="138" spans="1:4" s="426" customFormat="1" ht="26.25" customHeight="1" x14ac:dyDescent="0.15">
      <c r="A138" s="433"/>
      <c r="D138" s="107"/>
    </row>
    <row r="139" spans="1:4" ht="26.25" customHeight="1" x14ac:dyDescent="0.15">
      <c r="A139" s="433"/>
      <c r="D139" s="445"/>
    </row>
    <row r="140" spans="1:4" ht="26.25" customHeight="1" x14ac:dyDescent="0.15">
      <c r="A140" s="433"/>
      <c r="D140" s="445"/>
    </row>
    <row r="141" spans="1:4" ht="26.25" customHeight="1" x14ac:dyDescent="0.15">
      <c r="A141" s="433"/>
      <c r="D141" s="445"/>
    </row>
    <row r="142" spans="1:4" ht="26.25" customHeight="1" x14ac:dyDescent="0.15">
      <c r="A142" s="433"/>
      <c r="D142" s="445"/>
    </row>
    <row r="143" spans="1:4" ht="26.25" customHeight="1" x14ac:dyDescent="0.15">
      <c r="A143" s="433"/>
      <c r="D143" s="445"/>
    </row>
    <row r="144" spans="1:4" ht="26.25" customHeight="1" x14ac:dyDescent="0.15">
      <c r="A144" s="433"/>
      <c r="D144" s="445"/>
    </row>
    <row r="145" spans="1:4" ht="26.25" customHeight="1" x14ac:dyDescent="0.15">
      <c r="A145" s="433"/>
      <c r="D145" s="445"/>
    </row>
    <row r="146" spans="1:4" ht="26.25" customHeight="1" x14ac:dyDescent="0.15">
      <c r="A146" s="433"/>
      <c r="D146" s="445"/>
    </row>
    <row r="147" spans="1:4" ht="26.25" customHeight="1" x14ac:dyDescent="0.15">
      <c r="A147" s="433"/>
      <c r="D147" s="445"/>
    </row>
    <row r="148" spans="1:4" ht="26.25" customHeight="1" x14ac:dyDescent="0.15">
      <c r="A148" s="433"/>
      <c r="D148" s="445"/>
    </row>
    <row r="149" spans="1:4" ht="26.25" customHeight="1" x14ac:dyDescent="0.15">
      <c r="A149" s="433"/>
      <c r="D149" s="445"/>
    </row>
    <row r="150" spans="1:4" ht="26.25" customHeight="1" x14ac:dyDescent="0.15">
      <c r="A150" s="433"/>
      <c r="D150" s="445"/>
    </row>
    <row r="151" spans="1:4" ht="26.25" customHeight="1" x14ac:dyDescent="0.15">
      <c r="A151" s="433"/>
      <c r="D151" s="445"/>
    </row>
    <row r="152" spans="1:4" ht="26.25" customHeight="1" x14ac:dyDescent="0.15">
      <c r="A152" s="433"/>
      <c r="D152" s="445"/>
    </row>
    <row r="153" spans="1:4" ht="26.25" customHeight="1" x14ac:dyDescent="0.15">
      <c r="A153" s="433"/>
      <c r="D153" s="445"/>
    </row>
    <row r="154" spans="1:4" ht="26.25" customHeight="1" x14ac:dyDescent="0.15">
      <c r="A154" s="433"/>
      <c r="D154" s="445"/>
    </row>
    <row r="155" spans="1:4" ht="26.25" customHeight="1" x14ac:dyDescent="0.15">
      <c r="A155" s="433"/>
      <c r="D155" s="445"/>
    </row>
    <row r="156" spans="1:4" ht="26.25" customHeight="1" x14ac:dyDescent="0.15">
      <c r="A156" s="433"/>
      <c r="D156" s="445"/>
    </row>
    <row r="157" spans="1:4" ht="26.25" customHeight="1" x14ac:dyDescent="0.15">
      <c r="A157" s="433"/>
      <c r="D157" s="445"/>
    </row>
    <row r="158" spans="1:4" ht="26.25" customHeight="1" x14ac:dyDescent="0.15">
      <c r="A158" s="433"/>
      <c r="D158" s="445"/>
    </row>
    <row r="159" spans="1:4" ht="26.25" customHeight="1" x14ac:dyDescent="0.15">
      <c r="A159" s="433"/>
      <c r="D159" s="445"/>
    </row>
    <row r="160" spans="1:4" ht="26.25" customHeight="1" x14ac:dyDescent="0.15">
      <c r="A160" s="433"/>
      <c r="D160" s="445"/>
    </row>
    <row r="161" spans="1:4" ht="26.25" customHeight="1" x14ac:dyDescent="0.15">
      <c r="A161" s="433"/>
      <c r="D161" s="445"/>
    </row>
    <row r="162" spans="1:4" ht="26.25" customHeight="1" x14ac:dyDescent="0.15">
      <c r="A162" s="433"/>
      <c r="D162" s="445"/>
    </row>
    <row r="163" spans="1:4" ht="26.25" customHeight="1" x14ac:dyDescent="0.15">
      <c r="A163" s="433"/>
      <c r="D163" s="445"/>
    </row>
    <row r="164" spans="1:4" ht="26.25" customHeight="1" x14ac:dyDescent="0.15">
      <c r="A164" s="433"/>
      <c r="D164" s="445"/>
    </row>
    <row r="165" spans="1:4" ht="26.25" customHeight="1" x14ac:dyDescent="0.15">
      <c r="A165" s="433"/>
      <c r="D165" s="445"/>
    </row>
    <row r="166" spans="1:4" ht="26.25" customHeight="1" x14ac:dyDescent="0.15">
      <c r="A166" s="433"/>
      <c r="D166" s="445"/>
    </row>
    <row r="167" spans="1:4" ht="26.25" customHeight="1" x14ac:dyDescent="0.15">
      <c r="A167" s="433"/>
      <c r="D167" s="445"/>
    </row>
    <row r="168" spans="1:4" ht="26.25" customHeight="1" x14ac:dyDescent="0.15">
      <c r="A168" s="433"/>
      <c r="D168" s="445"/>
    </row>
    <row r="169" spans="1:4" ht="26.25" customHeight="1" x14ac:dyDescent="0.15">
      <c r="A169" s="433"/>
      <c r="D169" s="445"/>
    </row>
    <row r="170" spans="1:4" ht="26.25" customHeight="1" x14ac:dyDescent="0.15">
      <c r="A170" s="433"/>
      <c r="D170" s="445"/>
    </row>
    <row r="171" spans="1:4" ht="26.25" customHeight="1" x14ac:dyDescent="0.15">
      <c r="A171" s="433"/>
      <c r="D171" s="445"/>
    </row>
    <row r="172" spans="1:4" ht="26.25" customHeight="1" x14ac:dyDescent="0.15">
      <c r="A172" s="433"/>
      <c r="D172" s="445"/>
    </row>
    <row r="173" spans="1:4" ht="26.25" customHeight="1" x14ac:dyDescent="0.15">
      <c r="A173" s="433"/>
      <c r="D173" s="445"/>
    </row>
    <row r="174" spans="1:4" ht="26.25" customHeight="1" x14ac:dyDescent="0.15">
      <c r="A174" s="433"/>
      <c r="D174" s="445"/>
    </row>
    <row r="175" spans="1:4" ht="26.25" customHeight="1" x14ac:dyDescent="0.15">
      <c r="A175" s="433"/>
      <c r="D175" s="445"/>
    </row>
    <row r="176" spans="1:4" ht="26.25" customHeight="1" x14ac:dyDescent="0.15">
      <c r="A176" s="433"/>
      <c r="D176" s="445"/>
    </row>
    <row r="177" spans="1:4" ht="26.25" customHeight="1" x14ac:dyDescent="0.15">
      <c r="A177" s="433"/>
      <c r="D177" s="445"/>
    </row>
    <row r="178" spans="1:4" ht="26.25" customHeight="1" x14ac:dyDescent="0.15">
      <c r="A178" s="433"/>
      <c r="D178" s="445"/>
    </row>
    <row r="179" spans="1:4" ht="26.25" customHeight="1" x14ac:dyDescent="0.15">
      <c r="A179" s="433"/>
      <c r="D179" s="445"/>
    </row>
    <row r="180" spans="1:4" ht="26.25" customHeight="1" x14ac:dyDescent="0.15">
      <c r="A180" s="433"/>
      <c r="D180" s="445"/>
    </row>
    <row r="181" spans="1:4" ht="26.25" customHeight="1" x14ac:dyDescent="0.15">
      <c r="A181" s="433"/>
      <c r="D181" s="445"/>
    </row>
    <row r="182" spans="1:4" ht="26.25" customHeight="1" x14ac:dyDescent="0.15">
      <c r="A182" s="433"/>
      <c r="D182" s="445"/>
    </row>
    <row r="183" spans="1:4" ht="26.25" customHeight="1" x14ac:dyDescent="0.15">
      <c r="A183" s="433"/>
      <c r="D183" s="445"/>
    </row>
    <row r="184" spans="1:4" ht="26.25" customHeight="1" x14ac:dyDescent="0.15">
      <c r="A184" s="433"/>
      <c r="D184" s="445"/>
    </row>
    <row r="185" spans="1:4" ht="26.25" customHeight="1" x14ac:dyDescent="0.15">
      <c r="A185" s="433"/>
      <c r="D185" s="445"/>
    </row>
    <row r="186" spans="1:4" ht="26.25" customHeight="1" x14ac:dyDescent="0.15">
      <c r="A186" s="433"/>
      <c r="D186" s="445"/>
    </row>
    <row r="187" spans="1:4" ht="26.25" customHeight="1" x14ac:dyDescent="0.15">
      <c r="A187" s="433"/>
      <c r="D187" s="445"/>
    </row>
    <row r="188" spans="1:4" ht="26.25" customHeight="1" x14ac:dyDescent="0.15">
      <c r="A188" s="433"/>
      <c r="D188" s="445"/>
    </row>
    <row r="189" spans="1:4" ht="26.25" customHeight="1" x14ac:dyDescent="0.15">
      <c r="A189" s="433"/>
      <c r="D189" s="445"/>
    </row>
    <row r="190" spans="1:4" ht="26.25" customHeight="1" x14ac:dyDescent="0.15">
      <c r="A190" s="433"/>
      <c r="D190" s="445"/>
    </row>
    <row r="191" spans="1:4" ht="26.25" customHeight="1" x14ac:dyDescent="0.15">
      <c r="A191" s="433"/>
      <c r="D191" s="445"/>
    </row>
    <row r="192" spans="1:4" ht="26.25" customHeight="1" x14ac:dyDescent="0.15">
      <c r="A192" s="433"/>
      <c r="D192" s="445"/>
    </row>
    <row r="193" spans="1:4" ht="26.25" customHeight="1" x14ac:dyDescent="0.15">
      <c r="A193" s="433"/>
      <c r="D193" s="445"/>
    </row>
    <row r="194" spans="1:4" ht="26.25" customHeight="1" x14ac:dyDescent="0.15">
      <c r="A194" s="433"/>
      <c r="D194" s="445"/>
    </row>
    <row r="195" spans="1:4" ht="26.25" customHeight="1" x14ac:dyDescent="0.15">
      <c r="A195" s="433"/>
      <c r="D195" s="445"/>
    </row>
    <row r="196" spans="1:4" ht="26.25" customHeight="1" x14ac:dyDescent="0.15">
      <c r="A196" s="433"/>
      <c r="D196" s="445"/>
    </row>
    <row r="197" spans="1:4" ht="26.25" customHeight="1" x14ac:dyDescent="0.15">
      <c r="A197" s="433"/>
      <c r="D197" s="445"/>
    </row>
    <row r="198" spans="1:4" ht="26.25" customHeight="1" x14ac:dyDescent="0.15">
      <c r="A198" s="433"/>
      <c r="D198" s="445"/>
    </row>
    <row r="199" spans="1:4" ht="26.25" customHeight="1" x14ac:dyDescent="0.15">
      <c r="A199" s="433"/>
      <c r="D199" s="445"/>
    </row>
    <row r="200" spans="1:4" ht="26.25" customHeight="1" x14ac:dyDescent="0.15">
      <c r="A200" s="433"/>
      <c r="D200" s="445"/>
    </row>
    <row r="201" spans="1:4" ht="26.25" customHeight="1" x14ac:dyDescent="0.15">
      <c r="A201" s="433"/>
      <c r="D201" s="445"/>
    </row>
    <row r="202" spans="1:4" ht="26.25" customHeight="1" x14ac:dyDescent="0.15">
      <c r="A202" s="433"/>
      <c r="D202" s="445"/>
    </row>
    <row r="203" spans="1:4" ht="26.25" customHeight="1" x14ac:dyDescent="0.15">
      <c r="A203" s="433"/>
      <c r="D203" s="445"/>
    </row>
    <row r="204" spans="1:4" ht="26.25" customHeight="1" x14ac:dyDescent="0.15">
      <c r="A204" s="433"/>
      <c r="D204" s="445"/>
    </row>
    <row r="205" spans="1:4" ht="26.25" customHeight="1" x14ac:dyDescent="0.15">
      <c r="A205" s="433"/>
      <c r="D205" s="445"/>
    </row>
    <row r="206" spans="1:4" ht="26.25" customHeight="1" x14ac:dyDescent="0.15">
      <c r="A206" s="433"/>
      <c r="D206" s="445"/>
    </row>
    <row r="207" spans="1:4" ht="26.25" customHeight="1" x14ac:dyDescent="0.15">
      <c r="A207" s="433"/>
      <c r="D207" s="445"/>
    </row>
    <row r="208" spans="1:4" ht="26.25" customHeight="1" x14ac:dyDescent="0.15">
      <c r="A208" s="433"/>
      <c r="D208" s="445"/>
    </row>
    <row r="209" spans="1:4" ht="26.25" customHeight="1" x14ac:dyDescent="0.15">
      <c r="A209" s="433"/>
      <c r="D209" s="445"/>
    </row>
    <row r="210" spans="1:4" ht="26.25" customHeight="1" x14ac:dyDescent="0.15">
      <c r="A210" s="433"/>
      <c r="D210" s="445"/>
    </row>
    <row r="211" spans="1:4" ht="26.25" customHeight="1" x14ac:dyDescent="0.15">
      <c r="A211" s="433"/>
      <c r="D211" s="445"/>
    </row>
    <row r="212" spans="1:4" ht="26.25" customHeight="1" x14ac:dyDescent="0.15">
      <c r="A212" s="433"/>
      <c r="D212" s="445"/>
    </row>
    <row r="213" spans="1:4" ht="26.25" customHeight="1" x14ac:dyDescent="0.15">
      <c r="A213" s="433"/>
      <c r="D213" s="445"/>
    </row>
    <row r="214" spans="1:4" ht="26.25" customHeight="1" x14ac:dyDescent="0.15">
      <c r="A214" s="433"/>
      <c r="D214" s="445"/>
    </row>
    <row r="215" spans="1:4" ht="26.25" customHeight="1" x14ac:dyDescent="0.15">
      <c r="A215" s="433"/>
      <c r="D215" s="445"/>
    </row>
    <row r="216" spans="1:4" ht="26.25" customHeight="1" x14ac:dyDescent="0.15">
      <c r="A216" s="433"/>
      <c r="D216" s="445"/>
    </row>
    <row r="217" spans="1:4" ht="26.25" customHeight="1" x14ac:dyDescent="0.15">
      <c r="A217" s="433"/>
      <c r="D217" s="445"/>
    </row>
    <row r="218" spans="1:4" ht="26.25" customHeight="1" x14ac:dyDescent="0.15">
      <c r="A218" s="433"/>
      <c r="D218" s="445"/>
    </row>
    <row r="219" spans="1:4" ht="26.25" customHeight="1" x14ac:dyDescent="0.15">
      <c r="A219" s="433"/>
      <c r="D219" s="445"/>
    </row>
    <row r="220" spans="1:4" ht="26.25" customHeight="1" x14ac:dyDescent="0.15">
      <c r="A220" s="433"/>
      <c r="D220" s="445"/>
    </row>
    <row r="221" spans="1:4" ht="26.25" customHeight="1" x14ac:dyDescent="0.15">
      <c r="A221" s="433"/>
      <c r="D221" s="445"/>
    </row>
    <row r="222" spans="1:4" ht="26.25" customHeight="1" x14ac:dyDescent="0.15">
      <c r="A222" s="433"/>
      <c r="D222" s="445"/>
    </row>
    <row r="223" spans="1:4" ht="26.25" customHeight="1" x14ac:dyDescent="0.15">
      <c r="A223" s="433"/>
      <c r="D223" s="445"/>
    </row>
    <row r="224" spans="1:4" ht="26.25" customHeight="1" x14ac:dyDescent="0.15">
      <c r="A224" s="433"/>
      <c r="D224" s="445"/>
    </row>
    <row r="225" spans="1:4" ht="26.25" customHeight="1" x14ac:dyDescent="0.15">
      <c r="A225" s="433"/>
      <c r="D225" s="445"/>
    </row>
    <row r="226" spans="1:4" ht="26.25" customHeight="1" x14ac:dyDescent="0.15">
      <c r="A226" s="433"/>
      <c r="D226" s="445"/>
    </row>
    <row r="227" spans="1:4" ht="26.25" customHeight="1" x14ac:dyDescent="0.15">
      <c r="A227" s="433"/>
      <c r="D227" s="445"/>
    </row>
    <row r="228" spans="1:4" ht="26.25" customHeight="1" x14ac:dyDescent="0.15">
      <c r="A228" s="433"/>
      <c r="D228" s="445"/>
    </row>
    <row r="229" spans="1:4" ht="26.25" customHeight="1" x14ac:dyDescent="0.15">
      <c r="A229" s="433"/>
      <c r="D229" s="445"/>
    </row>
    <row r="230" spans="1:4" ht="26.25" customHeight="1" x14ac:dyDescent="0.15">
      <c r="A230" s="433"/>
      <c r="D230" s="445"/>
    </row>
    <row r="231" spans="1:4" ht="26.25" customHeight="1" x14ac:dyDescent="0.15">
      <c r="A231" s="433"/>
      <c r="D231" s="445"/>
    </row>
    <row r="232" spans="1:4" ht="26.25" customHeight="1" x14ac:dyDescent="0.15">
      <c r="A232" s="433"/>
      <c r="D232" s="445"/>
    </row>
    <row r="233" spans="1:4" ht="26.25" customHeight="1" x14ac:dyDescent="0.15">
      <c r="A233" s="433"/>
      <c r="D233" s="445"/>
    </row>
    <row r="234" spans="1:4" ht="26.25" customHeight="1" x14ac:dyDescent="0.15">
      <c r="A234" s="433"/>
      <c r="D234" s="445"/>
    </row>
    <row r="235" spans="1:4" ht="26.25" customHeight="1" x14ac:dyDescent="0.15">
      <c r="A235" s="433"/>
      <c r="D235" s="445"/>
    </row>
    <row r="236" spans="1:4" ht="26.25" customHeight="1" x14ac:dyDescent="0.15">
      <c r="A236" s="433"/>
      <c r="D236" s="445"/>
    </row>
    <row r="237" spans="1:4" ht="26.25" customHeight="1" x14ac:dyDescent="0.15">
      <c r="A237" s="433"/>
      <c r="D237" s="445"/>
    </row>
    <row r="238" spans="1:4" ht="26.25" customHeight="1" x14ac:dyDescent="0.15">
      <c r="A238" s="433"/>
      <c r="D238" s="445"/>
    </row>
    <row r="239" spans="1:4" ht="26.25" customHeight="1" x14ac:dyDescent="0.15">
      <c r="A239" s="433"/>
      <c r="D239" s="445"/>
    </row>
    <row r="240" spans="1:4" ht="26.25" customHeight="1" x14ac:dyDescent="0.15">
      <c r="A240" s="433"/>
      <c r="D240" s="445"/>
    </row>
    <row r="241" spans="1:4" ht="26.25" customHeight="1" x14ac:dyDescent="0.15">
      <c r="A241" s="433"/>
      <c r="D241" s="445"/>
    </row>
    <row r="242" spans="1:4" ht="26.25" customHeight="1" x14ac:dyDescent="0.15">
      <c r="A242" s="433"/>
      <c r="D242" s="445"/>
    </row>
    <row r="243" spans="1:4" ht="26.25" customHeight="1" x14ac:dyDescent="0.15">
      <c r="A243" s="433"/>
      <c r="D243" s="445"/>
    </row>
    <row r="244" spans="1:4" ht="26.25" customHeight="1" x14ac:dyDescent="0.15">
      <c r="A244" s="433"/>
      <c r="D244" s="445"/>
    </row>
    <row r="245" spans="1:4" ht="26.25" customHeight="1" x14ac:dyDescent="0.15">
      <c r="A245" s="433"/>
      <c r="D245" s="445"/>
    </row>
    <row r="246" spans="1:4" ht="26.25" customHeight="1" x14ac:dyDescent="0.15">
      <c r="A246" s="433"/>
      <c r="D246" s="445"/>
    </row>
    <row r="247" spans="1:4" ht="26.25" customHeight="1" x14ac:dyDescent="0.15">
      <c r="A247" s="433"/>
      <c r="D247" s="445"/>
    </row>
    <row r="248" spans="1:4" ht="26.25" customHeight="1" x14ac:dyDescent="0.15">
      <c r="A248" s="433"/>
      <c r="D248" s="445"/>
    </row>
    <row r="249" spans="1:4" ht="26.25" customHeight="1" x14ac:dyDescent="0.15">
      <c r="A249" s="433"/>
      <c r="D249" s="445"/>
    </row>
    <row r="250" spans="1:4" ht="26.25" customHeight="1" x14ac:dyDescent="0.15">
      <c r="A250" s="433"/>
      <c r="D250" s="445"/>
    </row>
    <row r="251" spans="1:4" ht="26.25" customHeight="1" x14ac:dyDescent="0.15">
      <c r="A251" s="433"/>
      <c r="D251" s="445"/>
    </row>
    <row r="252" spans="1:4" ht="26.25" customHeight="1" x14ac:dyDescent="0.15">
      <c r="A252" s="433"/>
      <c r="D252" s="445"/>
    </row>
    <row r="253" spans="1:4" ht="26.25" customHeight="1" x14ac:dyDescent="0.15">
      <c r="A253" s="433"/>
      <c r="D253" s="445"/>
    </row>
    <row r="254" spans="1:4" ht="26.25" customHeight="1" x14ac:dyDescent="0.15">
      <c r="A254" s="433"/>
      <c r="D254" s="445"/>
    </row>
    <row r="255" spans="1:4" ht="26.25" customHeight="1" x14ac:dyDescent="0.15">
      <c r="A255" s="433"/>
      <c r="D255" s="445"/>
    </row>
    <row r="256" spans="1:4" ht="26.25" customHeight="1" x14ac:dyDescent="0.15">
      <c r="A256" s="433"/>
      <c r="D256" s="445"/>
    </row>
    <row r="257" spans="1:4" ht="26.25" customHeight="1" x14ac:dyDescent="0.15">
      <c r="A257" s="433"/>
      <c r="D257" s="445"/>
    </row>
    <row r="258" spans="1:4" ht="26.25" customHeight="1" x14ac:dyDescent="0.15">
      <c r="A258" s="433"/>
      <c r="D258" s="445"/>
    </row>
    <row r="259" spans="1:4" ht="26.25" customHeight="1" x14ac:dyDescent="0.15">
      <c r="A259" s="433"/>
      <c r="D259" s="445"/>
    </row>
    <row r="260" spans="1:4" ht="26.25" customHeight="1" x14ac:dyDescent="0.15">
      <c r="A260" s="433"/>
      <c r="D260" s="445"/>
    </row>
    <row r="261" spans="1:4" ht="26.25" customHeight="1" x14ac:dyDescent="0.15">
      <c r="A261" s="433"/>
      <c r="D261" s="445"/>
    </row>
    <row r="262" spans="1:4" ht="26.25" customHeight="1" x14ac:dyDescent="0.15">
      <c r="A262" s="433"/>
      <c r="D262" s="445"/>
    </row>
    <row r="263" spans="1:4" ht="26.25" customHeight="1" x14ac:dyDescent="0.15">
      <c r="A263" s="433"/>
      <c r="D263" s="445"/>
    </row>
    <row r="264" spans="1:4" ht="26.25" customHeight="1" x14ac:dyDescent="0.15">
      <c r="A264" s="433"/>
      <c r="D264" s="445"/>
    </row>
    <row r="265" spans="1:4" ht="26.25" customHeight="1" x14ac:dyDescent="0.15">
      <c r="A265" s="433"/>
      <c r="D265" s="445"/>
    </row>
    <row r="266" spans="1:4" ht="26.25" customHeight="1" x14ac:dyDescent="0.15">
      <c r="A266" s="433"/>
      <c r="D266" s="445"/>
    </row>
    <row r="267" spans="1:4" ht="26.25" customHeight="1" x14ac:dyDescent="0.15">
      <c r="A267" s="433"/>
      <c r="D267" s="445"/>
    </row>
    <row r="268" spans="1:4" ht="26.25" customHeight="1" x14ac:dyDescent="0.15">
      <c r="A268" s="433"/>
      <c r="D268" s="445"/>
    </row>
    <row r="269" spans="1:4" ht="26.25" customHeight="1" x14ac:dyDescent="0.15">
      <c r="A269" s="433"/>
      <c r="D269" s="445"/>
    </row>
    <row r="270" spans="1:4" ht="26.25" customHeight="1" x14ac:dyDescent="0.15">
      <c r="A270" s="433"/>
      <c r="D270" s="445"/>
    </row>
    <row r="271" spans="1:4" ht="26.25" customHeight="1" x14ac:dyDescent="0.15">
      <c r="A271" s="433"/>
      <c r="D271" s="445"/>
    </row>
    <row r="272" spans="1:4" ht="26.25" customHeight="1" x14ac:dyDescent="0.15">
      <c r="A272" s="433"/>
      <c r="D272" s="445"/>
    </row>
    <row r="273" spans="1:4" ht="26.25" customHeight="1" x14ac:dyDescent="0.15">
      <c r="A273" s="433"/>
      <c r="D273" s="445"/>
    </row>
    <row r="274" spans="1:4" ht="26.25" customHeight="1" x14ac:dyDescent="0.15">
      <c r="A274" s="433"/>
      <c r="D274" s="445"/>
    </row>
    <row r="275" spans="1:4" ht="26.25" customHeight="1" x14ac:dyDescent="0.15">
      <c r="A275" s="433"/>
      <c r="D275" s="445"/>
    </row>
    <row r="276" spans="1:4" ht="26.25" customHeight="1" x14ac:dyDescent="0.15">
      <c r="A276" s="433"/>
      <c r="D276" s="445"/>
    </row>
    <row r="277" spans="1:4" ht="26.25" customHeight="1" x14ac:dyDescent="0.15">
      <c r="A277" s="433"/>
      <c r="D277" s="445"/>
    </row>
    <row r="278" spans="1:4" ht="26.25" customHeight="1" x14ac:dyDescent="0.15">
      <c r="A278" s="433"/>
      <c r="D278" s="445"/>
    </row>
    <row r="279" spans="1:4" ht="13.5" x14ac:dyDescent="0.15">
      <c r="A279" s="177"/>
    </row>
    <row r="280" spans="1:4" ht="13.5" x14ac:dyDescent="0.15">
      <c r="A280" s="177"/>
    </row>
    <row r="281" spans="1:4" ht="13.5" x14ac:dyDescent="0.15">
      <c r="A281" s="177"/>
    </row>
    <row r="282" spans="1:4" ht="13.5" x14ac:dyDescent="0.15">
      <c r="A282" s="177"/>
    </row>
    <row r="283" spans="1:4" ht="13.5" x14ac:dyDescent="0.15">
      <c r="A283" s="177"/>
    </row>
    <row r="284" spans="1:4" ht="13.5" x14ac:dyDescent="0.15">
      <c r="A284" s="177"/>
    </row>
    <row r="285" spans="1:4" ht="13.5" x14ac:dyDescent="0.15">
      <c r="A285" s="177"/>
    </row>
    <row r="286" spans="1:4" ht="13.5" x14ac:dyDescent="0.15">
      <c r="A286" s="177"/>
    </row>
    <row r="287" spans="1:4" ht="13.5" x14ac:dyDescent="0.15">
      <c r="A287" s="177"/>
    </row>
    <row r="288" spans="1:4" ht="13.5" x14ac:dyDescent="0.15">
      <c r="A288" s="177"/>
    </row>
    <row r="289" spans="1:1" ht="13.5" x14ac:dyDescent="0.15">
      <c r="A289" s="177"/>
    </row>
    <row r="290" spans="1:1" ht="13.5" x14ac:dyDescent="0.15">
      <c r="A290" s="177"/>
    </row>
    <row r="291" spans="1:1" ht="13.5" x14ac:dyDescent="0.15">
      <c r="A291" s="177"/>
    </row>
    <row r="292" spans="1:1" ht="13.5" x14ac:dyDescent="0.15">
      <c r="A292" s="177"/>
    </row>
    <row r="293" spans="1:1" ht="13.5" x14ac:dyDescent="0.15">
      <c r="A293" s="177"/>
    </row>
    <row r="294" spans="1:1" ht="13.5" x14ac:dyDescent="0.15">
      <c r="A294" s="177"/>
    </row>
    <row r="295" spans="1:1" ht="13.5" x14ac:dyDescent="0.15">
      <c r="A295" s="177"/>
    </row>
    <row r="296" spans="1:1" ht="13.5" x14ac:dyDescent="0.15">
      <c r="A296" s="177"/>
    </row>
    <row r="297" spans="1:1" ht="13.5" x14ac:dyDescent="0.15">
      <c r="A297" s="177"/>
    </row>
    <row r="298" spans="1:1" ht="13.5" x14ac:dyDescent="0.15">
      <c r="A298" s="177"/>
    </row>
    <row r="299" spans="1:1" ht="13.5" x14ac:dyDescent="0.15">
      <c r="A299" s="177"/>
    </row>
    <row r="300" spans="1:1" ht="13.5" x14ac:dyDescent="0.15">
      <c r="A300" s="177"/>
    </row>
    <row r="301" spans="1:1" ht="13.5" x14ac:dyDescent="0.15">
      <c r="A301" s="177"/>
    </row>
    <row r="302" spans="1:1" ht="13.5" x14ac:dyDescent="0.15">
      <c r="A302" s="177"/>
    </row>
    <row r="303" spans="1:1" ht="13.5" x14ac:dyDescent="0.15">
      <c r="A303" s="177"/>
    </row>
    <row r="304" spans="1:1" ht="13.5" x14ac:dyDescent="0.15">
      <c r="A304" s="177"/>
    </row>
    <row r="305" spans="1:1" ht="13.5" x14ac:dyDescent="0.15">
      <c r="A305" s="177"/>
    </row>
    <row r="306" spans="1:1" ht="13.5" x14ac:dyDescent="0.15">
      <c r="A306" s="177"/>
    </row>
    <row r="307" spans="1:1" ht="13.5" x14ac:dyDescent="0.15">
      <c r="A307" s="177"/>
    </row>
    <row r="308" spans="1:1" ht="13.5" x14ac:dyDescent="0.15">
      <c r="A308" s="177"/>
    </row>
    <row r="309" spans="1:1" ht="13.5" x14ac:dyDescent="0.15">
      <c r="A309" s="177"/>
    </row>
    <row r="310" spans="1:1" ht="13.5" x14ac:dyDescent="0.15">
      <c r="A310" s="177"/>
    </row>
    <row r="311" spans="1:1" ht="13.5" x14ac:dyDescent="0.15">
      <c r="A311" s="177"/>
    </row>
    <row r="312" spans="1:1" ht="13.5" x14ac:dyDescent="0.15">
      <c r="A312" s="177"/>
    </row>
    <row r="313" spans="1:1" ht="13.5" x14ac:dyDescent="0.15">
      <c r="A313" s="177"/>
    </row>
    <row r="314" spans="1:1" ht="13.5" x14ac:dyDescent="0.15">
      <c r="A314" s="177"/>
    </row>
    <row r="315" spans="1:1" ht="13.5" x14ac:dyDescent="0.15">
      <c r="A315" s="177"/>
    </row>
    <row r="316" spans="1:1" ht="13.5" x14ac:dyDescent="0.15">
      <c r="A316" s="177"/>
    </row>
    <row r="317" spans="1:1" ht="13.5" x14ac:dyDescent="0.15">
      <c r="A317" s="177"/>
    </row>
    <row r="318" spans="1:1" ht="13.5" x14ac:dyDescent="0.15">
      <c r="A318" s="177"/>
    </row>
    <row r="319" spans="1:1" ht="13.5" x14ac:dyDescent="0.15">
      <c r="A319" s="177"/>
    </row>
    <row r="320" spans="1:1" ht="13.5" x14ac:dyDescent="0.15">
      <c r="A320" s="177"/>
    </row>
    <row r="321" spans="1:1" ht="13.5" x14ac:dyDescent="0.15">
      <c r="A321" s="177"/>
    </row>
    <row r="322" spans="1:1" ht="13.5" x14ac:dyDescent="0.15">
      <c r="A322" s="177"/>
    </row>
    <row r="323" spans="1:1" ht="13.5" x14ac:dyDescent="0.15">
      <c r="A323" s="177"/>
    </row>
    <row r="324" spans="1:1" ht="13.5" x14ac:dyDescent="0.15">
      <c r="A324" s="177"/>
    </row>
    <row r="325" spans="1:1" ht="13.5" x14ac:dyDescent="0.15">
      <c r="A325" s="177"/>
    </row>
    <row r="326" spans="1:1" ht="13.5" x14ac:dyDescent="0.15">
      <c r="A326" s="177"/>
    </row>
    <row r="327" spans="1:1" ht="13.5" x14ac:dyDescent="0.15">
      <c r="A327" s="177"/>
    </row>
    <row r="328" spans="1:1" ht="13.5" x14ac:dyDescent="0.15">
      <c r="A328" s="177"/>
    </row>
    <row r="329" spans="1:1" ht="13.5" x14ac:dyDescent="0.15">
      <c r="A329" s="177"/>
    </row>
    <row r="330" spans="1:1" ht="13.5" x14ac:dyDescent="0.15">
      <c r="A330" s="177"/>
    </row>
    <row r="331" spans="1:1" ht="13.5" x14ac:dyDescent="0.15">
      <c r="A331" s="177"/>
    </row>
    <row r="332" spans="1:1" ht="13.5" x14ac:dyDescent="0.15">
      <c r="A332" s="177"/>
    </row>
    <row r="333" spans="1:1" ht="13.5" x14ac:dyDescent="0.15">
      <c r="A333" s="177"/>
    </row>
    <row r="334" spans="1:1" ht="13.5" x14ac:dyDescent="0.15">
      <c r="A334" s="177"/>
    </row>
    <row r="335" spans="1:1" ht="13.5" x14ac:dyDescent="0.15">
      <c r="A335" s="177"/>
    </row>
    <row r="336" spans="1:1" ht="13.5" x14ac:dyDescent="0.15">
      <c r="A336" s="177"/>
    </row>
    <row r="337" spans="1:1" ht="13.5" x14ac:dyDescent="0.15">
      <c r="A337" s="177"/>
    </row>
    <row r="338" spans="1:1" ht="13.5" x14ac:dyDescent="0.15">
      <c r="A338" s="177"/>
    </row>
    <row r="339" spans="1:1" ht="13.5" x14ac:dyDescent="0.15">
      <c r="A339" s="177"/>
    </row>
    <row r="340" spans="1:1" ht="13.5" x14ac:dyDescent="0.15">
      <c r="A340" s="177"/>
    </row>
    <row r="341" spans="1:1" ht="13.5" x14ac:dyDescent="0.15">
      <c r="A341" s="177"/>
    </row>
    <row r="342" spans="1:1" ht="13.5" x14ac:dyDescent="0.15">
      <c r="A342" s="177"/>
    </row>
    <row r="343" spans="1:1" ht="13.5" x14ac:dyDescent="0.15">
      <c r="A343" s="177"/>
    </row>
    <row r="344" spans="1:1" ht="13.5" x14ac:dyDescent="0.15">
      <c r="A344" s="177"/>
    </row>
    <row r="345" spans="1:1" ht="13.5" x14ac:dyDescent="0.15">
      <c r="A345" s="177"/>
    </row>
    <row r="346" spans="1:1" ht="13.5" x14ac:dyDescent="0.15">
      <c r="A346" s="177"/>
    </row>
    <row r="347" spans="1:1" ht="13.5" x14ac:dyDescent="0.15">
      <c r="A347" s="177"/>
    </row>
    <row r="348" spans="1:1" ht="13.5" x14ac:dyDescent="0.15">
      <c r="A348" s="177"/>
    </row>
    <row r="349" spans="1:1" ht="13.5" x14ac:dyDescent="0.15">
      <c r="A349" s="177"/>
    </row>
    <row r="350" spans="1:1" ht="13.5" x14ac:dyDescent="0.15">
      <c r="A350" s="177"/>
    </row>
    <row r="351" spans="1:1" ht="13.5" x14ac:dyDescent="0.15">
      <c r="A351" s="177"/>
    </row>
    <row r="352" spans="1:1" ht="13.5" x14ac:dyDescent="0.15">
      <c r="A352" s="177"/>
    </row>
    <row r="353" spans="1:1" ht="13.5" x14ac:dyDescent="0.15">
      <c r="A353" s="177"/>
    </row>
    <row r="354" spans="1:1" ht="13.5" x14ac:dyDescent="0.15">
      <c r="A354" s="177"/>
    </row>
    <row r="355" spans="1:1" ht="13.5" x14ac:dyDescent="0.15">
      <c r="A355" s="177"/>
    </row>
    <row r="356" spans="1:1" ht="13.5" x14ac:dyDescent="0.15">
      <c r="A356" s="177"/>
    </row>
    <row r="357" spans="1:1" ht="13.5" x14ac:dyDescent="0.15">
      <c r="A357" s="177"/>
    </row>
    <row r="358" spans="1:1" ht="13.5" x14ac:dyDescent="0.15">
      <c r="A358" s="177"/>
    </row>
    <row r="359" spans="1:1" ht="13.5" x14ac:dyDescent="0.15">
      <c r="A359" s="177"/>
    </row>
    <row r="360" spans="1:1" ht="13.5" x14ac:dyDescent="0.15">
      <c r="A360" s="177"/>
    </row>
    <row r="361" spans="1:1" ht="13.5" x14ac:dyDescent="0.15">
      <c r="A361" s="177"/>
    </row>
    <row r="362" spans="1:1" ht="13.5" x14ac:dyDescent="0.15">
      <c r="A362" s="177"/>
    </row>
    <row r="363" spans="1:1" ht="13.5" x14ac:dyDescent="0.15">
      <c r="A363" s="177"/>
    </row>
    <row r="364" spans="1:1" ht="13.5" x14ac:dyDescent="0.15">
      <c r="A364" s="177"/>
    </row>
    <row r="365" spans="1:1" ht="13.5" x14ac:dyDescent="0.15">
      <c r="A365" s="177"/>
    </row>
    <row r="366" spans="1:1" ht="13.5" x14ac:dyDescent="0.15">
      <c r="A366" s="177"/>
    </row>
    <row r="367" spans="1:1" ht="13.5" x14ac:dyDescent="0.15">
      <c r="A367" s="177"/>
    </row>
    <row r="368" spans="1:1" ht="13.5" x14ac:dyDescent="0.15">
      <c r="A368" s="177"/>
    </row>
    <row r="369" spans="1:1" ht="13.5" x14ac:dyDescent="0.15">
      <c r="A369" s="177"/>
    </row>
    <row r="370" spans="1:1" ht="13.5" x14ac:dyDescent="0.15">
      <c r="A370" s="177"/>
    </row>
    <row r="371" spans="1:1" ht="13.5" x14ac:dyDescent="0.15">
      <c r="A371" s="177"/>
    </row>
    <row r="372" spans="1:1" ht="13.5" x14ac:dyDescent="0.15">
      <c r="A372" s="177"/>
    </row>
    <row r="373" spans="1:1" ht="13.5" x14ac:dyDescent="0.15">
      <c r="A373" s="177"/>
    </row>
    <row r="374" spans="1:1" ht="13.5" x14ac:dyDescent="0.15">
      <c r="A374" s="177"/>
    </row>
    <row r="375" spans="1:1" ht="13.5" x14ac:dyDescent="0.15">
      <c r="A375" s="177"/>
    </row>
    <row r="376" spans="1:1" ht="13.5" x14ac:dyDescent="0.15">
      <c r="A376" s="177"/>
    </row>
    <row r="377" spans="1:1" ht="13.5" x14ac:dyDescent="0.15">
      <c r="A377" s="177"/>
    </row>
    <row r="378" spans="1:1" ht="13.5" x14ac:dyDescent="0.15">
      <c r="A378" s="177"/>
    </row>
    <row r="379" spans="1:1" ht="13.5" x14ac:dyDescent="0.15">
      <c r="A379" s="177"/>
    </row>
    <row r="380" spans="1:1" ht="13.5" x14ac:dyDescent="0.15">
      <c r="A380" s="177"/>
    </row>
    <row r="381" spans="1:1" ht="13.5" x14ac:dyDescent="0.15">
      <c r="A381" s="177"/>
    </row>
    <row r="382" spans="1:1" ht="13.5" x14ac:dyDescent="0.15">
      <c r="A382" s="177"/>
    </row>
    <row r="383" spans="1:1" ht="13.5" x14ac:dyDescent="0.15">
      <c r="A383" s="177"/>
    </row>
    <row r="384" spans="1:1" ht="13.5" x14ac:dyDescent="0.15">
      <c r="A384" s="177"/>
    </row>
    <row r="385" spans="1:1" ht="13.5" x14ac:dyDescent="0.15">
      <c r="A385" s="177"/>
    </row>
    <row r="386" spans="1:1" ht="13.5" x14ac:dyDescent="0.15">
      <c r="A386" s="177"/>
    </row>
    <row r="387" spans="1:1" ht="13.5" x14ac:dyDescent="0.15">
      <c r="A387" s="177"/>
    </row>
    <row r="388" spans="1:1" ht="13.5" x14ac:dyDescent="0.15">
      <c r="A388" s="177"/>
    </row>
    <row r="389" spans="1:1" ht="13.5" x14ac:dyDescent="0.15">
      <c r="A389" s="177"/>
    </row>
    <row r="390" spans="1:1" ht="13.5" x14ac:dyDescent="0.15">
      <c r="A390" s="177"/>
    </row>
    <row r="391" spans="1:1" ht="13.5" x14ac:dyDescent="0.15">
      <c r="A391" s="177"/>
    </row>
    <row r="392" spans="1:1" ht="13.5" x14ac:dyDescent="0.15">
      <c r="A392" s="177"/>
    </row>
    <row r="393" spans="1:1" ht="13.5" x14ac:dyDescent="0.15">
      <c r="A393" s="177"/>
    </row>
    <row r="394" spans="1:1" ht="13.5" x14ac:dyDescent="0.15">
      <c r="A394" s="177"/>
    </row>
    <row r="395" spans="1:1" ht="13.5" x14ac:dyDescent="0.15">
      <c r="A395" s="177"/>
    </row>
    <row r="396" spans="1:1" ht="13.5" x14ac:dyDescent="0.15">
      <c r="A396" s="177"/>
    </row>
    <row r="397" spans="1:1" ht="13.5" x14ac:dyDescent="0.15">
      <c r="A397" s="177"/>
    </row>
    <row r="398" spans="1:1" ht="13.5" x14ac:dyDescent="0.15">
      <c r="A398" s="177"/>
    </row>
    <row r="399" spans="1:1" ht="13.5" x14ac:dyDescent="0.15">
      <c r="A399" s="177"/>
    </row>
    <row r="400" spans="1:1" ht="13.5" x14ac:dyDescent="0.15">
      <c r="A400" s="177"/>
    </row>
    <row r="401" spans="1:1" ht="13.5" x14ac:dyDescent="0.15">
      <c r="A401" s="177"/>
    </row>
    <row r="402" spans="1:1" ht="13.5" x14ac:dyDescent="0.15">
      <c r="A402" s="177"/>
    </row>
    <row r="403" spans="1:1" ht="13.5" x14ac:dyDescent="0.15">
      <c r="A403" s="177"/>
    </row>
    <row r="404" spans="1:1" ht="13.5" x14ac:dyDescent="0.15">
      <c r="A404" s="177"/>
    </row>
    <row r="405" spans="1:1" ht="13.5" x14ac:dyDescent="0.15">
      <c r="A405" s="177"/>
    </row>
    <row r="406" spans="1:1" ht="13.5" x14ac:dyDescent="0.15">
      <c r="A406" s="177"/>
    </row>
    <row r="407" spans="1:1" ht="13.5" x14ac:dyDescent="0.15">
      <c r="A407" s="177"/>
    </row>
    <row r="408" spans="1:1" ht="13.5" x14ac:dyDescent="0.15">
      <c r="A408" s="177"/>
    </row>
    <row r="409" spans="1:1" ht="13.5" x14ac:dyDescent="0.15">
      <c r="A409" s="177"/>
    </row>
    <row r="410" spans="1:1" ht="13.5" x14ac:dyDescent="0.15">
      <c r="A410" s="177"/>
    </row>
    <row r="411" spans="1:1" ht="13.5" x14ac:dyDescent="0.15">
      <c r="A411" s="177"/>
    </row>
    <row r="412" spans="1:1" ht="13.5" x14ac:dyDescent="0.15">
      <c r="A412" s="177"/>
    </row>
    <row r="413" spans="1:1" ht="13.5" x14ac:dyDescent="0.15">
      <c r="A413" s="177"/>
    </row>
    <row r="414" spans="1:1" ht="13.5" x14ac:dyDescent="0.15">
      <c r="A414" s="177"/>
    </row>
    <row r="415" spans="1:1" ht="13.5" x14ac:dyDescent="0.15">
      <c r="A415" s="177"/>
    </row>
    <row r="416" spans="1:1" ht="13.5" x14ac:dyDescent="0.15">
      <c r="A416" s="177"/>
    </row>
    <row r="417" spans="1:1" ht="13.5" x14ac:dyDescent="0.15">
      <c r="A417" s="177"/>
    </row>
    <row r="418" spans="1:1" ht="13.5" x14ac:dyDescent="0.15">
      <c r="A418" s="177"/>
    </row>
    <row r="419" spans="1:1" ht="13.5" x14ac:dyDescent="0.15">
      <c r="A419" s="177"/>
    </row>
    <row r="420" spans="1:1" ht="13.5" x14ac:dyDescent="0.15">
      <c r="A420" s="177"/>
    </row>
    <row r="421" spans="1:1" ht="13.5" x14ac:dyDescent="0.15">
      <c r="A421" s="177"/>
    </row>
    <row r="422" spans="1:1" ht="13.5" x14ac:dyDescent="0.15">
      <c r="A422" s="177"/>
    </row>
    <row r="423" spans="1:1" ht="13.5" x14ac:dyDescent="0.15">
      <c r="A423" s="177"/>
    </row>
    <row r="424" spans="1:1" ht="13.5" x14ac:dyDescent="0.15">
      <c r="A424" s="177"/>
    </row>
    <row r="425" spans="1:1" ht="13.5" x14ac:dyDescent="0.15">
      <c r="A425" s="177"/>
    </row>
    <row r="426" spans="1:1" ht="13.5" x14ac:dyDescent="0.15">
      <c r="A426" s="177"/>
    </row>
    <row r="427" spans="1:1" ht="13.5" x14ac:dyDescent="0.15">
      <c r="A427" s="177"/>
    </row>
    <row r="428" spans="1:1" ht="13.5" x14ac:dyDescent="0.15">
      <c r="A428" s="177"/>
    </row>
    <row r="429" spans="1:1" ht="13.5" x14ac:dyDescent="0.15">
      <c r="A429" s="177"/>
    </row>
    <row r="430" spans="1:1" ht="13.5" x14ac:dyDescent="0.15">
      <c r="A430" s="177"/>
    </row>
    <row r="431" spans="1:1" ht="13.5" x14ac:dyDescent="0.15">
      <c r="A431" s="177"/>
    </row>
    <row r="432" spans="1:1" ht="13.5" x14ac:dyDescent="0.15">
      <c r="A432" s="177"/>
    </row>
    <row r="433" spans="1:1" ht="13.5" x14ac:dyDescent="0.15">
      <c r="A433" s="177"/>
    </row>
    <row r="434" spans="1:1" ht="13.5" x14ac:dyDescent="0.15">
      <c r="A434" s="177"/>
    </row>
    <row r="435" spans="1:1" ht="13.5" x14ac:dyDescent="0.15">
      <c r="A435" s="177"/>
    </row>
    <row r="436" spans="1:1" ht="13.5" x14ac:dyDescent="0.15">
      <c r="A436" s="177"/>
    </row>
    <row r="437" spans="1:1" ht="13.5" x14ac:dyDescent="0.15">
      <c r="A437" s="177"/>
    </row>
    <row r="438" spans="1:1" ht="13.5" x14ac:dyDescent="0.15">
      <c r="A438" s="177"/>
    </row>
    <row r="439" spans="1:1" ht="13.5" x14ac:dyDescent="0.15">
      <c r="A439" s="177"/>
    </row>
    <row r="440" spans="1:1" ht="13.5" x14ac:dyDescent="0.15">
      <c r="A440" s="177"/>
    </row>
    <row r="441" spans="1:1" ht="13.5" x14ac:dyDescent="0.15">
      <c r="A441" s="177"/>
    </row>
    <row r="442" spans="1:1" ht="13.5" x14ac:dyDescent="0.15">
      <c r="A442" s="177"/>
    </row>
    <row r="443" spans="1:1" ht="13.5" x14ac:dyDescent="0.15">
      <c r="A443" s="177"/>
    </row>
    <row r="444" spans="1:1" ht="13.5" x14ac:dyDescent="0.15">
      <c r="A444" s="177"/>
    </row>
    <row r="445" spans="1:1" ht="13.5" x14ac:dyDescent="0.15">
      <c r="A445" s="177"/>
    </row>
    <row r="446" spans="1:1" ht="13.5" x14ac:dyDescent="0.15">
      <c r="A446" s="177"/>
    </row>
    <row r="447" spans="1:1" ht="13.5" x14ac:dyDescent="0.15">
      <c r="A447" s="177"/>
    </row>
    <row r="448" spans="1:1" ht="13.5" x14ac:dyDescent="0.15">
      <c r="A448" s="177"/>
    </row>
  </sheetData>
  <sheetProtection sheet="1" objects="1" scenarios="1"/>
  <mergeCells count="4">
    <mergeCell ref="A3:E3"/>
    <mergeCell ref="D5:E5"/>
    <mergeCell ref="D7:E7"/>
    <mergeCell ref="A1:M2"/>
  </mergeCells>
  <phoneticPr fontId="3"/>
  <conditionalFormatting sqref="A34:E278">
    <cfRule type="expression" dxfId="4" priority="1" stopIfTrue="1">
      <formula>$A34&gt;0</formula>
    </cfRule>
  </conditionalFormatting>
  <printOptions horizontalCentered="1"/>
  <pageMargins left="0.70866141732283472" right="0.55118110236220474" top="0.6692913385826772" bottom="0.78740157480314965" header="0.6692913385826772" footer="0.51181102362204722"/>
  <pageSetup paperSize="9" orientation="portrait" horizontalDpi="400" verticalDpi="400" r:id="rId1"/>
  <headerFooter alignWithMargins="0"/>
  <rowBreaks count="1" manualBreakCount="1">
    <brk id="3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B050"/>
  </sheetPr>
  <dimension ref="A1:M448"/>
  <sheetViews>
    <sheetView showGridLines="0" showRowColHeaders="0" zoomScale="85" zoomScaleNormal="85" workbookViewId="0">
      <pane ySplit="2" topLeftCell="A11" activePane="bottomLeft" state="frozen"/>
      <selection pane="bottomLeft" activeCell="D8" sqref="D8"/>
    </sheetView>
  </sheetViews>
  <sheetFormatPr defaultRowHeight="21" x14ac:dyDescent="0.2"/>
  <cols>
    <col min="1" max="1" width="6.625" style="425" customWidth="1"/>
    <col min="2" max="2" width="18.375" style="177" customWidth="1"/>
    <col min="3" max="3" width="7.125" style="177" customWidth="1"/>
    <col min="4" max="4" width="37.125" style="177" customWidth="1"/>
    <col min="5" max="5" width="15" style="177" customWidth="1"/>
    <col min="6" max="6" width="3.875" style="177" customWidth="1"/>
    <col min="7" max="256" width="9" style="177" customWidth="1"/>
    <col min="257" max="257" width="6.625" style="177" customWidth="1"/>
    <col min="258" max="258" width="18.375" style="177" customWidth="1"/>
    <col min="259" max="259" width="7.125" style="177" customWidth="1"/>
    <col min="260" max="260" width="37.125" style="177" customWidth="1"/>
    <col min="261" max="261" width="15" style="177" customWidth="1"/>
    <col min="262" max="262" width="3.875" style="177" customWidth="1"/>
    <col min="263" max="512" width="9" style="177" customWidth="1"/>
    <col min="513" max="513" width="6.625" style="177" customWidth="1"/>
    <col min="514" max="514" width="18.375" style="177" customWidth="1"/>
    <col min="515" max="515" width="7.125" style="177" customWidth="1"/>
    <col min="516" max="516" width="37.125" style="177" customWidth="1"/>
    <col min="517" max="517" width="15" style="177" customWidth="1"/>
    <col min="518" max="518" width="3.875" style="177" customWidth="1"/>
    <col min="519" max="768" width="9" style="177" customWidth="1"/>
    <col min="769" max="769" width="6.625" style="177" customWidth="1"/>
    <col min="770" max="770" width="18.375" style="177" customWidth="1"/>
    <col min="771" max="771" width="7.125" style="177" customWidth="1"/>
    <col min="772" max="772" width="37.125" style="177" customWidth="1"/>
    <col min="773" max="773" width="15" style="177" customWidth="1"/>
    <col min="774" max="774" width="3.875" style="177" customWidth="1"/>
    <col min="775" max="1024" width="9" style="177" customWidth="1"/>
    <col min="1025" max="1025" width="6.625" style="177" customWidth="1"/>
    <col min="1026" max="1026" width="18.375" style="177" customWidth="1"/>
    <col min="1027" max="1027" width="7.125" style="177" customWidth="1"/>
    <col min="1028" max="1028" width="37.125" style="177" customWidth="1"/>
    <col min="1029" max="1029" width="15" style="177" customWidth="1"/>
    <col min="1030" max="1030" width="3.875" style="177" customWidth="1"/>
    <col min="1031" max="1280" width="9" style="177" customWidth="1"/>
    <col min="1281" max="1281" width="6.625" style="177" customWidth="1"/>
    <col min="1282" max="1282" width="18.375" style="177" customWidth="1"/>
    <col min="1283" max="1283" width="7.125" style="177" customWidth="1"/>
    <col min="1284" max="1284" width="37.125" style="177" customWidth="1"/>
    <col min="1285" max="1285" width="15" style="177" customWidth="1"/>
    <col min="1286" max="1286" width="3.875" style="177" customWidth="1"/>
    <col min="1287" max="1536" width="9" style="177" customWidth="1"/>
    <col min="1537" max="1537" width="6.625" style="177" customWidth="1"/>
    <col min="1538" max="1538" width="18.375" style="177" customWidth="1"/>
    <col min="1539" max="1539" width="7.125" style="177" customWidth="1"/>
    <col min="1540" max="1540" width="37.125" style="177" customWidth="1"/>
    <col min="1541" max="1541" width="15" style="177" customWidth="1"/>
    <col min="1542" max="1542" width="3.875" style="177" customWidth="1"/>
    <col min="1543" max="1792" width="9" style="177" customWidth="1"/>
    <col min="1793" max="1793" width="6.625" style="177" customWidth="1"/>
    <col min="1794" max="1794" width="18.375" style="177" customWidth="1"/>
    <col min="1795" max="1795" width="7.125" style="177" customWidth="1"/>
    <col min="1796" max="1796" width="37.125" style="177" customWidth="1"/>
    <col min="1797" max="1797" width="15" style="177" customWidth="1"/>
    <col min="1798" max="1798" width="3.875" style="177" customWidth="1"/>
    <col min="1799" max="2048" width="9" style="177" customWidth="1"/>
    <col min="2049" max="2049" width="6.625" style="177" customWidth="1"/>
    <col min="2050" max="2050" width="18.375" style="177" customWidth="1"/>
    <col min="2051" max="2051" width="7.125" style="177" customWidth="1"/>
    <col min="2052" max="2052" width="37.125" style="177" customWidth="1"/>
    <col min="2053" max="2053" width="15" style="177" customWidth="1"/>
    <col min="2054" max="2054" width="3.875" style="177" customWidth="1"/>
    <col min="2055" max="2304" width="9" style="177" customWidth="1"/>
    <col min="2305" max="2305" width="6.625" style="177" customWidth="1"/>
    <col min="2306" max="2306" width="18.375" style="177" customWidth="1"/>
    <col min="2307" max="2307" width="7.125" style="177" customWidth="1"/>
    <col min="2308" max="2308" width="37.125" style="177" customWidth="1"/>
    <col min="2309" max="2309" width="15" style="177" customWidth="1"/>
    <col min="2310" max="2310" width="3.875" style="177" customWidth="1"/>
    <col min="2311" max="2560" width="9" style="177" customWidth="1"/>
    <col min="2561" max="2561" width="6.625" style="177" customWidth="1"/>
    <col min="2562" max="2562" width="18.375" style="177" customWidth="1"/>
    <col min="2563" max="2563" width="7.125" style="177" customWidth="1"/>
    <col min="2564" max="2564" width="37.125" style="177" customWidth="1"/>
    <col min="2565" max="2565" width="15" style="177" customWidth="1"/>
    <col min="2566" max="2566" width="3.875" style="177" customWidth="1"/>
    <col min="2567" max="2816" width="9" style="177" customWidth="1"/>
    <col min="2817" max="2817" width="6.625" style="177" customWidth="1"/>
    <col min="2818" max="2818" width="18.375" style="177" customWidth="1"/>
    <col min="2819" max="2819" width="7.125" style="177" customWidth="1"/>
    <col min="2820" max="2820" width="37.125" style="177" customWidth="1"/>
    <col min="2821" max="2821" width="15" style="177" customWidth="1"/>
    <col min="2822" max="2822" width="3.875" style="177" customWidth="1"/>
    <col min="2823" max="3072" width="9" style="177" customWidth="1"/>
    <col min="3073" max="3073" width="6.625" style="177" customWidth="1"/>
    <col min="3074" max="3074" width="18.375" style="177" customWidth="1"/>
    <col min="3075" max="3075" width="7.125" style="177" customWidth="1"/>
    <col min="3076" max="3076" width="37.125" style="177" customWidth="1"/>
    <col min="3077" max="3077" width="15" style="177" customWidth="1"/>
    <col min="3078" max="3078" width="3.875" style="177" customWidth="1"/>
    <col min="3079" max="3328" width="9" style="177" customWidth="1"/>
    <col min="3329" max="3329" width="6.625" style="177" customWidth="1"/>
    <col min="3330" max="3330" width="18.375" style="177" customWidth="1"/>
    <col min="3331" max="3331" width="7.125" style="177" customWidth="1"/>
    <col min="3332" max="3332" width="37.125" style="177" customWidth="1"/>
    <col min="3333" max="3333" width="15" style="177" customWidth="1"/>
    <col min="3334" max="3334" width="3.875" style="177" customWidth="1"/>
    <col min="3335" max="3584" width="9" style="177" customWidth="1"/>
    <col min="3585" max="3585" width="6.625" style="177" customWidth="1"/>
    <col min="3586" max="3586" width="18.375" style="177" customWidth="1"/>
    <col min="3587" max="3587" width="7.125" style="177" customWidth="1"/>
    <col min="3588" max="3588" width="37.125" style="177" customWidth="1"/>
    <col min="3589" max="3589" width="15" style="177" customWidth="1"/>
    <col min="3590" max="3590" width="3.875" style="177" customWidth="1"/>
    <col min="3591" max="3840" width="9" style="177" customWidth="1"/>
    <col min="3841" max="3841" width="6.625" style="177" customWidth="1"/>
    <col min="3842" max="3842" width="18.375" style="177" customWidth="1"/>
    <col min="3843" max="3843" width="7.125" style="177" customWidth="1"/>
    <col min="3844" max="3844" width="37.125" style="177" customWidth="1"/>
    <col min="3845" max="3845" width="15" style="177" customWidth="1"/>
    <col min="3846" max="3846" width="3.875" style="177" customWidth="1"/>
    <col min="3847" max="4096" width="9" style="177" customWidth="1"/>
    <col min="4097" max="4097" width="6.625" style="177" customWidth="1"/>
    <col min="4098" max="4098" width="18.375" style="177" customWidth="1"/>
    <col min="4099" max="4099" width="7.125" style="177" customWidth="1"/>
    <col min="4100" max="4100" width="37.125" style="177" customWidth="1"/>
    <col min="4101" max="4101" width="15" style="177" customWidth="1"/>
    <col min="4102" max="4102" width="3.875" style="177" customWidth="1"/>
    <col min="4103" max="4352" width="9" style="177" customWidth="1"/>
    <col min="4353" max="4353" width="6.625" style="177" customWidth="1"/>
    <col min="4354" max="4354" width="18.375" style="177" customWidth="1"/>
    <col min="4355" max="4355" width="7.125" style="177" customWidth="1"/>
    <col min="4356" max="4356" width="37.125" style="177" customWidth="1"/>
    <col min="4357" max="4357" width="15" style="177" customWidth="1"/>
    <col min="4358" max="4358" width="3.875" style="177" customWidth="1"/>
    <col min="4359" max="4608" width="9" style="177" customWidth="1"/>
    <col min="4609" max="4609" width="6.625" style="177" customWidth="1"/>
    <col min="4610" max="4610" width="18.375" style="177" customWidth="1"/>
    <col min="4611" max="4611" width="7.125" style="177" customWidth="1"/>
    <col min="4612" max="4612" width="37.125" style="177" customWidth="1"/>
    <col min="4613" max="4613" width="15" style="177" customWidth="1"/>
    <col min="4614" max="4614" width="3.875" style="177" customWidth="1"/>
    <col min="4615" max="4864" width="9" style="177" customWidth="1"/>
    <col min="4865" max="4865" width="6.625" style="177" customWidth="1"/>
    <col min="4866" max="4866" width="18.375" style="177" customWidth="1"/>
    <col min="4867" max="4867" width="7.125" style="177" customWidth="1"/>
    <col min="4868" max="4868" width="37.125" style="177" customWidth="1"/>
    <col min="4869" max="4869" width="15" style="177" customWidth="1"/>
    <col min="4870" max="4870" width="3.875" style="177" customWidth="1"/>
    <col min="4871" max="5120" width="9" style="177" customWidth="1"/>
    <col min="5121" max="5121" width="6.625" style="177" customWidth="1"/>
    <col min="5122" max="5122" width="18.375" style="177" customWidth="1"/>
    <col min="5123" max="5123" width="7.125" style="177" customWidth="1"/>
    <col min="5124" max="5124" width="37.125" style="177" customWidth="1"/>
    <col min="5125" max="5125" width="15" style="177" customWidth="1"/>
    <col min="5126" max="5126" width="3.875" style="177" customWidth="1"/>
    <col min="5127" max="5376" width="9" style="177" customWidth="1"/>
    <col min="5377" max="5377" width="6.625" style="177" customWidth="1"/>
    <col min="5378" max="5378" width="18.375" style="177" customWidth="1"/>
    <col min="5379" max="5379" width="7.125" style="177" customWidth="1"/>
    <col min="5380" max="5380" width="37.125" style="177" customWidth="1"/>
    <col min="5381" max="5381" width="15" style="177" customWidth="1"/>
    <col min="5382" max="5382" width="3.875" style="177" customWidth="1"/>
    <col min="5383" max="5632" width="9" style="177" customWidth="1"/>
    <col min="5633" max="5633" width="6.625" style="177" customWidth="1"/>
    <col min="5634" max="5634" width="18.375" style="177" customWidth="1"/>
    <col min="5635" max="5635" width="7.125" style="177" customWidth="1"/>
    <col min="5636" max="5636" width="37.125" style="177" customWidth="1"/>
    <col min="5637" max="5637" width="15" style="177" customWidth="1"/>
    <col min="5638" max="5638" width="3.875" style="177" customWidth="1"/>
    <col min="5639" max="5888" width="9" style="177" customWidth="1"/>
    <col min="5889" max="5889" width="6.625" style="177" customWidth="1"/>
    <col min="5890" max="5890" width="18.375" style="177" customWidth="1"/>
    <col min="5891" max="5891" width="7.125" style="177" customWidth="1"/>
    <col min="5892" max="5892" width="37.125" style="177" customWidth="1"/>
    <col min="5893" max="5893" width="15" style="177" customWidth="1"/>
    <col min="5894" max="5894" width="3.875" style="177" customWidth="1"/>
    <col min="5895" max="6144" width="9" style="177" customWidth="1"/>
    <col min="6145" max="6145" width="6.625" style="177" customWidth="1"/>
    <col min="6146" max="6146" width="18.375" style="177" customWidth="1"/>
    <col min="6147" max="6147" width="7.125" style="177" customWidth="1"/>
    <col min="6148" max="6148" width="37.125" style="177" customWidth="1"/>
    <col min="6149" max="6149" width="15" style="177" customWidth="1"/>
    <col min="6150" max="6150" width="3.875" style="177" customWidth="1"/>
    <col min="6151" max="6400" width="9" style="177" customWidth="1"/>
    <col min="6401" max="6401" width="6.625" style="177" customWidth="1"/>
    <col min="6402" max="6402" width="18.375" style="177" customWidth="1"/>
    <col min="6403" max="6403" width="7.125" style="177" customWidth="1"/>
    <col min="6404" max="6404" width="37.125" style="177" customWidth="1"/>
    <col min="6405" max="6405" width="15" style="177" customWidth="1"/>
    <col min="6406" max="6406" width="3.875" style="177" customWidth="1"/>
    <col min="6407" max="6656" width="9" style="177" customWidth="1"/>
    <col min="6657" max="6657" width="6.625" style="177" customWidth="1"/>
    <col min="6658" max="6658" width="18.375" style="177" customWidth="1"/>
    <col min="6659" max="6659" width="7.125" style="177" customWidth="1"/>
    <col min="6660" max="6660" width="37.125" style="177" customWidth="1"/>
    <col min="6661" max="6661" width="15" style="177" customWidth="1"/>
    <col min="6662" max="6662" width="3.875" style="177" customWidth="1"/>
    <col min="6663" max="6912" width="9" style="177" customWidth="1"/>
    <col min="6913" max="6913" width="6.625" style="177" customWidth="1"/>
    <col min="6914" max="6914" width="18.375" style="177" customWidth="1"/>
    <col min="6915" max="6915" width="7.125" style="177" customWidth="1"/>
    <col min="6916" max="6916" width="37.125" style="177" customWidth="1"/>
    <col min="6917" max="6917" width="15" style="177" customWidth="1"/>
    <col min="6918" max="6918" width="3.875" style="177" customWidth="1"/>
    <col min="6919" max="7168" width="9" style="177" customWidth="1"/>
    <col min="7169" max="7169" width="6.625" style="177" customWidth="1"/>
    <col min="7170" max="7170" width="18.375" style="177" customWidth="1"/>
    <col min="7171" max="7171" width="7.125" style="177" customWidth="1"/>
    <col min="7172" max="7172" width="37.125" style="177" customWidth="1"/>
    <col min="7173" max="7173" width="15" style="177" customWidth="1"/>
    <col min="7174" max="7174" width="3.875" style="177" customWidth="1"/>
    <col min="7175" max="7424" width="9" style="177" customWidth="1"/>
    <col min="7425" max="7425" width="6.625" style="177" customWidth="1"/>
    <col min="7426" max="7426" width="18.375" style="177" customWidth="1"/>
    <col min="7427" max="7427" width="7.125" style="177" customWidth="1"/>
    <col min="7428" max="7428" width="37.125" style="177" customWidth="1"/>
    <col min="7429" max="7429" width="15" style="177" customWidth="1"/>
    <col min="7430" max="7430" width="3.875" style="177" customWidth="1"/>
    <col min="7431" max="7680" width="9" style="177" customWidth="1"/>
    <col min="7681" max="7681" width="6.625" style="177" customWidth="1"/>
    <col min="7682" max="7682" width="18.375" style="177" customWidth="1"/>
    <col min="7683" max="7683" width="7.125" style="177" customWidth="1"/>
    <col min="7684" max="7684" width="37.125" style="177" customWidth="1"/>
    <col min="7685" max="7685" width="15" style="177" customWidth="1"/>
    <col min="7686" max="7686" width="3.875" style="177" customWidth="1"/>
    <col min="7687" max="7936" width="9" style="177" customWidth="1"/>
    <col min="7937" max="7937" width="6.625" style="177" customWidth="1"/>
    <col min="7938" max="7938" width="18.375" style="177" customWidth="1"/>
    <col min="7939" max="7939" width="7.125" style="177" customWidth="1"/>
    <col min="7940" max="7940" width="37.125" style="177" customWidth="1"/>
    <col min="7941" max="7941" width="15" style="177" customWidth="1"/>
    <col min="7942" max="7942" width="3.875" style="177" customWidth="1"/>
    <col min="7943" max="8192" width="9" style="177" customWidth="1"/>
    <col min="8193" max="8193" width="6.625" style="177" customWidth="1"/>
    <col min="8194" max="8194" width="18.375" style="177" customWidth="1"/>
    <col min="8195" max="8195" width="7.125" style="177" customWidth="1"/>
    <col min="8196" max="8196" width="37.125" style="177" customWidth="1"/>
    <col min="8197" max="8197" width="15" style="177" customWidth="1"/>
    <col min="8198" max="8198" width="3.875" style="177" customWidth="1"/>
    <col min="8199" max="8448" width="9" style="177" customWidth="1"/>
    <col min="8449" max="8449" width="6.625" style="177" customWidth="1"/>
    <col min="8450" max="8450" width="18.375" style="177" customWidth="1"/>
    <col min="8451" max="8451" width="7.125" style="177" customWidth="1"/>
    <col min="8452" max="8452" width="37.125" style="177" customWidth="1"/>
    <col min="8453" max="8453" width="15" style="177" customWidth="1"/>
    <col min="8454" max="8454" width="3.875" style="177" customWidth="1"/>
    <col min="8455" max="8704" width="9" style="177" customWidth="1"/>
    <col min="8705" max="8705" width="6.625" style="177" customWidth="1"/>
    <col min="8706" max="8706" width="18.375" style="177" customWidth="1"/>
    <col min="8707" max="8707" width="7.125" style="177" customWidth="1"/>
    <col min="8708" max="8708" width="37.125" style="177" customWidth="1"/>
    <col min="8709" max="8709" width="15" style="177" customWidth="1"/>
    <col min="8710" max="8710" width="3.875" style="177" customWidth="1"/>
    <col min="8711" max="8960" width="9" style="177" customWidth="1"/>
    <col min="8961" max="8961" width="6.625" style="177" customWidth="1"/>
    <col min="8962" max="8962" width="18.375" style="177" customWidth="1"/>
    <col min="8963" max="8963" width="7.125" style="177" customWidth="1"/>
    <col min="8964" max="8964" width="37.125" style="177" customWidth="1"/>
    <col min="8965" max="8965" width="15" style="177" customWidth="1"/>
    <col min="8966" max="8966" width="3.875" style="177" customWidth="1"/>
    <col min="8967" max="9216" width="9" style="177" customWidth="1"/>
    <col min="9217" max="9217" width="6.625" style="177" customWidth="1"/>
    <col min="9218" max="9218" width="18.375" style="177" customWidth="1"/>
    <col min="9219" max="9219" width="7.125" style="177" customWidth="1"/>
    <col min="9220" max="9220" width="37.125" style="177" customWidth="1"/>
    <col min="9221" max="9221" width="15" style="177" customWidth="1"/>
    <col min="9222" max="9222" width="3.875" style="177" customWidth="1"/>
    <col min="9223" max="9472" width="9" style="177" customWidth="1"/>
    <col min="9473" max="9473" width="6.625" style="177" customWidth="1"/>
    <col min="9474" max="9474" width="18.375" style="177" customWidth="1"/>
    <col min="9475" max="9475" width="7.125" style="177" customWidth="1"/>
    <col min="9476" max="9476" width="37.125" style="177" customWidth="1"/>
    <col min="9477" max="9477" width="15" style="177" customWidth="1"/>
    <col min="9478" max="9478" width="3.875" style="177" customWidth="1"/>
    <col min="9479" max="9728" width="9" style="177" customWidth="1"/>
    <col min="9729" max="9729" width="6.625" style="177" customWidth="1"/>
    <col min="9730" max="9730" width="18.375" style="177" customWidth="1"/>
    <col min="9731" max="9731" width="7.125" style="177" customWidth="1"/>
    <col min="9732" max="9732" width="37.125" style="177" customWidth="1"/>
    <col min="9733" max="9733" width="15" style="177" customWidth="1"/>
    <col min="9734" max="9734" width="3.875" style="177" customWidth="1"/>
    <col min="9735" max="9984" width="9" style="177" customWidth="1"/>
    <col min="9985" max="9985" width="6.625" style="177" customWidth="1"/>
    <col min="9986" max="9986" width="18.375" style="177" customWidth="1"/>
    <col min="9987" max="9987" width="7.125" style="177" customWidth="1"/>
    <col min="9988" max="9988" width="37.125" style="177" customWidth="1"/>
    <col min="9989" max="9989" width="15" style="177" customWidth="1"/>
    <col min="9990" max="9990" width="3.875" style="177" customWidth="1"/>
    <col min="9991" max="10240" width="9" style="177" customWidth="1"/>
    <col min="10241" max="10241" width="6.625" style="177" customWidth="1"/>
    <col min="10242" max="10242" width="18.375" style="177" customWidth="1"/>
    <col min="10243" max="10243" width="7.125" style="177" customWidth="1"/>
    <col min="10244" max="10244" width="37.125" style="177" customWidth="1"/>
    <col min="10245" max="10245" width="15" style="177" customWidth="1"/>
    <col min="10246" max="10246" width="3.875" style="177" customWidth="1"/>
    <col min="10247" max="10496" width="9" style="177" customWidth="1"/>
    <col min="10497" max="10497" width="6.625" style="177" customWidth="1"/>
    <col min="10498" max="10498" width="18.375" style="177" customWidth="1"/>
    <col min="10499" max="10499" width="7.125" style="177" customWidth="1"/>
    <col min="10500" max="10500" width="37.125" style="177" customWidth="1"/>
    <col min="10501" max="10501" width="15" style="177" customWidth="1"/>
    <col min="10502" max="10502" width="3.875" style="177" customWidth="1"/>
    <col min="10503" max="10752" width="9" style="177" customWidth="1"/>
    <col min="10753" max="10753" width="6.625" style="177" customWidth="1"/>
    <col min="10754" max="10754" width="18.375" style="177" customWidth="1"/>
    <col min="10755" max="10755" width="7.125" style="177" customWidth="1"/>
    <col min="10756" max="10756" width="37.125" style="177" customWidth="1"/>
    <col min="10757" max="10757" width="15" style="177" customWidth="1"/>
    <col min="10758" max="10758" width="3.875" style="177" customWidth="1"/>
    <col min="10759" max="11008" width="9" style="177" customWidth="1"/>
    <col min="11009" max="11009" width="6.625" style="177" customWidth="1"/>
    <col min="11010" max="11010" width="18.375" style="177" customWidth="1"/>
    <col min="11011" max="11011" width="7.125" style="177" customWidth="1"/>
    <col min="11012" max="11012" width="37.125" style="177" customWidth="1"/>
    <col min="11013" max="11013" width="15" style="177" customWidth="1"/>
    <col min="11014" max="11014" width="3.875" style="177" customWidth="1"/>
    <col min="11015" max="11264" width="9" style="177" customWidth="1"/>
    <col min="11265" max="11265" width="6.625" style="177" customWidth="1"/>
    <col min="11266" max="11266" width="18.375" style="177" customWidth="1"/>
    <col min="11267" max="11267" width="7.125" style="177" customWidth="1"/>
    <col min="11268" max="11268" width="37.125" style="177" customWidth="1"/>
    <col min="11269" max="11269" width="15" style="177" customWidth="1"/>
    <col min="11270" max="11270" width="3.875" style="177" customWidth="1"/>
    <col min="11271" max="11520" width="9" style="177" customWidth="1"/>
    <col min="11521" max="11521" width="6.625" style="177" customWidth="1"/>
    <col min="11522" max="11522" width="18.375" style="177" customWidth="1"/>
    <col min="11523" max="11523" width="7.125" style="177" customWidth="1"/>
    <col min="11524" max="11524" width="37.125" style="177" customWidth="1"/>
    <col min="11525" max="11525" width="15" style="177" customWidth="1"/>
    <col min="11526" max="11526" width="3.875" style="177" customWidth="1"/>
    <col min="11527" max="11776" width="9" style="177" customWidth="1"/>
    <col min="11777" max="11777" width="6.625" style="177" customWidth="1"/>
    <col min="11778" max="11778" width="18.375" style="177" customWidth="1"/>
    <col min="11779" max="11779" width="7.125" style="177" customWidth="1"/>
    <col min="11780" max="11780" width="37.125" style="177" customWidth="1"/>
    <col min="11781" max="11781" width="15" style="177" customWidth="1"/>
    <col min="11782" max="11782" width="3.875" style="177" customWidth="1"/>
    <col min="11783" max="12032" width="9" style="177" customWidth="1"/>
    <col min="12033" max="12033" width="6.625" style="177" customWidth="1"/>
    <col min="12034" max="12034" width="18.375" style="177" customWidth="1"/>
    <col min="12035" max="12035" width="7.125" style="177" customWidth="1"/>
    <col min="12036" max="12036" width="37.125" style="177" customWidth="1"/>
    <col min="12037" max="12037" width="15" style="177" customWidth="1"/>
    <col min="12038" max="12038" width="3.875" style="177" customWidth="1"/>
    <col min="12039" max="12288" width="9" style="177" customWidth="1"/>
    <col min="12289" max="12289" width="6.625" style="177" customWidth="1"/>
    <col min="12290" max="12290" width="18.375" style="177" customWidth="1"/>
    <col min="12291" max="12291" width="7.125" style="177" customWidth="1"/>
    <col min="12292" max="12292" width="37.125" style="177" customWidth="1"/>
    <col min="12293" max="12293" width="15" style="177" customWidth="1"/>
    <col min="12294" max="12294" width="3.875" style="177" customWidth="1"/>
    <col min="12295" max="12544" width="9" style="177" customWidth="1"/>
    <col min="12545" max="12545" width="6.625" style="177" customWidth="1"/>
    <col min="12546" max="12546" width="18.375" style="177" customWidth="1"/>
    <col min="12547" max="12547" width="7.125" style="177" customWidth="1"/>
    <col min="12548" max="12548" width="37.125" style="177" customWidth="1"/>
    <col min="12549" max="12549" width="15" style="177" customWidth="1"/>
    <col min="12550" max="12550" width="3.875" style="177" customWidth="1"/>
    <col min="12551" max="12800" width="9" style="177" customWidth="1"/>
    <col min="12801" max="12801" width="6.625" style="177" customWidth="1"/>
    <col min="12802" max="12802" width="18.375" style="177" customWidth="1"/>
    <col min="12803" max="12803" width="7.125" style="177" customWidth="1"/>
    <col min="12804" max="12804" width="37.125" style="177" customWidth="1"/>
    <col min="12805" max="12805" width="15" style="177" customWidth="1"/>
    <col min="12806" max="12806" width="3.875" style="177" customWidth="1"/>
    <col min="12807" max="13056" width="9" style="177" customWidth="1"/>
    <col min="13057" max="13057" width="6.625" style="177" customWidth="1"/>
    <col min="13058" max="13058" width="18.375" style="177" customWidth="1"/>
    <col min="13059" max="13059" width="7.125" style="177" customWidth="1"/>
    <col min="13060" max="13060" width="37.125" style="177" customWidth="1"/>
    <col min="13061" max="13061" width="15" style="177" customWidth="1"/>
    <col min="13062" max="13062" width="3.875" style="177" customWidth="1"/>
    <col min="13063" max="13312" width="9" style="177" customWidth="1"/>
    <col min="13313" max="13313" width="6.625" style="177" customWidth="1"/>
    <col min="13314" max="13314" width="18.375" style="177" customWidth="1"/>
    <col min="13315" max="13315" width="7.125" style="177" customWidth="1"/>
    <col min="13316" max="13316" width="37.125" style="177" customWidth="1"/>
    <col min="13317" max="13317" width="15" style="177" customWidth="1"/>
    <col min="13318" max="13318" width="3.875" style="177" customWidth="1"/>
    <col min="13319" max="13568" width="9" style="177" customWidth="1"/>
    <col min="13569" max="13569" width="6.625" style="177" customWidth="1"/>
    <col min="13570" max="13570" width="18.375" style="177" customWidth="1"/>
    <col min="13571" max="13571" width="7.125" style="177" customWidth="1"/>
    <col min="13572" max="13572" width="37.125" style="177" customWidth="1"/>
    <col min="13573" max="13573" width="15" style="177" customWidth="1"/>
    <col min="13574" max="13574" width="3.875" style="177" customWidth="1"/>
    <col min="13575" max="13824" width="9" style="177" customWidth="1"/>
    <col min="13825" max="13825" width="6.625" style="177" customWidth="1"/>
    <col min="13826" max="13826" width="18.375" style="177" customWidth="1"/>
    <col min="13827" max="13827" width="7.125" style="177" customWidth="1"/>
    <col min="13828" max="13828" width="37.125" style="177" customWidth="1"/>
    <col min="13829" max="13829" width="15" style="177" customWidth="1"/>
    <col min="13830" max="13830" width="3.875" style="177" customWidth="1"/>
    <col min="13831" max="14080" width="9" style="177" customWidth="1"/>
    <col min="14081" max="14081" width="6.625" style="177" customWidth="1"/>
    <col min="14082" max="14082" width="18.375" style="177" customWidth="1"/>
    <col min="14083" max="14083" width="7.125" style="177" customWidth="1"/>
    <col min="14084" max="14084" width="37.125" style="177" customWidth="1"/>
    <col min="14085" max="14085" width="15" style="177" customWidth="1"/>
    <col min="14086" max="14086" width="3.875" style="177" customWidth="1"/>
    <col min="14087" max="14336" width="9" style="177" customWidth="1"/>
    <col min="14337" max="14337" width="6.625" style="177" customWidth="1"/>
    <col min="14338" max="14338" width="18.375" style="177" customWidth="1"/>
    <col min="14339" max="14339" width="7.125" style="177" customWidth="1"/>
    <col min="14340" max="14340" width="37.125" style="177" customWidth="1"/>
    <col min="14341" max="14341" width="15" style="177" customWidth="1"/>
    <col min="14342" max="14342" width="3.875" style="177" customWidth="1"/>
    <col min="14343" max="14592" width="9" style="177" customWidth="1"/>
    <col min="14593" max="14593" width="6.625" style="177" customWidth="1"/>
    <col min="14594" max="14594" width="18.375" style="177" customWidth="1"/>
    <col min="14595" max="14595" width="7.125" style="177" customWidth="1"/>
    <col min="14596" max="14596" width="37.125" style="177" customWidth="1"/>
    <col min="14597" max="14597" width="15" style="177" customWidth="1"/>
    <col min="14598" max="14598" width="3.875" style="177" customWidth="1"/>
    <col min="14599" max="14848" width="9" style="177" customWidth="1"/>
    <col min="14849" max="14849" width="6.625" style="177" customWidth="1"/>
    <col min="14850" max="14850" width="18.375" style="177" customWidth="1"/>
    <col min="14851" max="14851" width="7.125" style="177" customWidth="1"/>
    <col min="14852" max="14852" width="37.125" style="177" customWidth="1"/>
    <col min="14853" max="14853" width="15" style="177" customWidth="1"/>
    <col min="14854" max="14854" width="3.875" style="177" customWidth="1"/>
    <col min="14855" max="15104" width="9" style="177" customWidth="1"/>
    <col min="15105" max="15105" width="6.625" style="177" customWidth="1"/>
    <col min="15106" max="15106" width="18.375" style="177" customWidth="1"/>
    <col min="15107" max="15107" width="7.125" style="177" customWidth="1"/>
    <col min="15108" max="15108" width="37.125" style="177" customWidth="1"/>
    <col min="15109" max="15109" width="15" style="177" customWidth="1"/>
    <col min="15110" max="15110" width="3.875" style="177" customWidth="1"/>
    <col min="15111" max="15360" width="9" style="177" customWidth="1"/>
    <col min="15361" max="15361" width="6.625" style="177" customWidth="1"/>
    <col min="15362" max="15362" width="18.375" style="177" customWidth="1"/>
    <col min="15363" max="15363" width="7.125" style="177" customWidth="1"/>
    <col min="15364" max="15364" width="37.125" style="177" customWidth="1"/>
    <col min="15365" max="15365" width="15" style="177" customWidth="1"/>
    <col min="15366" max="15366" width="3.875" style="177" customWidth="1"/>
    <col min="15367" max="15616" width="9" style="177" customWidth="1"/>
    <col min="15617" max="15617" width="6.625" style="177" customWidth="1"/>
    <col min="15618" max="15618" width="18.375" style="177" customWidth="1"/>
    <col min="15619" max="15619" width="7.125" style="177" customWidth="1"/>
    <col min="15620" max="15620" width="37.125" style="177" customWidth="1"/>
    <col min="15621" max="15621" width="15" style="177" customWidth="1"/>
    <col min="15622" max="15622" width="3.875" style="177" customWidth="1"/>
    <col min="15623" max="15872" width="9" style="177" customWidth="1"/>
    <col min="15873" max="15873" width="6.625" style="177" customWidth="1"/>
    <col min="15874" max="15874" width="18.375" style="177" customWidth="1"/>
    <col min="15875" max="15875" width="7.125" style="177" customWidth="1"/>
    <col min="15876" max="15876" width="37.125" style="177" customWidth="1"/>
    <col min="15877" max="15877" width="15" style="177" customWidth="1"/>
    <col min="15878" max="15878" width="3.875" style="177" customWidth="1"/>
    <col min="15879" max="16128" width="9" style="177" customWidth="1"/>
    <col min="16129" max="16129" width="6.625" style="177" customWidth="1"/>
    <col min="16130" max="16130" width="18.375" style="177" customWidth="1"/>
    <col min="16131" max="16131" width="7.125" style="177" customWidth="1"/>
    <col min="16132" max="16132" width="37.125" style="177" customWidth="1"/>
    <col min="16133" max="16133" width="15" style="177" customWidth="1"/>
    <col min="16134" max="16134" width="3.875" style="177" customWidth="1"/>
    <col min="16135" max="16384" width="9" style="177" customWidth="1"/>
  </cols>
  <sheetData>
    <row r="1" spans="1:13" ht="20.25" customHeight="1" x14ac:dyDescent="0.15">
      <c r="A1" s="1099" t="s">
        <v>263</v>
      </c>
      <c r="B1" s="1099"/>
      <c r="C1" s="1099"/>
      <c r="D1" s="1099"/>
      <c r="E1" s="1099"/>
      <c r="F1" s="1099"/>
      <c r="G1" s="1099"/>
      <c r="H1" s="1099"/>
      <c r="I1" s="1099"/>
      <c r="J1" s="1099"/>
      <c r="K1" s="1099"/>
      <c r="L1" s="1099"/>
      <c r="M1" s="1099"/>
    </row>
    <row r="2" spans="1:13" ht="20.25" customHeight="1" x14ac:dyDescent="0.15">
      <c r="A2" s="1099"/>
      <c r="B2" s="1099"/>
      <c r="C2" s="1099"/>
      <c r="D2" s="1099"/>
      <c r="E2" s="1099"/>
      <c r="F2" s="1099"/>
      <c r="G2" s="1099"/>
      <c r="H2" s="1099"/>
      <c r="I2" s="1099"/>
      <c r="J2" s="1099"/>
      <c r="K2" s="1099"/>
      <c r="L2" s="1099"/>
      <c r="M2" s="1099"/>
    </row>
    <row r="3" spans="1:13" x14ac:dyDescent="0.2">
      <c r="A3" s="732" t="s">
        <v>254</v>
      </c>
      <c r="B3" s="732"/>
      <c r="C3" s="732"/>
      <c r="D3" s="732"/>
      <c r="E3" s="732"/>
    </row>
    <row r="4" spans="1:13" x14ac:dyDescent="0.2">
      <c r="A4" s="428"/>
      <c r="B4" s="179"/>
      <c r="C4" s="179"/>
      <c r="D4" s="179"/>
      <c r="E4" s="179"/>
    </row>
    <row r="5" spans="1:13" x14ac:dyDescent="0.2">
      <c r="A5" s="428"/>
      <c r="B5" s="179"/>
      <c r="C5" s="193" t="s">
        <v>5</v>
      </c>
      <c r="D5" s="1097" t="str">
        <f>IF(初期入力!C25="","",初期入力!C25)</f>
        <v/>
      </c>
      <c r="E5" s="1098"/>
    </row>
    <row r="6" spans="1:13" x14ac:dyDescent="0.2">
      <c r="A6" s="428"/>
      <c r="B6" s="179"/>
      <c r="C6" s="179"/>
      <c r="D6" s="179"/>
      <c r="E6" s="179"/>
    </row>
    <row r="7" spans="1:13" s="426" customFormat="1" x14ac:dyDescent="0.15">
      <c r="A7" s="432" t="s">
        <v>265</v>
      </c>
      <c r="B7" s="52"/>
      <c r="C7" s="52"/>
      <c r="D7" s="733" t="str">
        <f>IF(初期入力!O2="","（令和　　　年４月１日現在）","（令和"&amp;DBCS(初期入力!O2)&amp;"年４月１日現在）")</f>
        <v>（令和８年４月１日現在）</v>
      </c>
      <c r="E7" s="733"/>
    </row>
    <row r="8" spans="1:13" s="426" customFormat="1" ht="26.25" customHeight="1" x14ac:dyDescent="0.15">
      <c r="A8" s="484" t="s">
        <v>258</v>
      </c>
      <c r="B8" s="486" t="s">
        <v>68</v>
      </c>
      <c r="C8" s="486" t="s">
        <v>72</v>
      </c>
      <c r="D8" s="486" t="s">
        <v>259</v>
      </c>
      <c r="E8" s="486" t="s">
        <v>261</v>
      </c>
    </row>
    <row r="9" spans="1:13" s="426" customFormat="1" ht="26.25" customHeight="1" x14ac:dyDescent="0.15">
      <c r="A9" s="485">
        <v>1</v>
      </c>
      <c r="B9" s="487"/>
      <c r="C9" s="487"/>
      <c r="D9" s="488"/>
      <c r="E9" s="487"/>
    </row>
    <row r="10" spans="1:13" s="426" customFormat="1" ht="26.25" customHeight="1" x14ac:dyDescent="0.15">
      <c r="A10" s="485">
        <v>2</v>
      </c>
      <c r="B10" s="487"/>
      <c r="C10" s="487"/>
      <c r="D10" s="488"/>
      <c r="E10" s="487"/>
    </row>
    <row r="11" spans="1:13" s="426" customFormat="1" ht="26.25" customHeight="1" x14ac:dyDescent="0.15">
      <c r="A11" s="485">
        <v>3</v>
      </c>
      <c r="B11" s="487"/>
      <c r="C11" s="487"/>
      <c r="D11" s="488"/>
      <c r="E11" s="487"/>
    </row>
    <row r="12" spans="1:13" s="426" customFormat="1" ht="26.25" customHeight="1" x14ac:dyDescent="0.15">
      <c r="A12" s="485">
        <v>4</v>
      </c>
      <c r="B12" s="487"/>
      <c r="C12" s="487"/>
      <c r="D12" s="488"/>
      <c r="E12" s="487"/>
    </row>
    <row r="13" spans="1:13" s="426" customFormat="1" ht="26.25" customHeight="1" x14ac:dyDescent="0.15">
      <c r="A13" s="485">
        <v>5</v>
      </c>
      <c r="B13" s="487"/>
      <c r="C13" s="487"/>
      <c r="D13" s="488"/>
      <c r="E13" s="487"/>
    </row>
    <row r="14" spans="1:13" s="426" customFormat="1" ht="26.25" customHeight="1" x14ac:dyDescent="0.15">
      <c r="A14" s="485">
        <v>6</v>
      </c>
      <c r="B14" s="487"/>
      <c r="C14" s="487"/>
      <c r="D14" s="488"/>
      <c r="E14" s="487"/>
    </row>
    <row r="15" spans="1:13" s="426" customFormat="1" ht="26.25" customHeight="1" x14ac:dyDescent="0.15">
      <c r="A15" s="485">
        <v>7</v>
      </c>
      <c r="B15" s="487"/>
      <c r="C15" s="487"/>
      <c r="D15" s="488"/>
      <c r="E15" s="487"/>
    </row>
    <row r="16" spans="1:13" s="426" customFormat="1" ht="26.25" customHeight="1" x14ac:dyDescent="0.15">
      <c r="A16" s="485">
        <v>8</v>
      </c>
      <c r="B16" s="487"/>
      <c r="C16" s="487"/>
      <c r="D16" s="488"/>
      <c r="E16" s="487"/>
    </row>
    <row r="17" spans="1:5" s="426" customFormat="1" ht="26.25" customHeight="1" x14ac:dyDescent="0.15">
      <c r="A17" s="485">
        <v>9</v>
      </c>
      <c r="B17" s="487"/>
      <c r="C17" s="487"/>
      <c r="D17" s="488"/>
      <c r="E17" s="487"/>
    </row>
    <row r="18" spans="1:5" s="426" customFormat="1" ht="26.25" customHeight="1" x14ac:dyDescent="0.15">
      <c r="A18" s="485">
        <v>10</v>
      </c>
      <c r="B18" s="487"/>
      <c r="C18" s="487"/>
      <c r="D18" s="488"/>
      <c r="E18" s="487"/>
    </row>
    <row r="19" spans="1:5" s="426" customFormat="1" ht="26.25" customHeight="1" x14ac:dyDescent="0.15">
      <c r="A19" s="485">
        <v>11</v>
      </c>
      <c r="B19" s="487"/>
      <c r="C19" s="487"/>
      <c r="D19" s="488"/>
      <c r="E19" s="487"/>
    </row>
    <row r="20" spans="1:5" s="426" customFormat="1" ht="26.25" customHeight="1" x14ac:dyDescent="0.15">
      <c r="A20" s="485">
        <v>12</v>
      </c>
      <c r="B20" s="487"/>
      <c r="C20" s="487"/>
      <c r="D20" s="488"/>
      <c r="E20" s="487"/>
    </row>
    <row r="21" spans="1:5" s="426" customFormat="1" ht="26.25" customHeight="1" x14ac:dyDescent="0.15">
      <c r="A21" s="485">
        <v>13</v>
      </c>
      <c r="B21" s="487"/>
      <c r="C21" s="487"/>
      <c r="D21" s="488"/>
      <c r="E21" s="487"/>
    </row>
    <row r="22" spans="1:5" s="426" customFormat="1" ht="26.25" customHeight="1" x14ac:dyDescent="0.15">
      <c r="A22" s="485">
        <v>14</v>
      </c>
      <c r="B22" s="487"/>
      <c r="C22" s="487"/>
      <c r="D22" s="488"/>
      <c r="E22" s="487"/>
    </row>
    <row r="23" spans="1:5" s="426" customFormat="1" ht="26.25" customHeight="1" x14ac:dyDescent="0.15">
      <c r="A23" s="485">
        <v>15</v>
      </c>
      <c r="B23" s="487"/>
      <c r="C23" s="487"/>
      <c r="D23" s="488"/>
      <c r="E23" s="487"/>
    </row>
    <row r="24" spans="1:5" s="426" customFormat="1" ht="26.25" customHeight="1" x14ac:dyDescent="0.15">
      <c r="A24" s="485">
        <v>16</v>
      </c>
      <c r="B24" s="487"/>
      <c r="C24" s="487"/>
      <c r="D24" s="488"/>
      <c r="E24" s="487"/>
    </row>
    <row r="25" spans="1:5" s="426" customFormat="1" ht="26.25" customHeight="1" x14ac:dyDescent="0.15">
      <c r="A25" s="485">
        <v>17</v>
      </c>
      <c r="B25" s="487"/>
      <c r="C25" s="487"/>
      <c r="D25" s="488"/>
      <c r="E25" s="487"/>
    </row>
    <row r="26" spans="1:5" s="426" customFormat="1" ht="26.25" customHeight="1" x14ac:dyDescent="0.15">
      <c r="A26" s="485">
        <v>18</v>
      </c>
      <c r="B26" s="487"/>
      <c r="C26" s="487"/>
      <c r="D26" s="488"/>
      <c r="E26" s="487"/>
    </row>
    <row r="27" spans="1:5" s="426" customFormat="1" ht="26.25" customHeight="1" x14ac:dyDescent="0.15">
      <c r="A27" s="485">
        <v>19</v>
      </c>
      <c r="B27" s="487"/>
      <c r="C27" s="487"/>
      <c r="D27" s="488"/>
      <c r="E27" s="487"/>
    </row>
    <row r="28" spans="1:5" s="426" customFormat="1" ht="26.25" customHeight="1" x14ac:dyDescent="0.15">
      <c r="A28" s="485">
        <v>20</v>
      </c>
      <c r="B28" s="487"/>
      <c r="C28" s="487"/>
      <c r="D28" s="488"/>
      <c r="E28" s="487"/>
    </row>
    <row r="29" spans="1:5" s="426" customFormat="1" ht="26.25" customHeight="1" x14ac:dyDescent="0.15">
      <c r="A29" s="485">
        <v>21</v>
      </c>
      <c r="B29" s="487"/>
      <c r="C29" s="487"/>
      <c r="D29" s="488"/>
      <c r="E29" s="487"/>
    </row>
    <row r="30" spans="1:5" s="426" customFormat="1" ht="26.25" customHeight="1" x14ac:dyDescent="0.15">
      <c r="A30" s="485">
        <v>22</v>
      </c>
      <c r="B30" s="487"/>
      <c r="C30" s="487"/>
      <c r="D30" s="488"/>
      <c r="E30" s="487"/>
    </row>
    <row r="31" spans="1:5" s="426" customFormat="1" ht="26.25" customHeight="1" x14ac:dyDescent="0.15">
      <c r="A31" s="485">
        <v>23</v>
      </c>
      <c r="B31" s="487"/>
      <c r="C31" s="487"/>
      <c r="D31" s="488"/>
      <c r="E31" s="487"/>
    </row>
    <row r="32" spans="1:5" s="426" customFormat="1" ht="26.25" customHeight="1" x14ac:dyDescent="0.15">
      <c r="A32" s="485">
        <v>24</v>
      </c>
      <c r="B32" s="487"/>
      <c r="C32" s="487"/>
      <c r="D32" s="488"/>
      <c r="E32" s="487"/>
    </row>
    <row r="33" spans="1:4" s="426" customFormat="1" ht="26.25" customHeight="1" x14ac:dyDescent="0.15">
      <c r="A33" s="433">
        <v>25</v>
      </c>
      <c r="D33" s="107"/>
    </row>
    <row r="34" spans="1:4" s="426" customFormat="1" ht="26.25" customHeight="1" x14ac:dyDescent="0.15">
      <c r="A34" s="433"/>
      <c r="D34" s="107"/>
    </row>
    <row r="35" spans="1:4" s="426" customFormat="1" ht="26.25" customHeight="1" x14ac:dyDescent="0.15">
      <c r="A35" s="433"/>
      <c r="D35" s="107"/>
    </row>
    <row r="36" spans="1:4" s="426" customFormat="1" ht="26.25" customHeight="1" x14ac:dyDescent="0.15">
      <c r="A36" s="433"/>
      <c r="D36" s="107"/>
    </row>
    <row r="37" spans="1:4" s="426" customFormat="1" ht="26.25" customHeight="1" x14ac:dyDescent="0.15">
      <c r="A37" s="433"/>
      <c r="D37" s="107"/>
    </row>
    <row r="38" spans="1:4" s="426" customFormat="1" ht="26.25" customHeight="1" x14ac:dyDescent="0.15">
      <c r="A38" s="433"/>
      <c r="D38" s="107"/>
    </row>
    <row r="39" spans="1:4" s="426" customFormat="1" ht="26.25" customHeight="1" x14ac:dyDescent="0.15">
      <c r="A39" s="433"/>
      <c r="D39" s="107"/>
    </row>
    <row r="40" spans="1:4" s="426" customFormat="1" ht="26.25" customHeight="1" x14ac:dyDescent="0.15">
      <c r="A40" s="433"/>
      <c r="D40" s="107"/>
    </row>
    <row r="41" spans="1:4" s="426" customFormat="1" ht="26.25" customHeight="1" x14ac:dyDescent="0.15">
      <c r="A41" s="433"/>
      <c r="D41" s="107"/>
    </row>
    <row r="42" spans="1:4" s="426" customFormat="1" ht="26.25" customHeight="1" x14ac:dyDescent="0.15">
      <c r="A42" s="433"/>
      <c r="D42" s="107"/>
    </row>
    <row r="43" spans="1:4" s="426" customFormat="1" ht="26.25" customHeight="1" x14ac:dyDescent="0.15">
      <c r="A43" s="433"/>
      <c r="D43" s="107"/>
    </row>
    <row r="44" spans="1:4" s="426" customFormat="1" ht="26.25" customHeight="1" x14ac:dyDescent="0.15">
      <c r="A44" s="433"/>
      <c r="D44" s="107"/>
    </row>
    <row r="45" spans="1:4" s="426" customFormat="1" ht="26.25" customHeight="1" x14ac:dyDescent="0.15">
      <c r="A45" s="433"/>
      <c r="D45" s="107"/>
    </row>
    <row r="46" spans="1:4" s="426" customFormat="1" ht="26.25" customHeight="1" x14ac:dyDescent="0.15">
      <c r="A46" s="433"/>
      <c r="D46" s="107"/>
    </row>
    <row r="47" spans="1:4" s="426" customFormat="1" ht="26.25" customHeight="1" x14ac:dyDescent="0.15">
      <c r="A47" s="433"/>
      <c r="D47" s="107"/>
    </row>
    <row r="48" spans="1:4" s="426" customFormat="1" ht="26.25" customHeight="1" x14ac:dyDescent="0.15">
      <c r="A48" s="433"/>
      <c r="D48" s="107"/>
    </row>
    <row r="49" spans="1:4" s="426" customFormat="1" ht="26.25" customHeight="1" x14ac:dyDescent="0.15">
      <c r="A49" s="433"/>
      <c r="D49" s="107"/>
    </row>
    <row r="50" spans="1:4" s="426" customFormat="1" ht="26.25" customHeight="1" x14ac:dyDescent="0.15">
      <c r="A50" s="433"/>
      <c r="D50" s="107"/>
    </row>
    <row r="51" spans="1:4" s="426" customFormat="1" ht="26.25" customHeight="1" x14ac:dyDescent="0.15">
      <c r="A51" s="433"/>
      <c r="D51" s="107"/>
    </row>
    <row r="52" spans="1:4" s="426" customFormat="1" ht="26.25" customHeight="1" x14ac:dyDescent="0.15">
      <c r="A52" s="433"/>
      <c r="D52" s="107"/>
    </row>
    <row r="53" spans="1:4" s="426" customFormat="1" ht="26.25" customHeight="1" x14ac:dyDescent="0.15">
      <c r="A53" s="433"/>
      <c r="D53" s="107"/>
    </row>
    <row r="54" spans="1:4" s="426" customFormat="1" ht="26.25" customHeight="1" x14ac:dyDescent="0.15">
      <c r="A54" s="433"/>
      <c r="D54" s="107"/>
    </row>
    <row r="55" spans="1:4" s="426" customFormat="1" ht="26.25" customHeight="1" x14ac:dyDescent="0.15">
      <c r="A55" s="433"/>
      <c r="D55" s="107"/>
    </row>
    <row r="56" spans="1:4" s="426" customFormat="1" ht="26.25" customHeight="1" x14ac:dyDescent="0.15">
      <c r="A56" s="433"/>
      <c r="D56" s="107"/>
    </row>
    <row r="57" spans="1:4" s="426" customFormat="1" ht="26.25" customHeight="1" x14ac:dyDescent="0.15">
      <c r="A57" s="433"/>
      <c r="D57" s="107"/>
    </row>
    <row r="58" spans="1:4" s="426" customFormat="1" ht="26.25" customHeight="1" x14ac:dyDescent="0.15">
      <c r="A58" s="433"/>
      <c r="D58" s="107"/>
    </row>
    <row r="59" spans="1:4" s="426" customFormat="1" ht="26.25" customHeight="1" x14ac:dyDescent="0.15">
      <c r="A59" s="433"/>
      <c r="D59" s="107"/>
    </row>
    <row r="60" spans="1:4" s="426" customFormat="1" ht="26.25" customHeight="1" x14ac:dyDescent="0.15">
      <c r="A60" s="433"/>
      <c r="D60" s="107"/>
    </row>
    <row r="61" spans="1:4" s="426" customFormat="1" ht="26.25" customHeight="1" x14ac:dyDescent="0.15">
      <c r="A61" s="433"/>
      <c r="D61" s="107"/>
    </row>
    <row r="62" spans="1:4" s="426" customFormat="1" ht="26.25" customHeight="1" x14ac:dyDescent="0.15">
      <c r="A62" s="433"/>
      <c r="D62" s="107"/>
    </row>
    <row r="63" spans="1:4" s="426" customFormat="1" ht="26.25" customHeight="1" x14ac:dyDescent="0.15">
      <c r="A63" s="433"/>
      <c r="D63" s="107"/>
    </row>
    <row r="64" spans="1:4" s="426" customFormat="1" ht="26.25" customHeight="1" x14ac:dyDescent="0.15">
      <c r="A64" s="433"/>
      <c r="D64" s="107"/>
    </row>
    <row r="65" spans="1:4" s="426" customFormat="1" ht="26.25" customHeight="1" x14ac:dyDescent="0.15">
      <c r="A65" s="433"/>
      <c r="D65" s="107"/>
    </row>
    <row r="66" spans="1:4" s="426" customFormat="1" ht="26.25" customHeight="1" x14ac:dyDescent="0.15">
      <c r="A66" s="433"/>
      <c r="D66" s="107"/>
    </row>
    <row r="67" spans="1:4" s="426" customFormat="1" ht="26.25" customHeight="1" x14ac:dyDescent="0.15">
      <c r="A67" s="433"/>
      <c r="D67" s="107"/>
    </row>
    <row r="68" spans="1:4" s="426" customFormat="1" ht="26.25" customHeight="1" x14ac:dyDescent="0.15">
      <c r="A68" s="433"/>
      <c r="D68" s="107"/>
    </row>
    <row r="69" spans="1:4" s="426" customFormat="1" ht="26.25" customHeight="1" x14ac:dyDescent="0.15">
      <c r="A69" s="433"/>
      <c r="D69" s="107"/>
    </row>
    <row r="70" spans="1:4" s="426" customFormat="1" ht="26.25" customHeight="1" x14ac:dyDescent="0.15">
      <c r="A70" s="433"/>
      <c r="D70" s="107"/>
    </row>
    <row r="71" spans="1:4" s="426" customFormat="1" ht="26.25" customHeight="1" x14ac:dyDescent="0.15">
      <c r="A71" s="433"/>
      <c r="D71" s="107"/>
    </row>
    <row r="72" spans="1:4" s="426" customFormat="1" ht="26.25" customHeight="1" x14ac:dyDescent="0.15">
      <c r="A72" s="433"/>
      <c r="D72" s="107"/>
    </row>
    <row r="73" spans="1:4" s="426" customFormat="1" ht="26.25" customHeight="1" x14ac:dyDescent="0.15">
      <c r="A73" s="433"/>
      <c r="D73" s="107"/>
    </row>
    <row r="74" spans="1:4" s="426" customFormat="1" ht="26.25" customHeight="1" x14ac:dyDescent="0.15">
      <c r="A74" s="433"/>
      <c r="D74" s="107"/>
    </row>
    <row r="75" spans="1:4" s="426" customFormat="1" ht="26.25" customHeight="1" x14ac:dyDescent="0.15">
      <c r="A75" s="433"/>
      <c r="D75" s="107"/>
    </row>
    <row r="76" spans="1:4" s="426" customFormat="1" ht="26.25" customHeight="1" x14ac:dyDescent="0.15">
      <c r="A76" s="433"/>
      <c r="D76" s="107"/>
    </row>
    <row r="77" spans="1:4" s="426" customFormat="1" ht="26.25" customHeight="1" x14ac:dyDescent="0.15">
      <c r="A77" s="433"/>
      <c r="D77" s="107"/>
    </row>
    <row r="78" spans="1:4" s="426" customFormat="1" ht="26.25" customHeight="1" x14ac:dyDescent="0.15">
      <c r="A78" s="433"/>
      <c r="D78" s="107"/>
    </row>
    <row r="79" spans="1:4" s="426" customFormat="1" ht="26.25" customHeight="1" x14ac:dyDescent="0.15">
      <c r="A79" s="433"/>
      <c r="D79" s="107"/>
    </row>
    <row r="80" spans="1:4" s="426" customFormat="1" ht="26.25" customHeight="1" x14ac:dyDescent="0.15">
      <c r="A80" s="433"/>
      <c r="D80" s="107"/>
    </row>
    <row r="81" spans="1:4" s="426" customFormat="1" ht="26.25" customHeight="1" x14ac:dyDescent="0.15">
      <c r="A81" s="433"/>
      <c r="D81" s="107"/>
    </row>
    <row r="82" spans="1:4" s="426" customFormat="1" ht="26.25" customHeight="1" x14ac:dyDescent="0.15">
      <c r="A82" s="433"/>
      <c r="D82" s="107"/>
    </row>
    <row r="83" spans="1:4" s="426" customFormat="1" ht="26.25" customHeight="1" x14ac:dyDescent="0.15">
      <c r="A83" s="433"/>
      <c r="D83" s="107"/>
    </row>
    <row r="84" spans="1:4" s="426" customFormat="1" ht="26.25" customHeight="1" x14ac:dyDescent="0.15">
      <c r="A84" s="433"/>
      <c r="D84" s="107"/>
    </row>
    <row r="85" spans="1:4" s="426" customFormat="1" ht="26.25" customHeight="1" x14ac:dyDescent="0.15">
      <c r="A85" s="433"/>
      <c r="D85" s="107"/>
    </row>
    <row r="86" spans="1:4" s="426" customFormat="1" ht="26.25" customHeight="1" x14ac:dyDescent="0.15">
      <c r="A86" s="433"/>
      <c r="D86" s="107"/>
    </row>
    <row r="87" spans="1:4" s="426" customFormat="1" ht="26.25" customHeight="1" x14ac:dyDescent="0.15">
      <c r="A87" s="433"/>
      <c r="D87" s="107"/>
    </row>
    <row r="88" spans="1:4" s="426" customFormat="1" ht="26.25" customHeight="1" x14ac:dyDescent="0.15">
      <c r="A88" s="433"/>
      <c r="D88" s="107"/>
    </row>
    <row r="89" spans="1:4" s="426" customFormat="1" ht="26.25" customHeight="1" x14ac:dyDescent="0.15">
      <c r="A89" s="433"/>
      <c r="D89" s="107"/>
    </row>
    <row r="90" spans="1:4" s="426" customFormat="1" ht="26.25" customHeight="1" x14ac:dyDescent="0.15">
      <c r="A90" s="433"/>
      <c r="D90" s="107"/>
    </row>
    <row r="91" spans="1:4" s="426" customFormat="1" ht="26.25" customHeight="1" x14ac:dyDescent="0.15">
      <c r="A91" s="433"/>
      <c r="D91" s="107"/>
    </row>
    <row r="92" spans="1:4" s="426" customFormat="1" ht="26.25" customHeight="1" x14ac:dyDescent="0.15">
      <c r="A92" s="433"/>
      <c r="D92" s="107"/>
    </row>
    <row r="93" spans="1:4" s="426" customFormat="1" ht="26.25" customHeight="1" x14ac:dyDescent="0.15">
      <c r="A93" s="433"/>
      <c r="D93" s="107"/>
    </row>
    <row r="94" spans="1:4" s="426" customFormat="1" ht="26.25" customHeight="1" x14ac:dyDescent="0.15">
      <c r="A94" s="433"/>
      <c r="D94" s="107"/>
    </row>
    <row r="95" spans="1:4" s="426" customFormat="1" ht="26.25" customHeight="1" x14ac:dyDescent="0.15">
      <c r="A95" s="433"/>
      <c r="D95" s="107"/>
    </row>
    <row r="96" spans="1:4" s="426" customFormat="1" ht="26.25" customHeight="1" x14ac:dyDescent="0.15">
      <c r="A96" s="433"/>
      <c r="D96" s="107"/>
    </row>
    <row r="97" spans="1:4" s="426" customFormat="1" ht="26.25" customHeight="1" x14ac:dyDescent="0.15">
      <c r="A97" s="433"/>
      <c r="D97" s="107"/>
    </row>
    <row r="98" spans="1:4" s="426" customFormat="1" ht="26.25" customHeight="1" x14ac:dyDescent="0.15">
      <c r="A98" s="433"/>
      <c r="D98" s="107"/>
    </row>
    <row r="99" spans="1:4" s="426" customFormat="1" ht="26.25" customHeight="1" x14ac:dyDescent="0.15">
      <c r="A99" s="433"/>
      <c r="D99" s="107"/>
    </row>
    <row r="100" spans="1:4" s="426" customFormat="1" ht="26.25" customHeight="1" x14ac:dyDescent="0.15">
      <c r="A100" s="433"/>
      <c r="D100" s="107"/>
    </row>
    <row r="101" spans="1:4" s="426" customFormat="1" ht="26.25" customHeight="1" x14ac:dyDescent="0.15">
      <c r="A101" s="433"/>
      <c r="D101" s="107"/>
    </row>
    <row r="102" spans="1:4" s="426" customFormat="1" ht="26.25" customHeight="1" x14ac:dyDescent="0.15">
      <c r="A102" s="433"/>
      <c r="D102" s="107"/>
    </row>
    <row r="103" spans="1:4" s="426" customFormat="1" ht="26.25" customHeight="1" x14ac:dyDescent="0.15">
      <c r="A103" s="433"/>
      <c r="D103" s="107"/>
    </row>
    <row r="104" spans="1:4" s="426" customFormat="1" ht="26.25" customHeight="1" x14ac:dyDescent="0.15">
      <c r="A104" s="433"/>
      <c r="D104" s="107"/>
    </row>
    <row r="105" spans="1:4" s="426" customFormat="1" ht="26.25" customHeight="1" x14ac:dyDescent="0.15">
      <c r="A105" s="433"/>
      <c r="D105" s="107"/>
    </row>
    <row r="106" spans="1:4" s="426" customFormat="1" ht="26.25" customHeight="1" x14ac:dyDescent="0.15">
      <c r="A106" s="433"/>
      <c r="D106" s="107"/>
    </row>
    <row r="107" spans="1:4" s="426" customFormat="1" ht="26.25" customHeight="1" x14ac:dyDescent="0.15">
      <c r="A107" s="433"/>
      <c r="D107" s="107"/>
    </row>
    <row r="108" spans="1:4" s="426" customFormat="1" ht="26.25" customHeight="1" x14ac:dyDescent="0.15">
      <c r="A108" s="433"/>
      <c r="D108" s="107"/>
    </row>
    <row r="109" spans="1:4" s="426" customFormat="1" ht="26.25" customHeight="1" x14ac:dyDescent="0.15">
      <c r="A109" s="433"/>
      <c r="D109" s="107"/>
    </row>
    <row r="110" spans="1:4" s="426" customFormat="1" ht="26.25" customHeight="1" x14ac:dyDescent="0.15">
      <c r="A110" s="433"/>
      <c r="D110" s="107"/>
    </row>
    <row r="111" spans="1:4" s="426" customFormat="1" ht="26.25" customHeight="1" x14ac:dyDescent="0.15">
      <c r="A111" s="433"/>
      <c r="D111" s="107"/>
    </row>
    <row r="112" spans="1:4" s="426" customFormat="1" ht="26.25" customHeight="1" x14ac:dyDescent="0.15">
      <c r="A112" s="433"/>
      <c r="D112" s="107"/>
    </row>
    <row r="113" spans="1:4" s="426" customFormat="1" ht="26.25" customHeight="1" x14ac:dyDescent="0.15">
      <c r="A113" s="433"/>
      <c r="D113" s="107"/>
    </row>
    <row r="114" spans="1:4" s="426" customFormat="1" ht="26.25" customHeight="1" x14ac:dyDescent="0.15">
      <c r="A114" s="433"/>
      <c r="D114" s="107"/>
    </row>
    <row r="115" spans="1:4" s="426" customFormat="1" ht="26.25" customHeight="1" x14ac:dyDescent="0.15">
      <c r="A115" s="433"/>
      <c r="D115" s="107"/>
    </row>
    <row r="116" spans="1:4" s="426" customFormat="1" ht="26.25" customHeight="1" x14ac:dyDescent="0.15">
      <c r="A116" s="433"/>
      <c r="D116" s="107"/>
    </row>
    <row r="117" spans="1:4" s="426" customFormat="1" ht="26.25" customHeight="1" x14ac:dyDescent="0.15">
      <c r="A117" s="433"/>
      <c r="D117" s="107"/>
    </row>
    <row r="118" spans="1:4" s="426" customFormat="1" ht="26.25" customHeight="1" x14ac:dyDescent="0.15">
      <c r="A118" s="433"/>
      <c r="D118" s="107"/>
    </row>
    <row r="119" spans="1:4" s="426" customFormat="1" ht="26.25" customHeight="1" x14ac:dyDescent="0.15">
      <c r="A119" s="433"/>
      <c r="D119" s="107"/>
    </row>
    <row r="120" spans="1:4" s="426" customFormat="1" ht="26.25" customHeight="1" x14ac:dyDescent="0.15">
      <c r="A120" s="433"/>
      <c r="D120" s="107"/>
    </row>
    <row r="121" spans="1:4" s="426" customFormat="1" ht="26.25" customHeight="1" x14ac:dyDescent="0.15">
      <c r="A121" s="433"/>
      <c r="D121" s="107"/>
    </row>
    <row r="122" spans="1:4" s="426" customFormat="1" ht="26.25" customHeight="1" x14ac:dyDescent="0.15">
      <c r="A122" s="433"/>
      <c r="D122" s="107"/>
    </row>
    <row r="123" spans="1:4" s="426" customFormat="1" ht="26.25" customHeight="1" x14ac:dyDescent="0.15">
      <c r="A123" s="433"/>
      <c r="D123" s="107"/>
    </row>
    <row r="124" spans="1:4" s="426" customFormat="1" ht="26.25" customHeight="1" x14ac:dyDescent="0.15">
      <c r="A124" s="433"/>
      <c r="D124" s="107"/>
    </row>
    <row r="125" spans="1:4" s="426" customFormat="1" ht="26.25" customHeight="1" x14ac:dyDescent="0.15">
      <c r="A125" s="433"/>
      <c r="D125" s="107"/>
    </row>
    <row r="126" spans="1:4" s="426" customFormat="1" ht="26.25" customHeight="1" x14ac:dyDescent="0.15">
      <c r="A126" s="433"/>
      <c r="D126" s="107"/>
    </row>
    <row r="127" spans="1:4" s="426" customFormat="1" ht="26.25" customHeight="1" x14ac:dyDescent="0.15">
      <c r="A127" s="433"/>
      <c r="D127" s="107"/>
    </row>
    <row r="128" spans="1:4" s="426" customFormat="1" ht="26.25" customHeight="1" x14ac:dyDescent="0.15">
      <c r="A128" s="433"/>
      <c r="D128" s="107"/>
    </row>
    <row r="129" spans="1:4" s="426" customFormat="1" ht="26.25" customHeight="1" x14ac:dyDescent="0.15">
      <c r="A129" s="433"/>
      <c r="D129" s="107"/>
    </row>
    <row r="130" spans="1:4" s="426" customFormat="1" ht="26.25" customHeight="1" x14ac:dyDescent="0.15">
      <c r="A130" s="433"/>
      <c r="D130" s="107"/>
    </row>
    <row r="131" spans="1:4" s="426" customFormat="1" ht="26.25" customHeight="1" x14ac:dyDescent="0.15">
      <c r="A131" s="433"/>
      <c r="D131" s="107"/>
    </row>
    <row r="132" spans="1:4" s="426" customFormat="1" ht="26.25" customHeight="1" x14ac:dyDescent="0.15">
      <c r="A132" s="433"/>
      <c r="D132" s="107"/>
    </row>
    <row r="133" spans="1:4" s="426" customFormat="1" ht="26.25" customHeight="1" x14ac:dyDescent="0.15">
      <c r="A133" s="433"/>
      <c r="D133" s="107"/>
    </row>
    <row r="134" spans="1:4" s="426" customFormat="1" ht="26.25" customHeight="1" x14ac:dyDescent="0.15">
      <c r="A134" s="433"/>
      <c r="D134" s="107"/>
    </row>
    <row r="135" spans="1:4" s="426" customFormat="1" ht="26.25" customHeight="1" x14ac:dyDescent="0.15">
      <c r="A135" s="433"/>
      <c r="D135" s="107"/>
    </row>
    <row r="136" spans="1:4" s="426" customFormat="1" ht="26.25" customHeight="1" x14ac:dyDescent="0.15">
      <c r="A136" s="433"/>
      <c r="D136" s="107"/>
    </row>
    <row r="137" spans="1:4" s="426" customFormat="1" ht="26.25" customHeight="1" x14ac:dyDescent="0.15">
      <c r="A137" s="433"/>
      <c r="D137" s="107"/>
    </row>
    <row r="138" spans="1:4" s="426" customFormat="1" ht="26.25" customHeight="1" x14ac:dyDescent="0.15">
      <c r="A138" s="433"/>
      <c r="D138" s="107"/>
    </row>
    <row r="139" spans="1:4" ht="26.25" customHeight="1" x14ac:dyDescent="0.15">
      <c r="A139" s="433"/>
      <c r="D139" s="445"/>
    </row>
    <row r="140" spans="1:4" ht="26.25" customHeight="1" x14ac:dyDescent="0.15">
      <c r="A140" s="433"/>
      <c r="D140" s="445"/>
    </row>
    <row r="141" spans="1:4" ht="26.25" customHeight="1" x14ac:dyDescent="0.15">
      <c r="A141" s="433"/>
      <c r="D141" s="445"/>
    </row>
    <row r="142" spans="1:4" ht="26.25" customHeight="1" x14ac:dyDescent="0.15">
      <c r="A142" s="433"/>
      <c r="D142" s="445"/>
    </row>
    <row r="143" spans="1:4" ht="26.25" customHeight="1" x14ac:dyDescent="0.15">
      <c r="A143" s="433"/>
      <c r="D143" s="445"/>
    </row>
    <row r="144" spans="1:4" ht="26.25" customHeight="1" x14ac:dyDescent="0.15">
      <c r="A144" s="433"/>
      <c r="D144" s="445"/>
    </row>
    <row r="145" spans="1:4" ht="26.25" customHeight="1" x14ac:dyDescent="0.15">
      <c r="A145" s="433"/>
      <c r="D145" s="445"/>
    </row>
    <row r="146" spans="1:4" ht="26.25" customHeight="1" x14ac:dyDescent="0.15">
      <c r="A146" s="433"/>
      <c r="D146" s="445"/>
    </row>
    <row r="147" spans="1:4" ht="26.25" customHeight="1" x14ac:dyDescent="0.15">
      <c r="A147" s="433"/>
      <c r="D147" s="445"/>
    </row>
    <row r="148" spans="1:4" ht="26.25" customHeight="1" x14ac:dyDescent="0.15">
      <c r="A148" s="433"/>
      <c r="D148" s="445"/>
    </row>
    <row r="149" spans="1:4" ht="26.25" customHeight="1" x14ac:dyDescent="0.15">
      <c r="A149" s="433"/>
      <c r="D149" s="445"/>
    </row>
    <row r="150" spans="1:4" ht="26.25" customHeight="1" x14ac:dyDescent="0.15">
      <c r="A150" s="433"/>
      <c r="D150" s="445"/>
    </row>
    <row r="151" spans="1:4" ht="26.25" customHeight="1" x14ac:dyDescent="0.15">
      <c r="A151" s="433"/>
      <c r="D151" s="445"/>
    </row>
    <row r="152" spans="1:4" ht="26.25" customHeight="1" x14ac:dyDescent="0.15">
      <c r="A152" s="433"/>
      <c r="D152" s="445"/>
    </row>
    <row r="153" spans="1:4" ht="26.25" customHeight="1" x14ac:dyDescent="0.15">
      <c r="A153" s="433"/>
      <c r="D153" s="445"/>
    </row>
    <row r="154" spans="1:4" ht="26.25" customHeight="1" x14ac:dyDescent="0.15">
      <c r="A154" s="433"/>
      <c r="D154" s="445"/>
    </row>
    <row r="155" spans="1:4" ht="26.25" customHeight="1" x14ac:dyDescent="0.15">
      <c r="A155" s="433"/>
      <c r="D155" s="445"/>
    </row>
    <row r="156" spans="1:4" ht="26.25" customHeight="1" x14ac:dyDescent="0.15">
      <c r="A156" s="433"/>
      <c r="D156" s="445"/>
    </row>
    <row r="157" spans="1:4" ht="26.25" customHeight="1" x14ac:dyDescent="0.15">
      <c r="A157" s="433"/>
      <c r="D157" s="445"/>
    </row>
    <row r="158" spans="1:4" ht="26.25" customHeight="1" x14ac:dyDescent="0.15">
      <c r="A158" s="433"/>
      <c r="D158" s="445"/>
    </row>
    <row r="159" spans="1:4" ht="26.25" customHeight="1" x14ac:dyDescent="0.15">
      <c r="A159" s="433"/>
      <c r="D159" s="445"/>
    </row>
    <row r="160" spans="1:4" ht="26.25" customHeight="1" x14ac:dyDescent="0.15">
      <c r="A160" s="433"/>
      <c r="D160" s="445"/>
    </row>
    <row r="161" spans="1:4" ht="26.25" customHeight="1" x14ac:dyDescent="0.15">
      <c r="A161" s="433"/>
      <c r="D161" s="445"/>
    </row>
    <row r="162" spans="1:4" ht="26.25" customHeight="1" x14ac:dyDescent="0.15">
      <c r="A162" s="433"/>
      <c r="D162" s="445"/>
    </row>
    <row r="163" spans="1:4" ht="26.25" customHeight="1" x14ac:dyDescent="0.15">
      <c r="A163" s="433"/>
      <c r="D163" s="445"/>
    </row>
    <row r="164" spans="1:4" ht="26.25" customHeight="1" x14ac:dyDescent="0.15">
      <c r="A164" s="433"/>
      <c r="D164" s="445"/>
    </row>
    <row r="165" spans="1:4" ht="26.25" customHeight="1" x14ac:dyDescent="0.15">
      <c r="A165" s="433"/>
      <c r="D165" s="445"/>
    </row>
    <row r="166" spans="1:4" ht="26.25" customHeight="1" x14ac:dyDescent="0.15">
      <c r="A166" s="433"/>
      <c r="D166" s="445"/>
    </row>
    <row r="167" spans="1:4" ht="26.25" customHeight="1" x14ac:dyDescent="0.15">
      <c r="A167" s="433"/>
      <c r="D167" s="445"/>
    </row>
    <row r="168" spans="1:4" ht="26.25" customHeight="1" x14ac:dyDescent="0.15">
      <c r="A168" s="433"/>
      <c r="D168" s="445"/>
    </row>
    <row r="169" spans="1:4" ht="26.25" customHeight="1" x14ac:dyDescent="0.15">
      <c r="A169" s="433"/>
      <c r="D169" s="445"/>
    </row>
    <row r="170" spans="1:4" ht="26.25" customHeight="1" x14ac:dyDescent="0.15">
      <c r="A170" s="433"/>
      <c r="D170" s="445"/>
    </row>
    <row r="171" spans="1:4" ht="26.25" customHeight="1" x14ac:dyDescent="0.15">
      <c r="A171" s="433"/>
      <c r="D171" s="445"/>
    </row>
    <row r="172" spans="1:4" ht="26.25" customHeight="1" x14ac:dyDescent="0.15">
      <c r="A172" s="433"/>
      <c r="D172" s="445"/>
    </row>
    <row r="173" spans="1:4" ht="26.25" customHeight="1" x14ac:dyDescent="0.15">
      <c r="A173" s="433"/>
      <c r="D173" s="445"/>
    </row>
    <row r="174" spans="1:4" ht="26.25" customHeight="1" x14ac:dyDescent="0.15">
      <c r="A174" s="433"/>
      <c r="D174" s="445"/>
    </row>
    <row r="175" spans="1:4" ht="26.25" customHeight="1" x14ac:dyDescent="0.15">
      <c r="A175" s="433"/>
      <c r="D175" s="445"/>
    </row>
    <row r="176" spans="1:4" ht="26.25" customHeight="1" x14ac:dyDescent="0.15">
      <c r="A176" s="433"/>
      <c r="D176" s="445"/>
    </row>
    <row r="177" spans="1:4" ht="26.25" customHeight="1" x14ac:dyDescent="0.15">
      <c r="A177" s="433"/>
      <c r="D177" s="445"/>
    </row>
    <row r="178" spans="1:4" ht="26.25" customHeight="1" x14ac:dyDescent="0.15">
      <c r="A178" s="433"/>
      <c r="D178" s="445"/>
    </row>
    <row r="179" spans="1:4" ht="26.25" customHeight="1" x14ac:dyDescent="0.15">
      <c r="A179" s="433"/>
      <c r="D179" s="445"/>
    </row>
    <row r="180" spans="1:4" ht="26.25" customHeight="1" x14ac:dyDescent="0.15">
      <c r="A180" s="433"/>
      <c r="D180" s="445"/>
    </row>
    <row r="181" spans="1:4" ht="26.25" customHeight="1" x14ac:dyDescent="0.15">
      <c r="A181" s="433"/>
      <c r="D181" s="445"/>
    </row>
    <row r="182" spans="1:4" ht="26.25" customHeight="1" x14ac:dyDescent="0.15">
      <c r="A182" s="433"/>
      <c r="D182" s="445"/>
    </row>
    <row r="183" spans="1:4" ht="26.25" customHeight="1" x14ac:dyDescent="0.15">
      <c r="A183" s="433"/>
      <c r="D183" s="445"/>
    </row>
    <row r="184" spans="1:4" ht="26.25" customHeight="1" x14ac:dyDescent="0.15">
      <c r="A184" s="433"/>
      <c r="D184" s="445"/>
    </row>
    <row r="185" spans="1:4" ht="26.25" customHeight="1" x14ac:dyDescent="0.15">
      <c r="A185" s="433"/>
      <c r="D185" s="445"/>
    </row>
    <row r="186" spans="1:4" ht="26.25" customHeight="1" x14ac:dyDescent="0.15">
      <c r="A186" s="433"/>
      <c r="D186" s="445"/>
    </row>
    <row r="187" spans="1:4" ht="26.25" customHeight="1" x14ac:dyDescent="0.15">
      <c r="A187" s="433"/>
      <c r="D187" s="445"/>
    </row>
    <row r="188" spans="1:4" ht="26.25" customHeight="1" x14ac:dyDescent="0.15">
      <c r="A188" s="433"/>
      <c r="D188" s="445"/>
    </row>
    <row r="189" spans="1:4" ht="26.25" customHeight="1" x14ac:dyDescent="0.15">
      <c r="A189" s="433"/>
      <c r="D189" s="445"/>
    </row>
    <row r="190" spans="1:4" ht="26.25" customHeight="1" x14ac:dyDescent="0.15">
      <c r="A190" s="433"/>
      <c r="D190" s="445"/>
    </row>
    <row r="191" spans="1:4" ht="26.25" customHeight="1" x14ac:dyDescent="0.15">
      <c r="A191" s="433"/>
      <c r="D191" s="445"/>
    </row>
    <row r="192" spans="1:4" ht="26.25" customHeight="1" x14ac:dyDescent="0.15">
      <c r="A192" s="433"/>
      <c r="D192" s="445"/>
    </row>
    <row r="193" spans="1:4" ht="26.25" customHeight="1" x14ac:dyDescent="0.15">
      <c r="A193" s="433"/>
      <c r="D193" s="445"/>
    </row>
    <row r="194" spans="1:4" ht="26.25" customHeight="1" x14ac:dyDescent="0.15">
      <c r="A194" s="433"/>
      <c r="D194" s="445"/>
    </row>
    <row r="195" spans="1:4" ht="26.25" customHeight="1" x14ac:dyDescent="0.15">
      <c r="A195" s="433"/>
      <c r="D195" s="445"/>
    </row>
    <row r="196" spans="1:4" ht="26.25" customHeight="1" x14ac:dyDescent="0.15">
      <c r="A196" s="433"/>
      <c r="D196" s="445"/>
    </row>
    <row r="197" spans="1:4" ht="26.25" customHeight="1" x14ac:dyDescent="0.15">
      <c r="A197" s="433"/>
      <c r="D197" s="445"/>
    </row>
    <row r="198" spans="1:4" ht="26.25" customHeight="1" x14ac:dyDescent="0.15">
      <c r="A198" s="433"/>
      <c r="D198" s="445"/>
    </row>
    <row r="199" spans="1:4" ht="26.25" customHeight="1" x14ac:dyDescent="0.15">
      <c r="A199" s="433"/>
      <c r="D199" s="445"/>
    </row>
    <row r="200" spans="1:4" ht="26.25" customHeight="1" x14ac:dyDescent="0.15">
      <c r="A200" s="433"/>
      <c r="D200" s="445"/>
    </row>
    <row r="201" spans="1:4" ht="26.25" customHeight="1" x14ac:dyDescent="0.15">
      <c r="A201" s="433"/>
      <c r="D201" s="445"/>
    </row>
    <row r="202" spans="1:4" ht="26.25" customHeight="1" x14ac:dyDescent="0.15">
      <c r="A202" s="433"/>
      <c r="D202" s="445"/>
    </row>
    <row r="203" spans="1:4" ht="26.25" customHeight="1" x14ac:dyDescent="0.15">
      <c r="A203" s="433"/>
      <c r="D203" s="445"/>
    </row>
    <row r="204" spans="1:4" ht="26.25" customHeight="1" x14ac:dyDescent="0.15">
      <c r="A204" s="433"/>
      <c r="D204" s="445"/>
    </row>
    <row r="205" spans="1:4" ht="26.25" customHeight="1" x14ac:dyDescent="0.15">
      <c r="A205" s="433"/>
      <c r="D205" s="445"/>
    </row>
    <row r="206" spans="1:4" ht="26.25" customHeight="1" x14ac:dyDescent="0.15">
      <c r="A206" s="433"/>
      <c r="D206" s="445"/>
    </row>
    <row r="207" spans="1:4" ht="26.25" customHeight="1" x14ac:dyDescent="0.15">
      <c r="A207" s="433"/>
      <c r="D207" s="445"/>
    </row>
    <row r="208" spans="1:4" ht="26.25" customHeight="1" x14ac:dyDescent="0.15">
      <c r="A208" s="433"/>
      <c r="D208" s="445"/>
    </row>
    <row r="209" spans="1:4" ht="26.25" customHeight="1" x14ac:dyDescent="0.15">
      <c r="A209" s="433"/>
      <c r="D209" s="445"/>
    </row>
    <row r="210" spans="1:4" ht="26.25" customHeight="1" x14ac:dyDescent="0.15">
      <c r="A210" s="433"/>
      <c r="D210" s="445"/>
    </row>
    <row r="211" spans="1:4" ht="26.25" customHeight="1" x14ac:dyDescent="0.15">
      <c r="A211" s="433"/>
      <c r="D211" s="445"/>
    </row>
    <row r="212" spans="1:4" ht="26.25" customHeight="1" x14ac:dyDescent="0.15">
      <c r="A212" s="433"/>
      <c r="D212" s="445"/>
    </row>
    <row r="213" spans="1:4" ht="26.25" customHeight="1" x14ac:dyDescent="0.15">
      <c r="A213" s="433"/>
      <c r="D213" s="445"/>
    </row>
    <row r="214" spans="1:4" ht="26.25" customHeight="1" x14ac:dyDescent="0.15">
      <c r="A214" s="433"/>
      <c r="D214" s="445"/>
    </row>
    <row r="215" spans="1:4" ht="26.25" customHeight="1" x14ac:dyDescent="0.15">
      <c r="A215" s="433"/>
      <c r="D215" s="445"/>
    </row>
    <row r="216" spans="1:4" ht="26.25" customHeight="1" x14ac:dyDescent="0.15">
      <c r="A216" s="433"/>
      <c r="D216" s="445"/>
    </row>
    <row r="217" spans="1:4" ht="26.25" customHeight="1" x14ac:dyDescent="0.15">
      <c r="A217" s="433"/>
      <c r="D217" s="445"/>
    </row>
    <row r="218" spans="1:4" ht="26.25" customHeight="1" x14ac:dyDescent="0.15">
      <c r="A218" s="433"/>
      <c r="D218" s="445"/>
    </row>
    <row r="219" spans="1:4" ht="26.25" customHeight="1" x14ac:dyDescent="0.15">
      <c r="A219" s="433"/>
      <c r="D219" s="445"/>
    </row>
    <row r="220" spans="1:4" ht="26.25" customHeight="1" x14ac:dyDescent="0.15">
      <c r="A220" s="433"/>
      <c r="D220" s="445"/>
    </row>
    <row r="221" spans="1:4" ht="26.25" customHeight="1" x14ac:dyDescent="0.15">
      <c r="A221" s="433"/>
      <c r="D221" s="445"/>
    </row>
    <row r="222" spans="1:4" ht="26.25" customHeight="1" x14ac:dyDescent="0.15">
      <c r="A222" s="433"/>
      <c r="D222" s="445"/>
    </row>
    <row r="223" spans="1:4" ht="26.25" customHeight="1" x14ac:dyDescent="0.15">
      <c r="A223" s="433"/>
      <c r="D223" s="445"/>
    </row>
    <row r="224" spans="1:4" ht="26.25" customHeight="1" x14ac:dyDescent="0.15">
      <c r="A224" s="433"/>
      <c r="D224" s="445"/>
    </row>
    <row r="225" spans="1:4" ht="26.25" customHeight="1" x14ac:dyDescent="0.15">
      <c r="A225" s="433"/>
      <c r="D225" s="445"/>
    </row>
    <row r="226" spans="1:4" ht="26.25" customHeight="1" x14ac:dyDescent="0.15">
      <c r="A226" s="433"/>
      <c r="D226" s="445"/>
    </row>
    <row r="227" spans="1:4" ht="26.25" customHeight="1" x14ac:dyDescent="0.15">
      <c r="A227" s="433"/>
      <c r="D227" s="445"/>
    </row>
    <row r="228" spans="1:4" ht="26.25" customHeight="1" x14ac:dyDescent="0.15">
      <c r="A228" s="433"/>
      <c r="D228" s="445"/>
    </row>
    <row r="229" spans="1:4" ht="26.25" customHeight="1" x14ac:dyDescent="0.15">
      <c r="A229" s="433"/>
      <c r="D229" s="445"/>
    </row>
    <row r="230" spans="1:4" ht="26.25" customHeight="1" x14ac:dyDescent="0.15">
      <c r="A230" s="433"/>
      <c r="D230" s="445"/>
    </row>
    <row r="231" spans="1:4" ht="26.25" customHeight="1" x14ac:dyDescent="0.15">
      <c r="A231" s="433"/>
      <c r="D231" s="445"/>
    </row>
    <row r="232" spans="1:4" ht="26.25" customHeight="1" x14ac:dyDescent="0.15">
      <c r="A232" s="433"/>
      <c r="D232" s="445"/>
    </row>
    <row r="233" spans="1:4" ht="26.25" customHeight="1" x14ac:dyDescent="0.15">
      <c r="A233" s="433"/>
      <c r="D233" s="445"/>
    </row>
    <row r="234" spans="1:4" ht="26.25" customHeight="1" x14ac:dyDescent="0.15">
      <c r="A234" s="433"/>
      <c r="D234" s="445"/>
    </row>
    <row r="235" spans="1:4" ht="26.25" customHeight="1" x14ac:dyDescent="0.15">
      <c r="A235" s="433"/>
      <c r="D235" s="445"/>
    </row>
    <row r="236" spans="1:4" ht="26.25" customHeight="1" x14ac:dyDescent="0.15">
      <c r="A236" s="433"/>
      <c r="D236" s="445"/>
    </row>
    <row r="237" spans="1:4" ht="26.25" customHeight="1" x14ac:dyDescent="0.15">
      <c r="A237" s="433"/>
      <c r="D237" s="445"/>
    </row>
    <row r="238" spans="1:4" ht="26.25" customHeight="1" x14ac:dyDescent="0.15">
      <c r="A238" s="433"/>
      <c r="D238" s="445"/>
    </row>
    <row r="239" spans="1:4" ht="26.25" customHeight="1" x14ac:dyDescent="0.15">
      <c r="A239" s="433"/>
      <c r="D239" s="445"/>
    </row>
    <row r="240" spans="1:4" ht="26.25" customHeight="1" x14ac:dyDescent="0.15">
      <c r="A240" s="433"/>
      <c r="D240" s="445"/>
    </row>
    <row r="241" spans="1:4" ht="26.25" customHeight="1" x14ac:dyDescent="0.15">
      <c r="A241" s="433"/>
      <c r="D241" s="445"/>
    </row>
    <row r="242" spans="1:4" ht="26.25" customHeight="1" x14ac:dyDescent="0.15">
      <c r="A242" s="433"/>
      <c r="D242" s="445"/>
    </row>
    <row r="243" spans="1:4" ht="26.25" customHeight="1" x14ac:dyDescent="0.15">
      <c r="A243" s="433"/>
      <c r="D243" s="445"/>
    </row>
    <row r="244" spans="1:4" ht="26.25" customHeight="1" x14ac:dyDescent="0.15">
      <c r="A244" s="433"/>
      <c r="D244" s="445"/>
    </row>
    <row r="245" spans="1:4" ht="26.25" customHeight="1" x14ac:dyDescent="0.15">
      <c r="A245" s="433"/>
      <c r="D245" s="445"/>
    </row>
    <row r="246" spans="1:4" ht="26.25" customHeight="1" x14ac:dyDescent="0.15">
      <c r="A246" s="433"/>
      <c r="D246" s="445"/>
    </row>
    <row r="247" spans="1:4" ht="26.25" customHeight="1" x14ac:dyDescent="0.15">
      <c r="A247" s="433"/>
      <c r="D247" s="445"/>
    </row>
    <row r="248" spans="1:4" ht="26.25" customHeight="1" x14ac:dyDescent="0.15">
      <c r="A248" s="433"/>
      <c r="D248" s="445"/>
    </row>
    <row r="249" spans="1:4" ht="26.25" customHeight="1" x14ac:dyDescent="0.15">
      <c r="A249" s="433"/>
      <c r="D249" s="445"/>
    </row>
    <row r="250" spans="1:4" ht="26.25" customHeight="1" x14ac:dyDescent="0.15">
      <c r="A250" s="433"/>
      <c r="D250" s="445"/>
    </row>
    <row r="251" spans="1:4" ht="26.25" customHeight="1" x14ac:dyDescent="0.15">
      <c r="A251" s="433"/>
      <c r="D251" s="445"/>
    </row>
    <row r="252" spans="1:4" ht="26.25" customHeight="1" x14ac:dyDescent="0.15">
      <c r="A252" s="433"/>
      <c r="D252" s="445"/>
    </row>
    <row r="253" spans="1:4" ht="26.25" customHeight="1" x14ac:dyDescent="0.15">
      <c r="A253" s="433"/>
      <c r="D253" s="445"/>
    </row>
    <row r="254" spans="1:4" ht="26.25" customHeight="1" x14ac:dyDescent="0.15">
      <c r="A254" s="433"/>
      <c r="D254" s="445"/>
    </row>
    <row r="255" spans="1:4" ht="26.25" customHeight="1" x14ac:dyDescent="0.15">
      <c r="A255" s="433"/>
      <c r="D255" s="445"/>
    </row>
    <row r="256" spans="1:4" ht="26.25" customHeight="1" x14ac:dyDescent="0.15">
      <c r="A256" s="433"/>
      <c r="D256" s="445"/>
    </row>
    <row r="257" spans="1:4" ht="26.25" customHeight="1" x14ac:dyDescent="0.15">
      <c r="A257" s="433"/>
      <c r="D257" s="445"/>
    </row>
    <row r="258" spans="1:4" ht="26.25" customHeight="1" x14ac:dyDescent="0.15">
      <c r="A258" s="433"/>
      <c r="D258" s="445"/>
    </row>
    <row r="259" spans="1:4" ht="26.25" customHeight="1" x14ac:dyDescent="0.15">
      <c r="A259" s="433"/>
      <c r="D259" s="445"/>
    </row>
    <row r="260" spans="1:4" ht="26.25" customHeight="1" x14ac:dyDescent="0.15">
      <c r="A260" s="433"/>
      <c r="D260" s="445"/>
    </row>
    <row r="261" spans="1:4" ht="26.25" customHeight="1" x14ac:dyDescent="0.15">
      <c r="A261" s="433"/>
      <c r="D261" s="445"/>
    </row>
    <row r="262" spans="1:4" ht="26.25" customHeight="1" x14ac:dyDescent="0.15">
      <c r="A262" s="433"/>
      <c r="D262" s="445"/>
    </row>
    <row r="263" spans="1:4" ht="26.25" customHeight="1" x14ac:dyDescent="0.15">
      <c r="A263" s="433"/>
      <c r="D263" s="445"/>
    </row>
    <row r="264" spans="1:4" ht="26.25" customHeight="1" x14ac:dyDescent="0.15">
      <c r="A264" s="433"/>
      <c r="D264" s="445"/>
    </row>
    <row r="265" spans="1:4" ht="26.25" customHeight="1" x14ac:dyDescent="0.15">
      <c r="A265" s="433"/>
      <c r="D265" s="445"/>
    </row>
    <row r="266" spans="1:4" ht="26.25" customHeight="1" x14ac:dyDescent="0.15">
      <c r="A266" s="433"/>
      <c r="D266" s="445"/>
    </row>
    <row r="267" spans="1:4" ht="26.25" customHeight="1" x14ac:dyDescent="0.15">
      <c r="A267" s="433"/>
      <c r="D267" s="445"/>
    </row>
    <row r="268" spans="1:4" ht="26.25" customHeight="1" x14ac:dyDescent="0.15">
      <c r="A268" s="433"/>
      <c r="D268" s="445"/>
    </row>
    <row r="269" spans="1:4" ht="26.25" customHeight="1" x14ac:dyDescent="0.15">
      <c r="A269" s="433"/>
      <c r="D269" s="445"/>
    </row>
    <row r="270" spans="1:4" ht="26.25" customHeight="1" x14ac:dyDescent="0.15">
      <c r="A270" s="433"/>
      <c r="D270" s="445"/>
    </row>
    <row r="271" spans="1:4" ht="26.25" customHeight="1" x14ac:dyDescent="0.15">
      <c r="A271" s="433"/>
      <c r="D271" s="445"/>
    </row>
    <row r="272" spans="1:4" ht="26.25" customHeight="1" x14ac:dyDescent="0.15">
      <c r="A272" s="433"/>
      <c r="D272" s="445"/>
    </row>
    <row r="273" spans="1:4" ht="26.25" customHeight="1" x14ac:dyDescent="0.15">
      <c r="A273" s="433"/>
      <c r="D273" s="445"/>
    </row>
    <row r="274" spans="1:4" ht="26.25" customHeight="1" x14ac:dyDescent="0.15">
      <c r="A274" s="433"/>
      <c r="D274" s="445"/>
    </row>
    <row r="275" spans="1:4" ht="26.25" customHeight="1" x14ac:dyDescent="0.15">
      <c r="A275" s="433"/>
      <c r="D275" s="445"/>
    </row>
    <row r="276" spans="1:4" ht="26.25" customHeight="1" x14ac:dyDescent="0.15">
      <c r="A276" s="433"/>
      <c r="D276" s="445"/>
    </row>
    <row r="277" spans="1:4" ht="26.25" customHeight="1" x14ac:dyDescent="0.15">
      <c r="A277" s="433"/>
      <c r="D277" s="445"/>
    </row>
    <row r="278" spans="1:4" ht="26.25" customHeight="1" x14ac:dyDescent="0.15">
      <c r="A278" s="433"/>
      <c r="D278" s="445"/>
    </row>
    <row r="279" spans="1:4" ht="13.5" x14ac:dyDescent="0.15">
      <c r="A279" s="177"/>
    </row>
    <row r="280" spans="1:4" ht="13.5" x14ac:dyDescent="0.15">
      <c r="A280" s="177"/>
    </row>
    <row r="281" spans="1:4" ht="13.5" x14ac:dyDescent="0.15">
      <c r="A281" s="177"/>
    </row>
    <row r="282" spans="1:4" ht="13.5" x14ac:dyDescent="0.15">
      <c r="A282" s="177"/>
    </row>
    <row r="283" spans="1:4" ht="13.5" x14ac:dyDescent="0.15">
      <c r="A283" s="177"/>
    </row>
    <row r="284" spans="1:4" ht="13.5" x14ac:dyDescent="0.15">
      <c r="A284" s="177"/>
    </row>
    <row r="285" spans="1:4" ht="13.5" x14ac:dyDescent="0.15">
      <c r="A285" s="177"/>
    </row>
    <row r="286" spans="1:4" ht="13.5" x14ac:dyDescent="0.15">
      <c r="A286" s="177"/>
    </row>
    <row r="287" spans="1:4" ht="13.5" x14ac:dyDescent="0.15">
      <c r="A287" s="177"/>
    </row>
    <row r="288" spans="1:4" ht="13.5" x14ac:dyDescent="0.15">
      <c r="A288" s="177"/>
    </row>
    <row r="289" spans="1:1" ht="13.5" x14ac:dyDescent="0.15">
      <c r="A289" s="177"/>
    </row>
    <row r="290" spans="1:1" ht="13.5" x14ac:dyDescent="0.15">
      <c r="A290" s="177"/>
    </row>
    <row r="291" spans="1:1" ht="13.5" x14ac:dyDescent="0.15">
      <c r="A291" s="177"/>
    </row>
    <row r="292" spans="1:1" ht="13.5" x14ac:dyDescent="0.15">
      <c r="A292" s="177"/>
    </row>
    <row r="293" spans="1:1" ht="13.5" x14ac:dyDescent="0.15">
      <c r="A293" s="177"/>
    </row>
    <row r="294" spans="1:1" ht="13.5" x14ac:dyDescent="0.15">
      <c r="A294" s="177"/>
    </row>
    <row r="295" spans="1:1" ht="13.5" x14ac:dyDescent="0.15">
      <c r="A295" s="177"/>
    </row>
    <row r="296" spans="1:1" ht="13.5" x14ac:dyDescent="0.15">
      <c r="A296" s="177"/>
    </row>
    <row r="297" spans="1:1" ht="13.5" x14ac:dyDescent="0.15">
      <c r="A297" s="177"/>
    </row>
    <row r="298" spans="1:1" ht="13.5" x14ac:dyDescent="0.15">
      <c r="A298" s="177"/>
    </row>
    <row r="299" spans="1:1" ht="13.5" x14ac:dyDescent="0.15">
      <c r="A299" s="177"/>
    </row>
    <row r="300" spans="1:1" ht="13.5" x14ac:dyDescent="0.15">
      <c r="A300" s="177"/>
    </row>
    <row r="301" spans="1:1" ht="13.5" x14ac:dyDescent="0.15">
      <c r="A301" s="177"/>
    </row>
    <row r="302" spans="1:1" ht="13.5" x14ac:dyDescent="0.15">
      <c r="A302" s="177"/>
    </row>
    <row r="303" spans="1:1" ht="13.5" x14ac:dyDescent="0.15">
      <c r="A303" s="177"/>
    </row>
    <row r="304" spans="1:1" ht="13.5" x14ac:dyDescent="0.15">
      <c r="A304" s="177"/>
    </row>
    <row r="305" spans="1:1" ht="13.5" x14ac:dyDescent="0.15">
      <c r="A305" s="177"/>
    </row>
    <row r="306" spans="1:1" ht="13.5" x14ac:dyDescent="0.15">
      <c r="A306" s="177"/>
    </row>
    <row r="307" spans="1:1" ht="13.5" x14ac:dyDescent="0.15">
      <c r="A307" s="177"/>
    </row>
    <row r="308" spans="1:1" ht="13.5" x14ac:dyDescent="0.15">
      <c r="A308" s="177"/>
    </row>
    <row r="309" spans="1:1" ht="13.5" x14ac:dyDescent="0.15">
      <c r="A309" s="177"/>
    </row>
    <row r="310" spans="1:1" ht="13.5" x14ac:dyDescent="0.15">
      <c r="A310" s="177"/>
    </row>
    <row r="311" spans="1:1" ht="13.5" x14ac:dyDescent="0.15">
      <c r="A311" s="177"/>
    </row>
    <row r="312" spans="1:1" ht="13.5" x14ac:dyDescent="0.15">
      <c r="A312" s="177"/>
    </row>
    <row r="313" spans="1:1" ht="13.5" x14ac:dyDescent="0.15">
      <c r="A313" s="177"/>
    </row>
    <row r="314" spans="1:1" ht="13.5" x14ac:dyDescent="0.15">
      <c r="A314" s="177"/>
    </row>
    <row r="315" spans="1:1" ht="13.5" x14ac:dyDescent="0.15">
      <c r="A315" s="177"/>
    </row>
    <row r="316" spans="1:1" ht="13.5" x14ac:dyDescent="0.15">
      <c r="A316" s="177"/>
    </row>
    <row r="317" spans="1:1" ht="13.5" x14ac:dyDescent="0.15">
      <c r="A317" s="177"/>
    </row>
    <row r="318" spans="1:1" ht="13.5" x14ac:dyDescent="0.15">
      <c r="A318" s="177"/>
    </row>
    <row r="319" spans="1:1" ht="13.5" x14ac:dyDescent="0.15">
      <c r="A319" s="177"/>
    </row>
    <row r="320" spans="1:1" ht="13.5" x14ac:dyDescent="0.15">
      <c r="A320" s="177"/>
    </row>
    <row r="321" spans="1:1" ht="13.5" x14ac:dyDescent="0.15">
      <c r="A321" s="177"/>
    </row>
    <row r="322" spans="1:1" ht="13.5" x14ac:dyDescent="0.15">
      <c r="A322" s="177"/>
    </row>
    <row r="323" spans="1:1" ht="13.5" x14ac:dyDescent="0.15">
      <c r="A323" s="177"/>
    </row>
    <row r="324" spans="1:1" ht="13.5" x14ac:dyDescent="0.15">
      <c r="A324" s="177"/>
    </row>
    <row r="325" spans="1:1" ht="13.5" x14ac:dyDescent="0.15">
      <c r="A325" s="177"/>
    </row>
    <row r="326" spans="1:1" ht="13.5" x14ac:dyDescent="0.15">
      <c r="A326" s="177"/>
    </row>
    <row r="327" spans="1:1" ht="13.5" x14ac:dyDescent="0.15">
      <c r="A327" s="177"/>
    </row>
    <row r="328" spans="1:1" ht="13.5" x14ac:dyDescent="0.15">
      <c r="A328" s="177"/>
    </row>
    <row r="329" spans="1:1" ht="13.5" x14ac:dyDescent="0.15">
      <c r="A329" s="177"/>
    </row>
    <row r="330" spans="1:1" ht="13.5" x14ac:dyDescent="0.15">
      <c r="A330" s="177"/>
    </row>
    <row r="331" spans="1:1" ht="13.5" x14ac:dyDescent="0.15">
      <c r="A331" s="177"/>
    </row>
    <row r="332" spans="1:1" ht="13.5" x14ac:dyDescent="0.15">
      <c r="A332" s="177"/>
    </row>
    <row r="333" spans="1:1" ht="13.5" x14ac:dyDescent="0.15">
      <c r="A333" s="177"/>
    </row>
    <row r="334" spans="1:1" ht="13.5" x14ac:dyDescent="0.15">
      <c r="A334" s="177"/>
    </row>
    <row r="335" spans="1:1" ht="13.5" x14ac:dyDescent="0.15">
      <c r="A335" s="177"/>
    </row>
    <row r="336" spans="1:1" ht="13.5" x14ac:dyDescent="0.15">
      <c r="A336" s="177"/>
    </row>
    <row r="337" spans="1:1" ht="13.5" x14ac:dyDescent="0.15">
      <c r="A337" s="177"/>
    </row>
    <row r="338" spans="1:1" ht="13.5" x14ac:dyDescent="0.15">
      <c r="A338" s="177"/>
    </row>
    <row r="339" spans="1:1" ht="13.5" x14ac:dyDescent="0.15">
      <c r="A339" s="177"/>
    </row>
    <row r="340" spans="1:1" ht="13.5" x14ac:dyDescent="0.15">
      <c r="A340" s="177"/>
    </row>
    <row r="341" spans="1:1" ht="13.5" x14ac:dyDescent="0.15">
      <c r="A341" s="177"/>
    </row>
    <row r="342" spans="1:1" ht="13.5" x14ac:dyDescent="0.15">
      <c r="A342" s="177"/>
    </row>
    <row r="343" spans="1:1" ht="13.5" x14ac:dyDescent="0.15">
      <c r="A343" s="177"/>
    </row>
    <row r="344" spans="1:1" ht="13.5" x14ac:dyDescent="0.15">
      <c r="A344" s="177"/>
    </row>
    <row r="345" spans="1:1" ht="13.5" x14ac:dyDescent="0.15">
      <c r="A345" s="177"/>
    </row>
    <row r="346" spans="1:1" ht="13.5" x14ac:dyDescent="0.15">
      <c r="A346" s="177"/>
    </row>
    <row r="347" spans="1:1" ht="13.5" x14ac:dyDescent="0.15">
      <c r="A347" s="177"/>
    </row>
    <row r="348" spans="1:1" ht="13.5" x14ac:dyDescent="0.15">
      <c r="A348" s="177"/>
    </row>
    <row r="349" spans="1:1" ht="13.5" x14ac:dyDescent="0.15">
      <c r="A349" s="177"/>
    </row>
    <row r="350" spans="1:1" ht="13.5" x14ac:dyDescent="0.15">
      <c r="A350" s="177"/>
    </row>
    <row r="351" spans="1:1" ht="13.5" x14ac:dyDescent="0.15">
      <c r="A351" s="177"/>
    </row>
    <row r="352" spans="1:1" ht="13.5" x14ac:dyDescent="0.15">
      <c r="A352" s="177"/>
    </row>
    <row r="353" spans="1:1" ht="13.5" x14ac:dyDescent="0.15">
      <c r="A353" s="177"/>
    </row>
    <row r="354" spans="1:1" ht="13.5" x14ac:dyDescent="0.15">
      <c r="A354" s="177"/>
    </row>
    <row r="355" spans="1:1" ht="13.5" x14ac:dyDescent="0.15">
      <c r="A355" s="177"/>
    </row>
    <row r="356" spans="1:1" ht="13.5" x14ac:dyDescent="0.15">
      <c r="A356" s="177"/>
    </row>
    <row r="357" spans="1:1" ht="13.5" x14ac:dyDescent="0.15">
      <c r="A357" s="177"/>
    </row>
    <row r="358" spans="1:1" ht="13.5" x14ac:dyDescent="0.15">
      <c r="A358" s="177"/>
    </row>
    <row r="359" spans="1:1" ht="13.5" x14ac:dyDescent="0.15">
      <c r="A359" s="177"/>
    </row>
    <row r="360" spans="1:1" ht="13.5" x14ac:dyDescent="0.15">
      <c r="A360" s="177"/>
    </row>
    <row r="361" spans="1:1" ht="13.5" x14ac:dyDescent="0.15">
      <c r="A361" s="177"/>
    </row>
    <row r="362" spans="1:1" ht="13.5" x14ac:dyDescent="0.15">
      <c r="A362" s="177"/>
    </row>
    <row r="363" spans="1:1" ht="13.5" x14ac:dyDescent="0.15">
      <c r="A363" s="177"/>
    </row>
    <row r="364" spans="1:1" ht="13.5" x14ac:dyDescent="0.15">
      <c r="A364" s="177"/>
    </row>
    <row r="365" spans="1:1" ht="13.5" x14ac:dyDescent="0.15">
      <c r="A365" s="177"/>
    </row>
    <row r="366" spans="1:1" ht="13.5" x14ac:dyDescent="0.15">
      <c r="A366" s="177"/>
    </row>
    <row r="367" spans="1:1" ht="13.5" x14ac:dyDescent="0.15">
      <c r="A367" s="177"/>
    </row>
    <row r="368" spans="1:1" ht="13.5" x14ac:dyDescent="0.15">
      <c r="A368" s="177"/>
    </row>
    <row r="369" spans="1:1" ht="13.5" x14ac:dyDescent="0.15">
      <c r="A369" s="177"/>
    </row>
    <row r="370" spans="1:1" ht="13.5" x14ac:dyDescent="0.15">
      <c r="A370" s="177"/>
    </row>
    <row r="371" spans="1:1" ht="13.5" x14ac:dyDescent="0.15">
      <c r="A371" s="177"/>
    </row>
    <row r="372" spans="1:1" ht="13.5" x14ac:dyDescent="0.15">
      <c r="A372" s="177"/>
    </row>
    <row r="373" spans="1:1" ht="13.5" x14ac:dyDescent="0.15">
      <c r="A373" s="177"/>
    </row>
    <row r="374" spans="1:1" ht="13.5" x14ac:dyDescent="0.15">
      <c r="A374" s="177"/>
    </row>
    <row r="375" spans="1:1" ht="13.5" x14ac:dyDescent="0.15">
      <c r="A375" s="177"/>
    </row>
    <row r="376" spans="1:1" ht="13.5" x14ac:dyDescent="0.15">
      <c r="A376" s="177"/>
    </row>
    <row r="377" spans="1:1" ht="13.5" x14ac:dyDescent="0.15">
      <c r="A377" s="177"/>
    </row>
    <row r="378" spans="1:1" ht="13.5" x14ac:dyDescent="0.15">
      <c r="A378" s="177"/>
    </row>
    <row r="379" spans="1:1" ht="13.5" x14ac:dyDescent="0.15">
      <c r="A379" s="177"/>
    </row>
    <row r="380" spans="1:1" ht="13.5" x14ac:dyDescent="0.15">
      <c r="A380" s="177"/>
    </row>
    <row r="381" spans="1:1" ht="13.5" x14ac:dyDescent="0.15">
      <c r="A381" s="177"/>
    </row>
    <row r="382" spans="1:1" ht="13.5" x14ac:dyDescent="0.15">
      <c r="A382" s="177"/>
    </row>
    <row r="383" spans="1:1" ht="13.5" x14ac:dyDescent="0.15">
      <c r="A383" s="177"/>
    </row>
    <row r="384" spans="1:1" ht="13.5" x14ac:dyDescent="0.15">
      <c r="A384" s="177"/>
    </row>
    <row r="385" spans="1:1" ht="13.5" x14ac:dyDescent="0.15">
      <c r="A385" s="177"/>
    </row>
    <row r="386" spans="1:1" ht="13.5" x14ac:dyDescent="0.15">
      <c r="A386" s="177"/>
    </row>
    <row r="387" spans="1:1" ht="13.5" x14ac:dyDescent="0.15">
      <c r="A387" s="177"/>
    </row>
    <row r="388" spans="1:1" ht="13.5" x14ac:dyDescent="0.15">
      <c r="A388" s="177"/>
    </row>
    <row r="389" spans="1:1" ht="13.5" x14ac:dyDescent="0.15">
      <c r="A389" s="177"/>
    </row>
    <row r="390" spans="1:1" ht="13.5" x14ac:dyDescent="0.15">
      <c r="A390" s="177"/>
    </row>
    <row r="391" spans="1:1" ht="13.5" x14ac:dyDescent="0.15">
      <c r="A391" s="177"/>
    </row>
    <row r="392" spans="1:1" ht="13.5" x14ac:dyDescent="0.15">
      <c r="A392" s="177"/>
    </row>
    <row r="393" spans="1:1" ht="13.5" x14ac:dyDescent="0.15">
      <c r="A393" s="177"/>
    </row>
    <row r="394" spans="1:1" ht="13.5" x14ac:dyDescent="0.15">
      <c r="A394" s="177"/>
    </row>
    <row r="395" spans="1:1" ht="13.5" x14ac:dyDescent="0.15">
      <c r="A395" s="177"/>
    </row>
    <row r="396" spans="1:1" ht="13.5" x14ac:dyDescent="0.15">
      <c r="A396" s="177"/>
    </row>
    <row r="397" spans="1:1" ht="13.5" x14ac:dyDescent="0.15">
      <c r="A397" s="177"/>
    </row>
    <row r="398" spans="1:1" ht="13.5" x14ac:dyDescent="0.15">
      <c r="A398" s="177"/>
    </row>
    <row r="399" spans="1:1" ht="13.5" x14ac:dyDescent="0.15">
      <c r="A399" s="177"/>
    </row>
    <row r="400" spans="1:1" ht="13.5" x14ac:dyDescent="0.15">
      <c r="A400" s="177"/>
    </row>
    <row r="401" spans="1:1" ht="13.5" x14ac:dyDescent="0.15">
      <c r="A401" s="177"/>
    </row>
    <row r="402" spans="1:1" ht="13.5" x14ac:dyDescent="0.15">
      <c r="A402" s="177"/>
    </row>
    <row r="403" spans="1:1" ht="13.5" x14ac:dyDescent="0.15">
      <c r="A403" s="177"/>
    </row>
    <row r="404" spans="1:1" ht="13.5" x14ac:dyDescent="0.15">
      <c r="A404" s="177"/>
    </row>
    <row r="405" spans="1:1" ht="13.5" x14ac:dyDescent="0.15">
      <c r="A405" s="177"/>
    </row>
    <row r="406" spans="1:1" ht="13.5" x14ac:dyDescent="0.15">
      <c r="A406" s="177"/>
    </row>
    <row r="407" spans="1:1" ht="13.5" x14ac:dyDescent="0.15">
      <c r="A407" s="177"/>
    </row>
    <row r="408" spans="1:1" ht="13.5" x14ac:dyDescent="0.15">
      <c r="A408" s="177"/>
    </row>
    <row r="409" spans="1:1" ht="13.5" x14ac:dyDescent="0.15">
      <c r="A409" s="177"/>
    </row>
    <row r="410" spans="1:1" ht="13.5" x14ac:dyDescent="0.15">
      <c r="A410" s="177"/>
    </row>
    <row r="411" spans="1:1" ht="13.5" x14ac:dyDescent="0.15">
      <c r="A411" s="177"/>
    </row>
    <row r="412" spans="1:1" ht="13.5" x14ac:dyDescent="0.15">
      <c r="A412" s="177"/>
    </row>
    <row r="413" spans="1:1" ht="13.5" x14ac:dyDescent="0.15">
      <c r="A413" s="177"/>
    </row>
    <row r="414" spans="1:1" ht="13.5" x14ac:dyDescent="0.15">
      <c r="A414" s="177"/>
    </row>
    <row r="415" spans="1:1" ht="13.5" x14ac:dyDescent="0.15">
      <c r="A415" s="177"/>
    </row>
    <row r="416" spans="1:1" ht="13.5" x14ac:dyDescent="0.15">
      <c r="A416" s="177"/>
    </row>
    <row r="417" spans="1:1" ht="13.5" x14ac:dyDescent="0.15">
      <c r="A417" s="177"/>
    </row>
    <row r="418" spans="1:1" ht="13.5" x14ac:dyDescent="0.15">
      <c r="A418" s="177"/>
    </row>
    <row r="419" spans="1:1" ht="13.5" x14ac:dyDescent="0.15">
      <c r="A419" s="177"/>
    </row>
    <row r="420" spans="1:1" ht="13.5" x14ac:dyDescent="0.15">
      <c r="A420" s="177"/>
    </row>
    <row r="421" spans="1:1" ht="13.5" x14ac:dyDescent="0.15">
      <c r="A421" s="177"/>
    </row>
    <row r="422" spans="1:1" ht="13.5" x14ac:dyDescent="0.15">
      <c r="A422" s="177"/>
    </row>
    <row r="423" spans="1:1" ht="13.5" x14ac:dyDescent="0.15">
      <c r="A423" s="177"/>
    </row>
    <row r="424" spans="1:1" ht="13.5" x14ac:dyDescent="0.15">
      <c r="A424" s="177"/>
    </row>
    <row r="425" spans="1:1" ht="13.5" x14ac:dyDescent="0.15">
      <c r="A425" s="177"/>
    </row>
    <row r="426" spans="1:1" ht="13.5" x14ac:dyDescent="0.15">
      <c r="A426" s="177"/>
    </row>
    <row r="427" spans="1:1" ht="13.5" x14ac:dyDescent="0.15">
      <c r="A427" s="177"/>
    </row>
    <row r="428" spans="1:1" ht="13.5" x14ac:dyDescent="0.15">
      <c r="A428" s="177"/>
    </row>
    <row r="429" spans="1:1" ht="13.5" x14ac:dyDescent="0.15">
      <c r="A429" s="177"/>
    </row>
    <row r="430" spans="1:1" ht="13.5" x14ac:dyDescent="0.15">
      <c r="A430" s="177"/>
    </row>
    <row r="431" spans="1:1" ht="13.5" x14ac:dyDescent="0.15">
      <c r="A431" s="177"/>
    </row>
    <row r="432" spans="1:1" ht="13.5" x14ac:dyDescent="0.15">
      <c r="A432" s="177"/>
    </row>
    <row r="433" spans="1:1" ht="13.5" x14ac:dyDescent="0.15">
      <c r="A433" s="177"/>
    </row>
    <row r="434" spans="1:1" ht="13.5" x14ac:dyDescent="0.15">
      <c r="A434" s="177"/>
    </row>
    <row r="435" spans="1:1" ht="13.5" x14ac:dyDescent="0.15">
      <c r="A435" s="177"/>
    </row>
    <row r="436" spans="1:1" ht="13.5" x14ac:dyDescent="0.15">
      <c r="A436" s="177"/>
    </row>
    <row r="437" spans="1:1" ht="13.5" x14ac:dyDescent="0.15">
      <c r="A437" s="177"/>
    </row>
    <row r="438" spans="1:1" ht="13.5" x14ac:dyDescent="0.15">
      <c r="A438" s="177"/>
    </row>
    <row r="439" spans="1:1" ht="13.5" x14ac:dyDescent="0.15">
      <c r="A439" s="177"/>
    </row>
    <row r="440" spans="1:1" ht="13.5" x14ac:dyDescent="0.15">
      <c r="A440" s="177"/>
    </row>
    <row r="441" spans="1:1" ht="13.5" x14ac:dyDescent="0.15">
      <c r="A441" s="177"/>
    </row>
    <row r="442" spans="1:1" ht="13.5" x14ac:dyDescent="0.15">
      <c r="A442" s="177"/>
    </row>
    <row r="443" spans="1:1" ht="13.5" x14ac:dyDescent="0.15">
      <c r="A443" s="177"/>
    </row>
    <row r="444" spans="1:1" ht="13.5" x14ac:dyDescent="0.15">
      <c r="A444" s="177"/>
    </row>
    <row r="445" spans="1:1" ht="13.5" x14ac:dyDescent="0.15">
      <c r="A445" s="177"/>
    </row>
    <row r="446" spans="1:1" ht="13.5" x14ac:dyDescent="0.15">
      <c r="A446" s="177"/>
    </row>
    <row r="447" spans="1:1" ht="13.5" x14ac:dyDescent="0.15">
      <c r="A447" s="177"/>
    </row>
    <row r="448" spans="1:1" ht="13.5" x14ac:dyDescent="0.15">
      <c r="A448" s="177"/>
    </row>
  </sheetData>
  <sheetProtection sheet="1" objects="1" scenarios="1"/>
  <mergeCells count="4">
    <mergeCell ref="A3:E3"/>
    <mergeCell ref="D5:E5"/>
    <mergeCell ref="D7:E7"/>
    <mergeCell ref="A1:M2"/>
  </mergeCells>
  <phoneticPr fontId="3"/>
  <conditionalFormatting sqref="A33:E278">
    <cfRule type="expression" dxfId="3" priority="1" stopIfTrue="1">
      <formula>$A33&gt;0</formula>
    </cfRule>
  </conditionalFormatting>
  <printOptions horizontalCentered="1"/>
  <pageMargins left="0.70866141732283472" right="0.55118110236220474" top="0.6692913385826772" bottom="0.78740157480314965" header="0.6692913385826772" footer="0.51181102362204722"/>
  <pageSetup paperSize="9" orientation="portrait" horizontalDpi="400" verticalDpi="400" r:id="rId1"/>
  <headerFooter alignWithMargins="0"/>
  <rowBreaks count="1" manualBreakCount="1">
    <brk id="3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rgb="FF00B050"/>
  </sheetPr>
  <dimension ref="A1:Z60"/>
  <sheetViews>
    <sheetView zoomScale="79" zoomScaleNormal="79" workbookViewId="0">
      <selection activeCell="R8" sqref="R8"/>
    </sheetView>
  </sheetViews>
  <sheetFormatPr defaultRowHeight="13.5" x14ac:dyDescent="0.15"/>
  <cols>
    <col min="1" max="2" width="3.125" style="84" customWidth="1"/>
    <col min="3" max="3" width="26.25" style="84" customWidth="1"/>
    <col min="4" max="4" width="12.75" style="84" customWidth="1"/>
    <col min="5" max="25" width="2.125" style="84" customWidth="1"/>
    <col min="26" max="26" width="12" style="84" customWidth="1"/>
    <col min="27" max="256" width="9" style="84" customWidth="1"/>
    <col min="257" max="258" width="3.125" style="84" customWidth="1"/>
    <col min="259" max="259" width="26.25" style="84" customWidth="1"/>
    <col min="260" max="260" width="12.75" style="84" customWidth="1"/>
    <col min="261" max="281" width="2.125" style="84" customWidth="1"/>
    <col min="282" max="282" width="12" style="84" customWidth="1"/>
    <col min="283" max="512" width="9" style="84" customWidth="1"/>
    <col min="513" max="514" width="3.125" style="84" customWidth="1"/>
    <col min="515" max="515" width="26.25" style="84" customWidth="1"/>
    <col min="516" max="516" width="12.75" style="84" customWidth="1"/>
    <col min="517" max="537" width="2.125" style="84" customWidth="1"/>
    <col min="538" max="538" width="12" style="84" customWidth="1"/>
    <col min="539" max="768" width="9" style="84" customWidth="1"/>
    <col min="769" max="770" width="3.125" style="84" customWidth="1"/>
    <col min="771" max="771" width="26.25" style="84" customWidth="1"/>
    <col min="772" max="772" width="12.75" style="84" customWidth="1"/>
    <col min="773" max="793" width="2.125" style="84" customWidth="1"/>
    <col min="794" max="794" width="12" style="84" customWidth="1"/>
    <col min="795" max="1024" width="9" style="84" customWidth="1"/>
    <col min="1025" max="1026" width="3.125" style="84" customWidth="1"/>
    <col min="1027" max="1027" width="26.25" style="84" customWidth="1"/>
    <col min="1028" max="1028" width="12.75" style="84" customWidth="1"/>
    <col min="1029" max="1049" width="2.125" style="84" customWidth="1"/>
    <col min="1050" max="1050" width="12" style="84" customWidth="1"/>
    <col min="1051" max="1280" width="9" style="84" customWidth="1"/>
    <col min="1281" max="1282" width="3.125" style="84" customWidth="1"/>
    <col min="1283" max="1283" width="26.25" style="84" customWidth="1"/>
    <col min="1284" max="1284" width="12.75" style="84" customWidth="1"/>
    <col min="1285" max="1305" width="2.125" style="84" customWidth="1"/>
    <col min="1306" max="1306" width="12" style="84" customWidth="1"/>
    <col min="1307" max="1536" width="9" style="84" customWidth="1"/>
    <col min="1537" max="1538" width="3.125" style="84" customWidth="1"/>
    <col min="1539" max="1539" width="26.25" style="84" customWidth="1"/>
    <col min="1540" max="1540" width="12.75" style="84" customWidth="1"/>
    <col min="1541" max="1561" width="2.125" style="84" customWidth="1"/>
    <col min="1562" max="1562" width="12" style="84" customWidth="1"/>
    <col min="1563" max="1792" width="9" style="84" customWidth="1"/>
    <col min="1793" max="1794" width="3.125" style="84" customWidth="1"/>
    <col min="1795" max="1795" width="26.25" style="84" customWidth="1"/>
    <col min="1796" max="1796" width="12.75" style="84" customWidth="1"/>
    <col min="1797" max="1817" width="2.125" style="84" customWidth="1"/>
    <col min="1818" max="1818" width="12" style="84" customWidth="1"/>
    <col min="1819" max="2048" width="9" style="84" customWidth="1"/>
    <col min="2049" max="2050" width="3.125" style="84" customWidth="1"/>
    <col min="2051" max="2051" width="26.25" style="84" customWidth="1"/>
    <col min="2052" max="2052" width="12.75" style="84" customWidth="1"/>
    <col min="2053" max="2073" width="2.125" style="84" customWidth="1"/>
    <col min="2074" max="2074" width="12" style="84" customWidth="1"/>
    <col min="2075" max="2304" width="9" style="84" customWidth="1"/>
    <col min="2305" max="2306" width="3.125" style="84" customWidth="1"/>
    <col min="2307" max="2307" width="26.25" style="84" customWidth="1"/>
    <col min="2308" max="2308" width="12.75" style="84" customWidth="1"/>
    <col min="2309" max="2329" width="2.125" style="84" customWidth="1"/>
    <col min="2330" max="2330" width="12" style="84" customWidth="1"/>
    <col min="2331" max="2560" width="9" style="84" customWidth="1"/>
    <col min="2561" max="2562" width="3.125" style="84" customWidth="1"/>
    <col min="2563" max="2563" width="26.25" style="84" customWidth="1"/>
    <col min="2564" max="2564" width="12.75" style="84" customWidth="1"/>
    <col min="2565" max="2585" width="2.125" style="84" customWidth="1"/>
    <col min="2586" max="2586" width="12" style="84" customWidth="1"/>
    <col min="2587" max="2816" width="9" style="84" customWidth="1"/>
    <col min="2817" max="2818" width="3.125" style="84" customWidth="1"/>
    <col min="2819" max="2819" width="26.25" style="84" customWidth="1"/>
    <col min="2820" max="2820" width="12.75" style="84" customWidth="1"/>
    <col min="2821" max="2841" width="2.125" style="84" customWidth="1"/>
    <col min="2842" max="2842" width="12" style="84" customWidth="1"/>
    <col min="2843" max="3072" width="9" style="84" customWidth="1"/>
    <col min="3073" max="3074" width="3.125" style="84" customWidth="1"/>
    <col min="3075" max="3075" width="26.25" style="84" customWidth="1"/>
    <col min="3076" max="3076" width="12.75" style="84" customWidth="1"/>
    <col min="3077" max="3097" width="2.125" style="84" customWidth="1"/>
    <col min="3098" max="3098" width="12" style="84" customWidth="1"/>
    <col min="3099" max="3328" width="9" style="84" customWidth="1"/>
    <col min="3329" max="3330" width="3.125" style="84" customWidth="1"/>
    <col min="3331" max="3331" width="26.25" style="84" customWidth="1"/>
    <col min="3332" max="3332" width="12.75" style="84" customWidth="1"/>
    <col min="3333" max="3353" width="2.125" style="84" customWidth="1"/>
    <col min="3354" max="3354" width="12" style="84" customWidth="1"/>
    <col min="3355" max="3584" width="9" style="84" customWidth="1"/>
    <col min="3585" max="3586" width="3.125" style="84" customWidth="1"/>
    <col min="3587" max="3587" width="26.25" style="84" customWidth="1"/>
    <col min="3588" max="3588" width="12.75" style="84" customWidth="1"/>
    <col min="3589" max="3609" width="2.125" style="84" customWidth="1"/>
    <col min="3610" max="3610" width="12" style="84" customWidth="1"/>
    <col min="3611" max="3840" width="9" style="84" customWidth="1"/>
    <col min="3841" max="3842" width="3.125" style="84" customWidth="1"/>
    <col min="3843" max="3843" width="26.25" style="84" customWidth="1"/>
    <col min="3844" max="3844" width="12.75" style="84" customWidth="1"/>
    <col min="3845" max="3865" width="2.125" style="84" customWidth="1"/>
    <col min="3866" max="3866" width="12" style="84" customWidth="1"/>
    <col min="3867" max="4096" width="9" style="84" customWidth="1"/>
    <col min="4097" max="4098" width="3.125" style="84" customWidth="1"/>
    <col min="4099" max="4099" width="26.25" style="84" customWidth="1"/>
    <col min="4100" max="4100" width="12.75" style="84" customWidth="1"/>
    <col min="4101" max="4121" width="2.125" style="84" customWidth="1"/>
    <col min="4122" max="4122" width="12" style="84" customWidth="1"/>
    <col min="4123" max="4352" width="9" style="84" customWidth="1"/>
    <col min="4353" max="4354" width="3.125" style="84" customWidth="1"/>
    <col min="4355" max="4355" width="26.25" style="84" customWidth="1"/>
    <col min="4356" max="4356" width="12.75" style="84" customWidth="1"/>
    <col min="4357" max="4377" width="2.125" style="84" customWidth="1"/>
    <col min="4378" max="4378" width="12" style="84" customWidth="1"/>
    <col min="4379" max="4608" width="9" style="84" customWidth="1"/>
    <col min="4609" max="4610" width="3.125" style="84" customWidth="1"/>
    <col min="4611" max="4611" width="26.25" style="84" customWidth="1"/>
    <col min="4612" max="4612" width="12.75" style="84" customWidth="1"/>
    <col min="4613" max="4633" width="2.125" style="84" customWidth="1"/>
    <col min="4634" max="4634" width="12" style="84" customWidth="1"/>
    <col min="4635" max="4864" width="9" style="84" customWidth="1"/>
    <col min="4865" max="4866" width="3.125" style="84" customWidth="1"/>
    <col min="4867" max="4867" width="26.25" style="84" customWidth="1"/>
    <col min="4868" max="4868" width="12.75" style="84" customWidth="1"/>
    <col min="4869" max="4889" width="2.125" style="84" customWidth="1"/>
    <col min="4890" max="4890" width="12" style="84" customWidth="1"/>
    <col min="4891" max="5120" width="9" style="84" customWidth="1"/>
    <col min="5121" max="5122" width="3.125" style="84" customWidth="1"/>
    <col min="5123" max="5123" width="26.25" style="84" customWidth="1"/>
    <col min="5124" max="5124" width="12.75" style="84" customWidth="1"/>
    <col min="5125" max="5145" width="2.125" style="84" customWidth="1"/>
    <col min="5146" max="5146" width="12" style="84" customWidth="1"/>
    <col min="5147" max="5376" width="9" style="84" customWidth="1"/>
    <col min="5377" max="5378" width="3.125" style="84" customWidth="1"/>
    <col min="5379" max="5379" width="26.25" style="84" customWidth="1"/>
    <col min="5380" max="5380" width="12.75" style="84" customWidth="1"/>
    <col min="5381" max="5401" width="2.125" style="84" customWidth="1"/>
    <col min="5402" max="5402" width="12" style="84" customWidth="1"/>
    <col min="5403" max="5632" width="9" style="84" customWidth="1"/>
    <col min="5633" max="5634" width="3.125" style="84" customWidth="1"/>
    <col min="5635" max="5635" width="26.25" style="84" customWidth="1"/>
    <col min="5636" max="5636" width="12.75" style="84" customWidth="1"/>
    <col min="5637" max="5657" width="2.125" style="84" customWidth="1"/>
    <col min="5658" max="5658" width="12" style="84" customWidth="1"/>
    <col min="5659" max="5888" width="9" style="84" customWidth="1"/>
    <col min="5889" max="5890" width="3.125" style="84" customWidth="1"/>
    <col min="5891" max="5891" width="26.25" style="84" customWidth="1"/>
    <col min="5892" max="5892" width="12.75" style="84" customWidth="1"/>
    <col min="5893" max="5913" width="2.125" style="84" customWidth="1"/>
    <col min="5914" max="5914" width="12" style="84" customWidth="1"/>
    <col min="5915" max="6144" width="9" style="84" customWidth="1"/>
    <col min="6145" max="6146" width="3.125" style="84" customWidth="1"/>
    <col min="6147" max="6147" width="26.25" style="84" customWidth="1"/>
    <col min="6148" max="6148" width="12.75" style="84" customWidth="1"/>
    <col min="6149" max="6169" width="2.125" style="84" customWidth="1"/>
    <col min="6170" max="6170" width="12" style="84" customWidth="1"/>
    <col min="6171" max="6400" width="9" style="84" customWidth="1"/>
    <col min="6401" max="6402" width="3.125" style="84" customWidth="1"/>
    <col min="6403" max="6403" width="26.25" style="84" customWidth="1"/>
    <col min="6404" max="6404" width="12.75" style="84" customWidth="1"/>
    <col min="6405" max="6425" width="2.125" style="84" customWidth="1"/>
    <col min="6426" max="6426" width="12" style="84" customWidth="1"/>
    <col min="6427" max="6656" width="9" style="84" customWidth="1"/>
    <col min="6657" max="6658" width="3.125" style="84" customWidth="1"/>
    <col min="6659" max="6659" width="26.25" style="84" customWidth="1"/>
    <col min="6660" max="6660" width="12.75" style="84" customWidth="1"/>
    <col min="6661" max="6681" width="2.125" style="84" customWidth="1"/>
    <col min="6682" max="6682" width="12" style="84" customWidth="1"/>
    <col min="6683" max="6912" width="9" style="84" customWidth="1"/>
    <col min="6913" max="6914" width="3.125" style="84" customWidth="1"/>
    <col min="6915" max="6915" width="26.25" style="84" customWidth="1"/>
    <col min="6916" max="6916" width="12.75" style="84" customWidth="1"/>
    <col min="6917" max="6937" width="2.125" style="84" customWidth="1"/>
    <col min="6938" max="6938" width="12" style="84" customWidth="1"/>
    <col min="6939" max="7168" width="9" style="84" customWidth="1"/>
    <col min="7169" max="7170" width="3.125" style="84" customWidth="1"/>
    <col min="7171" max="7171" width="26.25" style="84" customWidth="1"/>
    <col min="7172" max="7172" width="12.75" style="84" customWidth="1"/>
    <col min="7173" max="7193" width="2.125" style="84" customWidth="1"/>
    <col min="7194" max="7194" width="12" style="84" customWidth="1"/>
    <col min="7195" max="7424" width="9" style="84" customWidth="1"/>
    <col min="7425" max="7426" width="3.125" style="84" customWidth="1"/>
    <col min="7427" max="7427" width="26.25" style="84" customWidth="1"/>
    <col min="7428" max="7428" width="12.75" style="84" customWidth="1"/>
    <col min="7429" max="7449" width="2.125" style="84" customWidth="1"/>
    <col min="7450" max="7450" width="12" style="84" customWidth="1"/>
    <col min="7451" max="7680" width="9" style="84" customWidth="1"/>
    <col min="7681" max="7682" width="3.125" style="84" customWidth="1"/>
    <col min="7683" max="7683" width="26.25" style="84" customWidth="1"/>
    <col min="7684" max="7684" width="12.75" style="84" customWidth="1"/>
    <col min="7685" max="7705" width="2.125" style="84" customWidth="1"/>
    <col min="7706" max="7706" width="12" style="84" customWidth="1"/>
    <col min="7707" max="7936" width="9" style="84" customWidth="1"/>
    <col min="7937" max="7938" width="3.125" style="84" customWidth="1"/>
    <col min="7939" max="7939" width="26.25" style="84" customWidth="1"/>
    <col min="7940" max="7940" width="12.75" style="84" customWidth="1"/>
    <col min="7941" max="7961" width="2.125" style="84" customWidth="1"/>
    <col min="7962" max="7962" width="12" style="84" customWidth="1"/>
    <col min="7963" max="8192" width="9" style="84" customWidth="1"/>
    <col min="8193" max="8194" width="3.125" style="84" customWidth="1"/>
    <col min="8195" max="8195" width="26.25" style="84" customWidth="1"/>
    <col min="8196" max="8196" width="12.75" style="84" customWidth="1"/>
    <col min="8197" max="8217" width="2.125" style="84" customWidth="1"/>
    <col min="8218" max="8218" width="12" style="84" customWidth="1"/>
    <col min="8219" max="8448" width="9" style="84" customWidth="1"/>
    <col min="8449" max="8450" width="3.125" style="84" customWidth="1"/>
    <col min="8451" max="8451" width="26.25" style="84" customWidth="1"/>
    <col min="8452" max="8452" width="12.75" style="84" customWidth="1"/>
    <col min="8453" max="8473" width="2.125" style="84" customWidth="1"/>
    <col min="8474" max="8474" width="12" style="84" customWidth="1"/>
    <col min="8475" max="8704" width="9" style="84" customWidth="1"/>
    <col min="8705" max="8706" width="3.125" style="84" customWidth="1"/>
    <col min="8707" max="8707" width="26.25" style="84" customWidth="1"/>
    <col min="8708" max="8708" width="12.75" style="84" customWidth="1"/>
    <col min="8709" max="8729" width="2.125" style="84" customWidth="1"/>
    <col min="8730" max="8730" width="12" style="84" customWidth="1"/>
    <col min="8731" max="8960" width="9" style="84" customWidth="1"/>
    <col min="8961" max="8962" width="3.125" style="84" customWidth="1"/>
    <col min="8963" max="8963" width="26.25" style="84" customWidth="1"/>
    <col min="8964" max="8964" width="12.75" style="84" customWidth="1"/>
    <col min="8965" max="8985" width="2.125" style="84" customWidth="1"/>
    <col min="8986" max="8986" width="12" style="84" customWidth="1"/>
    <col min="8987" max="9216" width="9" style="84" customWidth="1"/>
    <col min="9217" max="9218" width="3.125" style="84" customWidth="1"/>
    <col min="9219" max="9219" width="26.25" style="84" customWidth="1"/>
    <col min="9220" max="9220" width="12.75" style="84" customWidth="1"/>
    <col min="9221" max="9241" width="2.125" style="84" customWidth="1"/>
    <col min="9242" max="9242" width="12" style="84" customWidth="1"/>
    <col min="9243" max="9472" width="9" style="84" customWidth="1"/>
    <col min="9473" max="9474" width="3.125" style="84" customWidth="1"/>
    <col min="9475" max="9475" width="26.25" style="84" customWidth="1"/>
    <col min="9476" max="9476" width="12.75" style="84" customWidth="1"/>
    <col min="9477" max="9497" width="2.125" style="84" customWidth="1"/>
    <col min="9498" max="9498" width="12" style="84" customWidth="1"/>
    <col min="9499" max="9728" width="9" style="84" customWidth="1"/>
    <col min="9729" max="9730" width="3.125" style="84" customWidth="1"/>
    <col min="9731" max="9731" width="26.25" style="84" customWidth="1"/>
    <col min="9732" max="9732" width="12.75" style="84" customWidth="1"/>
    <col min="9733" max="9753" width="2.125" style="84" customWidth="1"/>
    <col min="9754" max="9754" width="12" style="84" customWidth="1"/>
    <col min="9755" max="9984" width="9" style="84" customWidth="1"/>
    <col min="9985" max="9986" width="3.125" style="84" customWidth="1"/>
    <col min="9987" max="9987" width="26.25" style="84" customWidth="1"/>
    <col min="9988" max="9988" width="12.75" style="84" customWidth="1"/>
    <col min="9989" max="10009" width="2.125" style="84" customWidth="1"/>
    <col min="10010" max="10010" width="12" style="84" customWidth="1"/>
    <col min="10011" max="10240" width="9" style="84" customWidth="1"/>
    <col min="10241" max="10242" width="3.125" style="84" customWidth="1"/>
    <col min="10243" max="10243" width="26.25" style="84" customWidth="1"/>
    <col min="10244" max="10244" width="12.75" style="84" customWidth="1"/>
    <col min="10245" max="10265" width="2.125" style="84" customWidth="1"/>
    <col min="10266" max="10266" width="12" style="84" customWidth="1"/>
    <col min="10267" max="10496" width="9" style="84" customWidth="1"/>
    <col min="10497" max="10498" width="3.125" style="84" customWidth="1"/>
    <col min="10499" max="10499" width="26.25" style="84" customWidth="1"/>
    <col min="10500" max="10500" width="12.75" style="84" customWidth="1"/>
    <col min="10501" max="10521" width="2.125" style="84" customWidth="1"/>
    <col min="10522" max="10522" width="12" style="84" customWidth="1"/>
    <col min="10523" max="10752" width="9" style="84" customWidth="1"/>
    <col min="10753" max="10754" width="3.125" style="84" customWidth="1"/>
    <col min="10755" max="10755" width="26.25" style="84" customWidth="1"/>
    <col min="10756" max="10756" width="12.75" style="84" customWidth="1"/>
    <col min="10757" max="10777" width="2.125" style="84" customWidth="1"/>
    <col min="10778" max="10778" width="12" style="84" customWidth="1"/>
    <col min="10779" max="11008" width="9" style="84" customWidth="1"/>
    <col min="11009" max="11010" width="3.125" style="84" customWidth="1"/>
    <col min="11011" max="11011" width="26.25" style="84" customWidth="1"/>
    <col min="11012" max="11012" width="12.75" style="84" customWidth="1"/>
    <col min="11013" max="11033" width="2.125" style="84" customWidth="1"/>
    <col min="11034" max="11034" width="12" style="84" customWidth="1"/>
    <col min="11035" max="11264" width="9" style="84" customWidth="1"/>
    <col min="11265" max="11266" width="3.125" style="84" customWidth="1"/>
    <col min="11267" max="11267" width="26.25" style="84" customWidth="1"/>
    <col min="11268" max="11268" width="12.75" style="84" customWidth="1"/>
    <col min="11269" max="11289" width="2.125" style="84" customWidth="1"/>
    <col min="11290" max="11290" width="12" style="84" customWidth="1"/>
    <col min="11291" max="11520" width="9" style="84" customWidth="1"/>
    <col min="11521" max="11522" width="3.125" style="84" customWidth="1"/>
    <col min="11523" max="11523" width="26.25" style="84" customWidth="1"/>
    <col min="11524" max="11524" width="12.75" style="84" customWidth="1"/>
    <col min="11525" max="11545" width="2.125" style="84" customWidth="1"/>
    <col min="11546" max="11546" width="12" style="84" customWidth="1"/>
    <col min="11547" max="11776" width="9" style="84" customWidth="1"/>
    <col min="11777" max="11778" width="3.125" style="84" customWidth="1"/>
    <col min="11779" max="11779" width="26.25" style="84" customWidth="1"/>
    <col min="11780" max="11780" width="12.75" style="84" customWidth="1"/>
    <col min="11781" max="11801" width="2.125" style="84" customWidth="1"/>
    <col min="11802" max="11802" width="12" style="84" customWidth="1"/>
    <col min="11803" max="12032" width="9" style="84" customWidth="1"/>
    <col min="12033" max="12034" width="3.125" style="84" customWidth="1"/>
    <col min="12035" max="12035" width="26.25" style="84" customWidth="1"/>
    <col min="12036" max="12036" width="12.75" style="84" customWidth="1"/>
    <col min="12037" max="12057" width="2.125" style="84" customWidth="1"/>
    <col min="12058" max="12058" width="12" style="84" customWidth="1"/>
    <col min="12059" max="12288" width="9" style="84" customWidth="1"/>
    <col min="12289" max="12290" width="3.125" style="84" customWidth="1"/>
    <col min="12291" max="12291" width="26.25" style="84" customWidth="1"/>
    <col min="12292" max="12292" width="12.75" style="84" customWidth="1"/>
    <col min="12293" max="12313" width="2.125" style="84" customWidth="1"/>
    <col min="12314" max="12314" width="12" style="84" customWidth="1"/>
    <col min="12315" max="12544" width="9" style="84" customWidth="1"/>
    <col min="12545" max="12546" width="3.125" style="84" customWidth="1"/>
    <col min="12547" max="12547" width="26.25" style="84" customWidth="1"/>
    <col min="12548" max="12548" width="12.75" style="84" customWidth="1"/>
    <col min="12549" max="12569" width="2.125" style="84" customWidth="1"/>
    <col min="12570" max="12570" width="12" style="84" customWidth="1"/>
    <col min="12571" max="12800" width="9" style="84" customWidth="1"/>
    <col min="12801" max="12802" width="3.125" style="84" customWidth="1"/>
    <col min="12803" max="12803" width="26.25" style="84" customWidth="1"/>
    <col min="12804" max="12804" width="12.75" style="84" customWidth="1"/>
    <col min="12805" max="12825" width="2.125" style="84" customWidth="1"/>
    <col min="12826" max="12826" width="12" style="84" customWidth="1"/>
    <col min="12827" max="13056" width="9" style="84" customWidth="1"/>
    <col min="13057" max="13058" width="3.125" style="84" customWidth="1"/>
    <col min="13059" max="13059" width="26.25" style="84" customWidth="1"/>
    <col min="13060" max="13060" width="12.75" style="84" customWidth="1"/>
    <col min="13061" max="13081" width="2.125" style="84" customWidth="1"/>
    <col min="13082" max="13082" width="12" style="84" customWidth="1"/>
    <col min="13083" max="13312" width="9" style="84" customWidth="1"/>
    <col min="13313" max="13314" width="3.125" style="84" customWidth="1"/>
    <col min="13315" max="13315" width="26.25" style="84" customWidth="1"/>
    <col min="13316" max="13316" width="12.75" style="84" customWidth="1"/>
    <col min="13317" max="13337" width="2.125" style="84" customWidth="1"/>
    <col min="13338" max="13338" width="12" style="84" customWidth="1"/>
    <col min="13339" max="13568" width="9" style="84" customWidth="1"/>
    <col min="13569" max="13570" width="3.125" style="84" customWidth="1"/>
    <col min="13571" max="13571" width="26.25" style="84" customWidth="1"/>
    <col min="13572" max="13572" width="12.75" style="84" customWidth="1"/>
    <col min="13573" max="13593" width="2.125" style="84" customWidth="1"/>
    <col min="13594" max="13594" width="12" style="84" customWidth="1"/>
    <col min="13595" max="13824" width="9" style="84" customWidth="1"/>
    <col min="13825" max="13826" width="3.125" style="84" customWidth="1"/>
    <col min="13827" max="13827" width="26.25" style="84" customWidth="1"/>
    <col min="13828" max="13828" width="12.75" style="84" customWidth="1"/>
    <col min="13829" max="13849" width="2.125" style="84" customWidth="1"/>
    <col min="13850" max="13850" width="12" style="84" customWidth="1"/>
    <col min="13851" max="14080" width="9" style="84" customWidth="1"/>
    <col min="14081" max="14082" width="3.125" style="84" customWidth="1"/>
    <col min="14083" max="14083" width="26.25" style="84" customWidth="1"/>
    <col min="14084" max="14084" width="12.75" style="84" customWidth="1"/>
    <col min="14085" max="14105" width="2.125" style="84" customWidth="1"/>
    <col min="14106" max="14106" width="12" style="84" customWidth="1"/>
    <col min="14107" max="14336" width="9" style="84" customWidth="1"/>
    <col min="14337" max="14338" width="3.125" style="84" customWidth="1"/>
    <col min="14339" max="14339" width="26.25" style="84" customWidth="1"/>
    <col min="14340" max="14340" width="12.75" style="84" customWidth="1"/>
    <col min="14341" max="14361" width="2.125" style="84" customWidth="1"/>
    <col min="14362" max="14362" width="12" style="84" customWidth="1"/>
    <col min="14363" max="14592" width="9" style="84" customWidth="1"/>
    <col min="14593" max="14594" width="3.125" style="84" customWidth="1"/>
    <col min="14595" max="14595" width="26.25" style="84" customWidth="1"/>
    <col min="14596" max="14596" width="12.75" style="84" customWidth="1"/>
    <col min="14597" max="14617" width="2.125" style="84" customWidth="1"/>
    <col min="14618" max="14618" width="12" style="84" customWidth="1"/>
    <col min="14619" max="14848" width="9" style="84" customWidth="1"/>
    <col min="14849" max="14850" width="3.125" style="84" customWidth="1"/>
    <col min="14851" max="14851" width="26.25" style="84" customWidth="1"/>
    <col min="14852" max="14852" width="12.75" style="84" customWidth="1"/>
    <col min="14853" max="14873" width="2.125" style="84" customWidth="1"/>
    <col min="14874" max="14874" width="12" style="84" customWidth="1"/>
    <col min="14875" max="15104" width="9" style="84" customWidth="1"/>
    <col min="15105" max="15106" width="3.125" style="84" customWidth="1"/>
    <col min="15107" max="15107" width="26.25" style="84" customWidth="1"/>
    <col min="15108" max="15108" width="12.75" style="84" customWidth="1"/>
    <col min="15109" max="15129" width="2.125" style="84" customWidth="1"/>
    <col min="15130" max="15130" width="12" style="84" customWidth="1"/>
    <col min="15131" max="15360" width="9" style="84" customWidth="1"/>
    <col min="15361" max="15362" width="3.125" style="84" customWidth="1"/>
    <col min="15363" max="15363" width="26.25" style="84" customWidth="1"/>
    <col min="15364" max="15364" width="12.75" style="84" customWidth="1"/>
    <col min="15365" max="15385" width="2.125" style="84" customWidth="1"/>
    <col min="15386" max="15386" width="12" style="84" customWidth="1"/>
    <col min="15387" max="15616" width="9" style="84" customWidth="1"/>
    <col min="15617" max="15618" width="3.125" style="84" customWidth="1"/>
    <col min="15619" max="15619" width="26.25" style="84" customWidth="1"/>
    <col min="15620" max="15620" width="12.75" style="84" customWidth="1"/>
    <col min="15621" max="15641" width="2.125" style="84" customWidth="1"/>
    <col min="15642" max="15642" width="12" style="84" customWidth="1"/>
    <col min="15643" max="15872" width="9" style="84" customWidth="1"/>
    <col min="15873" max="15874" width="3.125" style="84" customWidth="1"/>
    <col min="15875" max="15875" width="26.25" style="84" customWidth="1"/>
    <col min="15876" max="15876" width="12.75" style="84" customWidth="1"/>
    <col min="15877" max="15897" width="2.125" style="84" customWidth="1"/>
    <col min="15898" max="15898" width="12" style="84" customWidth="1"/>
    <col min="15899" max="16128" width="9" style="84" customWidth="1"/>
    <col min="16129" max="16130" width="3.125" style="84" customWidth="1"/>
    <col min="16131" max="16131" width="26.25" style="84" customWidth="1"/>
    <col min="16132" max="16132" width="12.75" style="84" customWidth="1"/>
    <col min="16133" max="16153" width="2.125" style="84" customWidth="1"/>
    <col min="16154" max="16154" width="12" style="84" customWidth="1"/>
    <col min="16155" max="16384" width="9" style="84" customWidth="1"/>
  </cols>
  <sheetData>
    <row r="1" spans="1:26" ht="25.5" customHeight="1" x14ac:dyDescent="0.15">
      <c r="A1" s="1100" t="s">
        <v>248</v>
      </c>
      <c r="B1" s="1100"/>
      <c r="C1" s="1100"/>
      <c r="D1" s="1100"/>
      <c r="E1" s="1100"/>
      <c r="F1" s="1100"/>
      <c r="G1" s="1100"/>
      <c r="H1" s="1100"/>
      <c r="I1" s="1100"/>
      <c r="J1" s="1100"/>
      <c r="K1" s="1100"/>
      <c r="L1" s="1100"/>
      <c r="M1" s="1100"/>
      <c r="N1" s="1100"/>
      <c r="O1" s="1100"/>
      <c r="P1" s="1100"/>
      <c r="Q1" s="1100"/>
      <c r="R1" s="1100"/>
      <c r="S1" s="1100"/>
      <c r="T1" s="1100"/>
      <c r="U1" s="1100"/>
      <c r="V1" s="1100"/>
      <c r="W1" s="1100"/>
      <c r="X1" s="1100"/>
      <c r="Y1" s="1100"/>
      <c r="Z1" s="1100"/>
    </row>
    <row r="2" spans="1:26" s="420" customFormat="1" ht="38.25" customHeight="1" x14ac:dyDescent="0.15">
      <c r="A2" s="489" t="s">
        <v>268</v>
      </c>
      <c r="B2" s="493"/>
      <c r="C2" s="493"/>
      <c r="D2" s="493"/>
      <c r="E2" s="493"/>
      <c r="F2" s="493"/>
      <c r="G2" s="493"/>
      <c r="H2" s="493"/>
      <c r="I2" s="493"/>
      <c r="J2" s="493"/>
      <c r="K2" s="493"/>
      <c r="L2" s="493"/>
      <c r="M2" s="493"/>
      <c r="N2" s="493"/>
      <c r="O2" s="493"/>
      <c r="P2" s="493"/>
      <c r="Q2" s="493"/>
      <c r="R2" s="493"/>
      <c r="S2" s="493"/>
      <c r="T2" s="493"/>
      <c r="U2" s="493"/>
      <c r="V2" s="493"/>
      <c r="W2" s="493"/>
      <c r="X2" s="493"/>
      <c r="Y2" s="493"/>
      <c r="Z2" s="493"/>
    </row>
    <row r="3" spans="1:26" ht="16.5" customHeight="1" x14ac:dyDescent="0.15">
      <c r="A3" s="1101" t="s">
        <v>269</v>
      </c>
      <c r="B3" s="1102"/>
      <c r="C3" s="1105" t="s">
        <v>270</v>
      </c>
      <c r="D3" s="1107" t="s">
        <v>43</v>
      </c>
      <c r="E3" s="1101" t="s">
        <v>223</v>
      </c>
      <c r="F3" s="1109"/>
      <c r="G3" s="1109"/>
      <c r="H3" s="1109"/>
      <c r="I3" s="1109"/>
      <c r="J3" s="1109"/>
      <c r="K3" s="1110"/>
      <c r="L3" s="1101" t="s">
        <v>215</v>
      </c>
      <c r="M3" s="1109"/>
      <c r="N3" s="1109"/>
      <c r="O3" s="1109"/>
      <c r="P3" s="1109"/>
      <c r="Q3" s="1109"/>
      <c r="R3" s="1110"/>
      <c r="S3" s="1113" t="s">
        <v>271</v>
      </c>
      <c r="T3" s="1109"/>
      <c r="U3" s="1109"/>
      <c r="V3" s="1109"/>
      <c r="W3" s="1109"/>
      <c r="X3" s="1109"/>
      <c r="Y3" s="1110"/>
      <c r="Z3" s="516" t="s">
        <v>273</v>
      </c>
    </row>
    <row r="4" spans="1:26" ht="16.5" customHeight="1" x14ac:dyDescent="0.15">
      <c r="A4" s="1103"/>
      <c r="B4" s="1104"/>
      <c r="C4" s="1106"/>
      <c r="D4" s="1108"/>
      <c r="E4" s="1103"/>
      <c r="F4" s="1111"/>
      <c r="G4" s="1111"/>
      <c r="H4" s="1111"/>
      <c r="I4" s="1111"/>
      <c r="J4" s="1111"/>
      <c r="K4" s="1112"/>
      <c r="L4" s="1103"/>
      <c r="M4" s="1111"/>
      <c r="N4" s="1111"/>
      <c r="O4" s="1111"/>
      <c r="P4" s="1111"/>
      <c r="Q4" s="1111"/>
      <c r="R4" s="1112"/>
      <c r="S4" s="1114"/>
      <c r="T4" s="1111"/>
      <c r="U4" s="1111"/>
      <c r="V4" s="1111"/>
      <c r="W4" s="1111"/>
      <c r="X4" s="1111"/>
      <c r="Y4" s="1112"/>
      <c r="Z4" s="517" t="s">
        <v>274</v>
      </c>
    </row>
    <row r="5" spans="1:26" ht="26.45" customHeight="1" x14ac:dyDescent="0.15">
      <c r="A5" s="490"/>
      <c r="B5" s="494"/>
      <c r="C5" s="497"/>
      <c r="D5" s="500"/>
      <c r="E5" s="503"/>
      <c r="F5" s="504"/>
      <c r="G5" s="507"/>
      <c r="H5" s="510"/>
      <c r="I5" s="504"/>
      <c r="J5" s="507"/>
      <c r="K5" s="513"/>
      <c r="L5" s="503"/>
      <c r="M5" s="504"/>
      <c r="N5" s="507"/>
      <c r="O5" s="510"/>
      <c r="P5" s="504"/>
      <c r="Q5" s="507"/>
      <c r="R5" s="513"/>
      <c r="S5" s="503"/>
      <c r="T5" s="504"/>
      <c r="U5" s="507"/>
      <c r="V5" s="510"/>
      <c r="W5" s="504"/>
      <c r="X5" s="507"/>
      <c r="Y5" s="513"/>
      <c r="Z5" s="513"/>
    </row>
    <row r="6" spans="1:26" ht="26.45" customHeight="1" x14ac:dyDescent="0.15">
      <c r="A6" s="491"/>
      <c r="B6" s="495"/>
      <c r="C6" s="498"/>
      <c r="D6" s="501"/>
      <c r="E6" s="491"/>
      <c r="F6" s="505"/>
      <c r="G6" s="508"/>
      <c r="H6" s="511"/>
      <c r="I6" s="505"/>
      <c r="J6" s="508"/>
      <c r="K6" s="514"/>
      <c r="L6" s="491"/>
      <c r="M6" s="505"/>
      <c r="N6" s="508"/>
      <c r="O6" s="511"/>
      <c r="P6" s="505"/>
      <c r="Q6" s="508"/>
      <c r="R6" s="514"/>
      <c r="S6" s="491"/>
      <c r="T6" s="505"/>
      <c r="U6" s="508"/>
      <c r="V6" s="511"/>
      <c r="W6" s="505"/>
      <c r="X6" s="508"/>
      <c r="Y6" s="514"/>
      <c r="Z6" s="514"/>
    </row>
    <row r="7" spans="1:26" ht="26.45" customHeight="1" x14ac:dyDescent="0.15">
      <c r="A7" s="491"/>
      <c r="B7" s="495"/>
      <c r="C7" s="498"/>
      <c r="D7" s="501"/>
      <c r="E7" s="491"/>
      <c r="F7" s="505"/>
      <c r="G7" s="508"/>
      <c r="H7" s="511"/>
      <c r="I7" s="505"/>
      <c r="J7" s="508"/>
      <c r="K7" s="514"/>
      <c r="L7" s="491"/>
      <c r="M7" s="505"/>
      <c r="N7" s="508"/>
      <c r="O7" s="511"/>
      <c r="P7" s="505"/>
      <c r="Q7" s="508"/>
      <c r="R7" s="514"/>
      <c r="S7" s="491"/>
      <c r="T7" s="505"/>
      <c r="U7" s="508"/>
      <c r="V7" s="511"/>
      <c r="W7" s="505"/>
      <c r="X7" s="508"/>
      <c r="Y7" s="514"/>
      <c r="Z7" s="514"/>
    </row>
    <row r="8" spans="1:26" ht="26.45" customHeight="1" x14ac:dyDescent="0.15">
      <c r="A8" s="491"/>
      <c r="B8" s="495"/>
      <c r="C8" s="498"/>
      <c r="D8" s="501"/>
      <c r="E8" s="491"/>
      <c r="F8" s="505"/>
      <c r="G8" s="508"/>
      <c r="H8" s="511"/>
      <c r="I8" s="505"/>
      <c r="J8" s="508"/>
      <c r="K8" s="514"/>
      <c r="L8" s="491"/>
      <c r="M8" s="505"/>
      <c r="N8" s="508"/>
      <c r="O8" s="511"/>
      <c r="P8" s="505"/>
      <c r="Q8" s="508"/>
      <c r="R8" s="514"/>
      <c r="S8" s="491"/>
      <c r="T8" s="505"/>
      <c r="U8" s="508"/>
      <c r="V8" s="511"/>
      <c r="W8" s="505"/>
      <c r="X8" s="508"/>
      <c r="Y8" s="514"/>
      <c r="Z8" s="514"/>
    </row>
    <row r="9" spans="1:26" ht="26.45" customHeight="1" x14ac:dyDescent="0.15">
      <c r="A9" s="491"/>
      <c r="B9" s="495"/>
      <c r="C9" s="498"/>
      <c r="D9" s="501"/>
      <c r="E9" s="491"/>
      <c r="F9" s="505"/>
      <c r="G9" s="508"/>
      <c r="H9" s="511"/>
      <c r="I9" s="505"/>
      <c r="J9" s="508"/>
      <c r="K9" s="514"/>
      <c r="L9" s="491"/>
      <c r="M9" s="505"/>
      <c r="N9" s="508"/>
      <c r="O9" s="511"/>
      <c r="P9" s="505"/>
      <c r="Q9" s="508"/>
      <c r="R9" s="514"/>
      <c r="S9" s="491"/>
      <c r="T9" s="505"/>
      <c r="U9" s="508"/>
      <c r="V9" s="511"/>
      <c r="W9" s="505"/>
      <c r="X9" s="508"/>
      <c r="Y9" s="514"/>
      <c r="Z9" s="514"/>
    </row>
    <row r="10" spans="1:26" ht="26.45" customHeight="1" x14ac:dyDescent="0.15">
      <c r="A10" s="491"/>
      <c r="B10" s="495"/>
      <c r="C10" s="498"/>
      <c r="D10" s="501"/>
      <c r="E10" s="491"/>
      <c r="F10" s="505"/>
      <c r="G10" s="508"/>
      <c r="H10" s="511"/>
      <c r="I10" s="505"/>
      <c r="J10" s="508"/>
      <c r="K10" s="514"/>
      <c r="L10" s="491"/>
      <c r="M10" s="505"/>
      <c r="N10" s="508"/>
      <c r="O10" s="511"/>
      <c r="P10" s="505"/>
      <c r="Q10" s="508"/>
      <c r="R10" s="514"/>
      <c r="S10" s="491"/>
      <c r="T10" s="505"/>
      <c r="U10" s="508"/>
      <c r="V10" s="511"/>
      <c r="W10" s="505"/>
      <c r="X10" s="508"/>
      <c r="Y10" s="514"/>
      <c r="Z10" s="514"/>
    </row>
    <row r="11" spans="1:26" ht="26.45" customHeight="1" x14ac:dyDescent="0.15">
      <c r="A11" s="491"/>
      <c r="B11" s="495"/>
      <c r="C11" s="498"/>
      <c r="D11" s="501"/>
      <c r="E11" s="491"/>
      <c r="F11" s="505"/>
      <c r="G11" s="508"/>
      <c r="H11" s="511"/>
      <c r="I11" s="505"/>
      <c r="J11" s="508"/>
      <c r="K11" s="514"/>
      <c r="L11" s="491"/>
      <c r="M11" s="505"/>
      <c r="N11" s="508"/>
      <c r="O11" s="511"/>
      <c r="P11" s="505"/>
      <c r="Q11" s="508"/>
      <c r="R11" s="514"/>
      <c r="S11" s="491"/>
      <c r="T11" s="505"/>
      <c r="U11" s="508"/>
      <c r="V11" s="511"/>
      <c r="W11" s="505"/>
      <c r="X11" s="508"/>
      <c r="Y11" s="514"/>
      <c r="Z11" s="514"/>
    </row>
    <row r="12" spans="1:26" ht="26.45" customHeight="1" x14ac:dyDescent="0.15">
      <c r="A12" s="491"/>
      <c r="B12" s="495"/>
      <c r="C12" s="498"/>
      <c r="D12" s="501"/>
      <c r="E12" s="491"/>
      <c r="F12" s="505"/>
      <c r="G12" s="508"/>
      <c r="H12" s="511"/>
      <c r="I12" s="505"/>
      <c r="J12" s="508"/>
      <c r="K12" s="514"/>
      <c r="L12" s="491"/>
      <c r="M12" s="505"/>
      <c r="N12" s="508"/>
      <c r="O12" s="511"/>
      <c r="P12" s="505"/>
      <c r="Q12" s="508"/>
      <c r="R12" s="514"/>
      <c r="S12" s="491"/>
      <c r="T12" s="505"/>
      <c r="U12" s="508"/>
      <c r="V12" s="511"/>
      <c r="W12" s="505"/>
      <c r="X12" s="508"/>
      <c r="Y12" s="514"/>
      <c r="Z12" s="514"/>
    </row>
    <row r="13" spans="1:26" ht="26.45" customHeight="1" x14ac:dyDescent="0.15">
      <c r="A13" s="491"/>
      <c r="B13" s="495"/>
      <c r="C13" s="498"/>
      <c r="D13" s="501"/>
      <c r="E13" s="491"/>
      <c r="F13" s="505"/>
      <c r="G13" s="508"/>
      <c r="H13" s="511"/>
      <c r="I13" s="505"/>
      <c r="J13" s="508"/>
      <c r="K13" s="514"/>
      <c r="L13" s="491"/>
      <c r="M13" s="505"/>
      <c r="N13" s="508"/>
      <c r="O13" s="511"/>
      <c r="P13" s="505"/>
      <c r="Q13" s="508"/>
      <c r="R13" s="514"/>
      <c r="S13" s="491"/>
      <c r="T13" s="505"/>
      <c r="U13" s="508"/>
      <c r="V13" s="511"/>
      <c r="W13" s="505"/>
      <c r="X13" s="508"/>
      <c r="Y13" s="514"/>
      <c r="Z13" s="514"/>
    </row>
    <row r="14" spans="1:26" ht="26.45" customHeight="1" x14ac:dyDescent="0.15">
      <c r="A14" s="491"/>
      <c r="B14" s="495"/>
      <c r="C14" s="498"/>
      <c r="D14" s="501"/>
      <c r="E14" s="491"/>
      <c r="F14" s="505"/>
      <c r="G14" s="508"/>
      <c r="H14" s="511"/>
      <c r="I14" s="505"/>
      <c r="J14" s="508"/>
      <c r="K14" s="514"/>
      <c r="L14" s="491"/>
      <c r="M14" s="505"/>
      <c r="N14" s="508"/>
      <c r="O14" s="511"/>
      <c r="P14" s="505"/>
      <c r="Q14" s="508"/>
      <c r="R14" s="514"/>
      <c r="S14" s="491"/>
      <c r="T14" s="505"/>
      <c r="U14" s="508"/>
      <c r="V14" s="511"/>
      <c r="W14" s="505"/>
      <c r="X14" s="508"/>
      <c r="Y14" s="514"/>
      <c r="Z14" s="514"/>
    </row>
    <row r="15" spans="1:26" ht="26.45" customHeight="1" x14ac:dyDescent="0.15">
      <c r="A15" s="491"/>
      <c r="B15" s="495"/>
      <c r="C15" s="498"/>
      <c r="D15" s="501"/>
      <c r="E15" s="491"/>
      <c r="F15" s="505"/>
      <c r="G15" s="508"/>
      <c r="H15" s="511"/>
      <c r="I15" s="505"/>
      <c r="J15" s="508"/>
      <c r="K15" s="514"/>
      <c r="L15" s="491"/>
      <c r="M15" s="505"/>
      <c r="N15" s="508"/>
      <c r="O15" s="511"/>
      <c r="P15" s="505"/>
      <c r="Q15" s="508"/>
      <c r="R15" s="514"/>
      <c r="S15" s="491"/>
      <c r="T15" s="505"/>
      <c r="U15" s="508"/>
      <c r="V15" s="511"/>
      <c r="W15" s="505"/>
      <c r="X15" s="508"/>
      <c r="Y15" s="514"/>
      <c r="Z15" s="514"/>
    </row>
    <row r="16" spans="1:26" ht="26.45" customHeight="1" x14ac:dyDescent="0.15">
      <c r="A16" s="491"/>
      <c r="B16" s="495"/>
      <c r="C16" s="498"/>
      <c r="D16" s="501"/>
      <c r="E16" s="491"/>
      <c r="F16" s="505"/>
      <c r="G16" s="508"/>
      <c r="H16" s="511"/>
      <c r="I16" s="505"/>
      <c r="J16" s="508"/>
      <c r="K16" s="514"/>
      <c r="L16" s="491"/>
      <c r="M16" s="505"/>
      <c r="N16" s="508"/>
      <c r="O16" s="511"/>
      <c r="P16" s="505"/>
      <c r="Q16" s="508"/>
      <c r="R16" s="514"/>
      <c r="S16" s="491"/>
      <c r="T16" s="505"/>
      <c r="U16" s="508"/>
      <c r="V16" s="511"/>
      <c r="W16" s="505"/>
      <c r="X16" s="508"/>
      <c r="Y16" s="514"/>
      <c r="Z16" s="514"/>
    </row>
    <row r="17" spans="1:26" ht="26.45" customHeight="1" x14ac:dyDescent="0.15">
      <c r="A17" s="491"/>
      <c r="B17" s="495"/>
      <c r="C17" s="498"/>
      <c r="D17" s="501"/>
      <c r="E17" s="491"/>
      <c r="F17" s="505"/>
      <c r="G17" s="508"/>
      <c r="H17" s="511"/>
      <c r="I17" s="505"/>
      <c r="J17" s="508"/>
      <c r="K17" s="514"/>
      <c r="L17" s="491"/>
      <c r="M17" s="505"/>
      <c r="N17" s="508"/>
      <c r="O17" s="511"/>
      <c r="P17" s="505"/>
      <c r="Q17" s="508"/>
      <c r="R17" s="514"/>
      <c r="S17" s="491"/>
      <c r="T17" s="505"/>
      <c r="U17" s="508"/>
      <c r="V17" s="511"/>
      <c r="W17" s="505"/>
      <c r="X17" s="508"/>
      <c r="Y17" s="514"/>
      <c r="Z17" s="514"/>
    </row>
    <row r="18" spans="1:26" ht="26.45" customHeight="1" x14ac:dyDescent="0.15">
      <c r="A18" s="491"/>
      <c r="B18" s="495"/>
      <c r="C18" s="498"/>
      <c r="D18" s="501"/>
      <c r="E18" s="491"/>
      <c r="F18" s="505"/>
      <c r="G18" s="508"/>
      <c r="H18" s="511"/>
      <c r="I18" s="505"/>
      <c r="J18" s="508"/>
      <c r="K18" s="514"/>
      <c r="L18" s="491"/>
      <c r="M18" s="505"/>
      <c r="N18" s="508"/>
      <c r="O18" s="511"/>
      <c r="P18" s="505"/>
      <c r="Q18" s="508"/>
      <c r="R18" s="514"/>
      <c r="S18" s="491"/>
      <c r="T18" s="505"/>
      <c r="U18" s="508"/>
      <c r="V18" s="511"/>
      <c r="W18" s="505"/>
      <c r="X18" s="508"/>
      <c r="Y18" s="514"/>
      <c r="Z18" s="514"/>
    </row>
    <row r="19" spans="1:26" ht="26.45" customHeight="1" x14ac:dyDescent="0.15">
      <c r="A19" s="491"/>
      <c r="B19" s="495"/>
      <c r="C19" s="498"/>
      <c r="D19" s="501"/>
      <c r="E19" s="491"/>
      <c r="F19" s="505"/>
      <c r="G19" s="508"/>
      <c r="H19" s="511"/>
      <c r="I19" s="505"/>
      <c r="J19" s="508"/>
      <c r="K19" s="514"/>
      <c r="L19" s="491"/>
      <c r="M19" s="505"/>
      <c r="N19" s="508"/>
      <c r="O19" s="511"/>
      <c r="P19" s="505"/>
      <c r="Q19" s="508"/>
      <c r="R19" s="514"/>
      <c r="S19" s="491"/>
      <c r="T19" s="505"/>
      <c r="U19" s="508"/>
      <c r="V19" s="511"/>
      <c r="W19" s="505"/>
      <c r="X19" s="508"/>
      <c r="Y19" s="514"/>
      <c r="Z19" s="514"/>
    </row>
    <row r="20" spans="1:26" ht="26.45" customHeight="1" x14ac:dyDescent="0.15">
      <c r="A20" s="491"/>
      <c r="B20" s="495"/>
      <c r="C20" s="498"/>
      <c r="D20" s="501"/>
      <c r="E20" s="491"/>
      <c r="F20" s="505"/>
      <c r="G20" s="508"/>
      <c r="H20" s="511"/>
      <c r="I20" s="505"/>
      <c r="J20" s="508"/>
      <c r="K20" s="514"/>
      <c r="L20" s="491"/>
      <c r="M20" s="505"/>
      <c r="N20" s="508"/>
      <c r="O20" s="511"/>
      <c r="P20" s="505"/>
      <c r="Q20" s="508"/>
      <c r="R20" s="514"/>
      <c r="S20" s="491"/>
      <c r="T20" s="505"/>
      <c r="U20" s="508"/>
      <c r="V20" s="511"/>
      <c r="W20" s="505"/>
      <c r="X20" s="508"/>
      <c r="Y20" s="514"/>
      <c r="Z20" s="514"/>
    </row>
    <row r="21" spans="1:26" ht="26.45" customHeight="1" x14ac:dyDescent="0.15">
      <c r="A21" s="491"/>
      <c r="B21" s="495"/>
      <c r="C21" s="498"/>
      <c r="D21" s="501"/>
      <c r="E21" s="491"/>
      <c r="F21" s="505"/>
      <c r="G21" s="508"/>
      <c r="H21" s="511"/>
      <c r="I21" s="505"/>
      <c r="J21" s="508"/>
      <c r="K21" s="514"/>
      <c r="L21" s="491"/>
      <c r="M21" s="505"/>
      <c r="N21" s="508"/>
      <c r="O21" s="511"/>
      <c r="P21" s="505"/>
      <c r="Q21" s="508"/>
      <c r="R21" s="514"/>
      <c r="S21" s="491"/>
      <c r="T21" s="505"/>
      <c r="U21" s="508"/>
      <c r="V21" s="511"/>
      <c r="W21" s="505"/>
      <c r="X21" s="508"/>
      <c r="Y21" s="514"/>
      <c r="Z21" s="514"/>
    </row>
    <row r="22" spans="1:26" ht="26.45" customHeight="1" x14ac:dyDescent="0.15">
      <c r="A22" s="491"/>
      <c r="B22" s="495"/>
      <c r="C22" s="498"/>
      <c r="D22" s="501"/>
      <c r="E22" s="491"/>
      <c r="F22" s="505"/>
      <c r="G22" s="508"/>
      <c r="H22" s="511"/>
      <c r="I22" s="505"/>
      <c r="J22" s="508"/>
      <c r="K22" s="514"/>
      <c r="L22" s="491"/>
      <c r="M22" s="505"/>
      <c r="N22" s="508"/>
      <c r="O22" s="511"/>
      <c r="P22" s="505"/>
      <c r="Q22" s="508"/>
      <c r="R22" s="514"/>
      <c r="S22" s="491"/>
      <c r="T22" s="505"/>
      <c r="U22" s="508"/>
      <c r="V22" s="511"/>
      <c r="W22" s="505"/>
      <c r="X22" s="508"/>
      <c r="Y22" s="514"/>
      <c r="Z22" s="514"/>
    </row>
    <row r="23" spans="1:26" ht="26.45" customHeight="1" x14ac:dyDescent="0.15">
      <c r="A23" s="491"/>
      <c r="B23" s="495"/>
      <c r="C23" s="498"/>
      <c r="D23" s="501"/>
      <c r="E23" s="491"/>
      <c r="F23" s="505"/>
      <c r="G23" s="508"/>
      <c r="H23" s="511"/>
      <c r="I23" s="505"/>
      <c r="J23" s="508"/>
      <c r="K23" s="514"/>
      <c r="L23" s="491"/>
      <c r="M23" s="505"/>
      <c r="N23" s="508"/>
      <c r="O23" s="511"/>
      <c r="P23" s="505"/>
      <c r="Q23" s="508"/>
      <c r="R23" s="514"/>
      <c r="S23" s="491"/>
      <c r="T23" s="505"/>
      <c r="U23" s="508"/>
      <c r="V23" s="511"/>
      <c r="W23" s="505"/>
      <c r="X23" s="508"/>
      <c r="Y23" s="514"/>
      <c r="Z23" s="514"/>
    </row>
    <row r="24" spans="1:26" ht="26.45" customHeight="1" x14ac:dyDescent="0.15">
      <c r="A24" s="491"/>
      <c r="B24" s="495"/>
      <c r="C24" s="498"/>
      <c r="D24" s="501"/>
      <c r="E24" s="491"/>
      <c r="F24" s="505"/>
      <c r="G24" s="508"/>
      <c r="H24" s="511"/>
      <c r="I24" s="505"/>
      <c r="J24" s="508"/>
      <c r="K24" s="514"/>
      <c r="L24" s="491"/>
      <c r="M24" s="505"/>
      <c r="N24" s="508"/>
      <c r="O24" s="511"/>
      <c r="P24" s="505"/>
      <c r="Q24" s="508"/>
      <c r="R24" s="514"/>
      <c r="S24" s="491"/>
      <c r="T24" s="505"/>
      <c r="U24" s="508"/>
      <c r="V24" s="511"/>
      <c r="W24" s="505"/>
      <c r="X24" s="508"/>
      <c r="Y24" s="514"/>
      <c r="Z24" s="514"/>
    </row>
    <row r="25" spans="1:26" ht="26.45" customHeight="1" x14ac:dyDescent="0.15">
      <c r="A25" s="491"/>
      <c r="B25" s="495"/>
      <c r="C25" s="498"/>
      <c r="D25" s="501"/>
      <c r="E25" s="491"/>
      <c r="F25" s="505"/>
      <c r="G25" s="508"/>
      <c r="H25" s="511"/>
      <c r="I25" s="505"/>
      <c r="J25" s="508"/>
      <c r="K25" s="514"/>
      <c r="L25" s="491"/>
      <c r="M25" s="505"/>
      <c r="N25" s="508"/>
      <c r="O25" s="511"/>
      <c r="P25" s="505"/>
      <c r="Q25" s="508"/>
      <c r="R25" s="514"/>
      <c r="S25" s="491"/>
      <c r="T25" s="505"/>
      <c r="U25" s="508"/>
      <c r="V25" s="511"/>
      <c r="W25" s="505"/>
      <c r="X25" s="508"/>
      <c r="Y25" s="514"/>
      <c r="Z25" s="514"/>
    </row>
    <row r="26" spans="1:26" ht="26.45" customHeight="1" x14ac:dyDescent="0.15">
      <c r="A26" s="491"/>
      <c r="B26" s="495"/>
      <c r="C26" s="498"/>
      <c r="D26" s="501"/>
      <c r="E26" s="491"/>
      <c r="F26" s="505"/>
      <c r="G26" s="508"/>
      <c r="H26" s="511"/>
      <c r="I26" s="505"/>
      <c r="J26" s="508"/>
      <c r="K26" s="514"/>
      <c r="L26" s="491"/>
      <c r="M26" s="505"/>
      <c r="N26" s="508"/>
      <c r="O26" s="511"/>
      <c r="P26" s="505"/>
      <c r="Q26" s="508"/>
      <c r="R26" s="514"/>
      <c r="S26" s="491"/>
      <c r="T26" s="505"/>
      <c r="U26" s="508"/>
      <c r="V26" s="511"/>
      <c r="W26" s="505"/>
      <c r="X26" s="508"/>
      <c r="Y26" s="514"/>
      <c r="Z26" s="514"/>
    </row>
    <row r="27" spans="1:26" ht="26.45" customHeight="1" x14ac:dyDescent="0.15">
      <c r="A27" s="491"/>
      <c r="B27" s="495"/>
      <c r="C27" s="498"/>
      <c r="D27" s="501"/>
      <c r="E27" s="491"/>
      <c r="F27" s="505"/>
      <c r="G27" s="508"/>
      <c r="H27" s="511"/>
      <c r="I27" s="505"/>
      <c r="J27" s="508"/>
      <c r="K27" s="514"/>
      <c r="L27" s="491"/>
      <c r="M27" s="505"/>
      <c r="N27" s="508"/>
      <c r="O27" s="511"/>
      <c r="P27" s="505"/>
      <c r="Q27" s="508"/>
      <c r="R27" s="514"/>
      <c r="S27" s="491"/>
      <c r="T27" s="505"/>
      <c r="U27" s="508"/>
      <c r="V27" s="511"/>
      <c r="W27" s="505"/>
      <c r="X27" s="508"/>
      <c r="Y27" s="514"/>
      <c r="Z27" s="514"/>
    </row>
    <row r="28" spans="1:26" ht="26.45" customHeight="1" x14ac:dyDescent="0.15">
      <c r="A28" s="491"/>
      <c r="B28" s="495"/>
      <c r="C28" s="498"/>
      <c r="D28" s="501"/>
      <c r="E28" s="491"/>
      <c r="F28" s="505"/>
      <c r="G28" s="508"/>
      <c r="H28" s="511"/>
      <c r="I28" s="505"/>
      <c r="J28" s="508"/>
      <c r="K28" s="514"/>
      <c r="L28" s="491"/>
      <c r="M28" s="505"/>
      <c r="N28" s="508"/>
      <c r="O28" s="511"/>
      <c r="P28" s="505"/>
      <c r="Q28" s="508"/>
      <c r="R28" s="514"/>
      <c r="S28" s="491"/>
      <c r="T28" s="505"/>
      <c r="U28" s="508"/>
      <c r="V28" s="511"/>
      <c r="W28" s="505"/>
      <c r="X28" s="508"/>
      <c r="Y28" s="514"/>
      <c r="Z28" s="514"/>
    </row>
    <row r="29" spans="1:26" ht="26.45" customHeight="1" x14ac:dyDescent="0.15">
      <c r="A29" s="491"/>
      <c r="B29" s="495"/>
      <c r="C29" s="498"/>
      <c r="D29" s="501"/>
      <c r="E29" s="491"/>
      <c r="F29" s="505"/>
      <c r="G29" s="508"/>
      <c r="H29" s="511"/>
      <c r="I29" s="505"/>
      <c r="J29" s="508"/>
      <c r="K29" s="514"/>
      <c r="L29" s="491"/>
      <c r="M29" s="505"/>
      <c r="N29" s="508"/>
      <c r="O29" s="511"/>
      <c r="P29" s="505"/>
      <c r="Q29" s="508"/>
      <c r="R29" s="514"/>
      <c r="S29" s="491"/>
      <c r="T29" s="505"/>
      <c r="U29" s="508"/>
      <c r="V29" s="511"/>
      <c r="W29" s="505"/>
      <c r="X29" s="508"/>
      <c r="Y29" s="514"/>
      <c r="Z29" s="514"/>
    </row>
    <row r="30" spans="1:26" ht="26.45" customHeight="1" x14ac:dyDescent="0.15">
      <c r="A30" s="491"/>
      <c r="B30" s="495"/>
      <c r="C30" s="498"/>
      <c r="D30" s="501"/>
      <c r="E30" s="491"/>
      <c r="F30" s="505"/>
      <c r="G30" s="508"/>
      <c r="H30" s="511"/>
      <c r="I30" s="505"/>
      <c r="J30" s="508"/>
      <c r="K30" s="514"/>
      <c r="L30" s="491"/>
      <c r="M30" s="505"/>
      <c r="N30" s="508"/>
      <c r="O30" s="511"/>
      <c r="P30" s="505"/>
      <c r="Q30" s="508"/>
      <c r="R30" s="514"/>
      <c r="S30" s="491"/>
      <c r="T30" s="505"/>
      <c r="U30" s="508"/>
      <c r="V30" s="511"/>
      <c r="W30" s="505"/>
      <c r="X30" s="508"/>
      <c r="Y30" s="514"/>
      <c r="Z30" s="514"/>
    </row>
    <row r="31" spans="1:26" ht="26.45" customHeight="1" x14ac:dyDescent="0.15">
      <c r="A31" s="491"/>
      <c r="B31" s="495"/>
      <c r="C31" s="498"/>
      <c r="D31" s="501"/>
      <c r="E31" s="491"/>
      <c r="F31" s="505"/>
      <c r="G31" s="508"/>
      <c r="H31" s="511"/>
      <c r="I31" s="505"/>
      <c r="J31" s="508"/>
      <c r="K31" s="514"/>
      <c r="L31" s="491"/>
      <c r="M31" s="505"/>
      <c r="N31" s="508"/>
      <c r="O31" s="511"/>
      <c r="P31" s="505"/>
      <c r="Q31" s="508"/>
      <c r="R31" s="514"/>
      <c r="S31" s="491"/>
      <c r="T31" s="505"/>
      <c r="U31" s="508"/>
      <c r="V31" s="511"/>
      <c r="W31" s="505"/>
      <c r="X31" s="508"/>
      <c r="Y31" s="514"/>
      <c r="Z31" s="514"/>
    </row>
    <row r="32" spans="1:26" ht="26.45" customHeight="1" x14ac:dyDescent="0.15">
      <c r="A32" s="491"/>
      <c r="B32" s="495"/>
      <c r="C32" s="498"/>
      <c r="D32" s="501"/>
      <c r="E32" s="491"/>
      <c r="F32" s="505"/>
      <c r="G32" s="508"/>
      <c r="H32" s="511"/>
      <c r="I32" s="505"/>
      <c r="J32" s="508"/>
      <c r="K32" s="514"/>
      <c r="L32" s="491"/>
      <c r="M32" s="505"/>
      <c r="N32" s="508"/>
      <c r="O32" s="511"/>
      <c r="P32" s="505"/>
      <c r="Q32" s="508"/>
      <c r="R32" s="514"/>
      <c r="S32" s="491"/>
      <c r="T32" s="505"/>
      <c r="U32" s="508"/>
      <c r="V32" s="511"/>
      <c r="W32" s="505"/>
      <c r="X32" s="508"/>
      <c r="Y32" s="514"/>
      <c r="Z32" s="514"/>
    </row>
    <row r="33" spans="1:26" ht="26.45" customHeight="1" x14ac:dyDescent="0.15">
      <c r="A33" s="491"/>
      <c r="B33" s="495"/>
      <c r="C33" s="498"/>
      <c r="D33" s="501"/>
      <c r="E33" s="491"/>
      <c r="F33" s="505"/>
      <c r="G33" s="508"/>
      <c r="H33" s="511"/>
      <c r="I33" s="505"/>
      <c r="J33" s="508"/>
      <c r="K33" s="514"/>
      <c r="L33" s="491"/>
      <c r="M33" s="505"/>
      <c r="N33" s="508"/>
      <c r="O33" s="511"/>
      <c r="P33" s="505"/>
      <c r="Q33" s="508"/>
      <c r="R33" s="514"/>
      <c r="S33" s="491"/>
      <c r="T33" s="505"/>
      <c r="U33" s="508"/>
      <c r="V33" s="511"/>
      <c r="W33" s="505"/>
      <c r="X33" s="508"/>
      <c r="Y33" s="514"/>
      <c r="Z33" s="514"/>
    </row>
    <row r="34" spans="1:26" ht="26.45" customHeight="1" x14ac:dyDescent="0.15">
      <c r="A34" s="491"/>
      <c r="B34" s="495"/>
      <c r="C34" s="498"/>
      <c r="D34" s="501"/>
      <c r="E34" s="491"/>
      <c r="F34" s="505"/>
      <c r="G34" s="508"/>
      <c r="H34" s="511"/>
      <c r="I34" s="505"/>
      <c r="J34" s="508"/>
      <c r="K34" s="514"/>
      <c r="L34" s="491"/>
      <c r="M34" s="505"/>
      <c r="N34" s="508"/>
      <c r="O34" s="511"/>
      <c r="P34" s="505"/>
      <c r="Q34" s="508"/>
      <c r="R34" s="514"/>
      <c r="S34" s="491"/>
      <c r="T34" s="505"/>
      <c r="U34" s="508"/>
      <c r="V34" s="511"/>
      <c r="W34" s="505"/>
      <c r="X34" s="508"/>
      <c r="Y34" s="514"/>
      <c r="Z34" s="514"/>
    </row>
    <row r="35" spans="1:26" ht="26.45" customHeight="1" x14ac:dyDescent="0.15">
      <c r="A35" s="491"/>
      <c r="B35" s="495"/>
      <c r="C35" s="498"/>
      <c r="D35" s="501"/>
      <c r="E35" s="491"/>
      <c r="F35" s="505"/>
      <c r="G35" s="508"/>
      <c r="H35" s="511"/>
      <c r="I35" s="505"/>
      <c r="J35" s="508"/>
      <c r="K35" s="514"/>
      <c r="L35" s="491"/>
      <c r="M35" s="505"/>
      <c r="N35" s="508"/>
      <c r="O35" s="511"/>
      <c r="P35" s="505"/>
      <c r="Q35" s="508"/>
      <c r="R35" s="514"/>
      <c r="S35" s="491"/>
      <c r="T35" s="505"/>
      <c r="U35" s="508"/>
      <c r="V35" s="511"/>
      <c r="W35" s="505"/>
      <c r="X35" s="508"/>
      <c r="Y35" s="514"/>
      <c r="Z35" s="514"/>
    </row>
    <row r="36" spans="1:26" ht="26.45" customHeight="1" x14ac:dyDescent="0.15">
      <c r="A36" s="492"/>
      <c r="B36" s="496"/>
      <c r="C36" s="499"/>
      <c r="D36" s="502"/>
      <c r="E36" s="492"/>
      <c r="F36" s="506"/>
      <c r="G36" s="509"/>
      <c r="H36" s="512"/>
      <c r="I36" s="506"/>
      <c r="J36" s="509"/>
      <c r="K36" s="515"/>
      <c r="L36" s="492"/>
      <c r="M36" s="506"/>
      <c r="N36" s="509"/>
      <c r="O36" s="512"/>
      <c r="P36" s="506"/>
      <c r="Q36" s="509"/>
      <c r="R36" s="515"/>
      <c r="S36" s="492"/>
      <c r="T36" s="506"/>
      <c r="U36" s="509"/>
      <c r="V36" s="512"/>
      <c r="W36" s="506"/>
      <c r="X36" s="509"/>
      <c r="Y36" s="515"/>
      <c r="Z36" s="515"/>
    </row>
    <row r="37" spans="1:26" ht="24" customHeight="1" x14ac:dyDescent="0.15"/>
    <row r="38" spans="1:26" ht="24" customHeight="1" x14ac:dyDescent="0.15"/>
    <row r="39" spans="1:26" ht="24" customHeight="1" x14ac:dyDescent="0.15"/>
    <row r="40" spans="1:26" ht="24" customHeight="1" x14ac:dyDescent="0.15"/>
    <row r="41" spans="1:26" ht="24" customHeight="1" x14ac:dyDescent="0.15"/>
    <row r="42" spans="1:26" ht="20.25" customHeight="1" x14ac:dyDescent="0.15"/>
    <row r="43" spans="1:26" ht="20.25" customHeight="1" x14ac:dyDescent="0.15"/>
    <row r="44" spans="1:26" ht="20.25" customHeight="1" x14ac:dyDescent="0.15"/>
    <row r="45" spans="1:26" ht="20.25" customHeight="1" x14ac:dyDescent="0.15"/>
    <row r="46" spans="1:26" ht="20.25" customHeight="1" x14ac:dyDescent="0.15"/>
    <row r="47" spans="1:26" ht="20.25" customHeight="1" x14ac:dyDescent="0.15"/>
    <row r="48" spans="1:26"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sheetData>
  <mergeCells count="7">
    <mergeCell ref="A1:Z1"/>
    <mergeCell ref="A3:B4"/>
    <mergeCell ref="C3:C4"/>
    <mergeCell ref="D3:D4"/>
    <mergeCell ref="E3:K4"/>
    <mergeCell ref="L3:R4"/>
    <mergeCell ref="S3:Y4"/>
  </mergeCells>
  <phoneticPr fontId="3"/>
  <pageMargins left="0.78740157480314965" right="0.19685039370078741" top="0.55118110236220474" bottom="0.59055118110236227" header="0.51181102362204722" footer="0.51181102362204722"/>
  <pageSetup paperSize="9" scale="9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P98"/>
  <sheetViews>
    <sheetView zoomScaleSheetLayoutView="130" workbookViewId="0">
      <pane xSplit="13" ySplit="8" topLeftCell="N9" activePane="bottomRight" state="frozen"/>
      <selection pane="topRight"/>
      <selection pane="bottomLeft"/>
      <selection pane="bottomRight" activeCell="J12" sqref="J12"/>
    </sheetView>
  </sheetViews>
  <sheetFormatPr defaultRowHeight="13.5" x14ac:dyDescent="0.15"/>
  <cols>
    <col min="1" max="2" width="3.75" style="84" customWidth="1"/>
    <col min="3" max="3" width="7.5" style="84" customWidth="1"/>
    <col min="4" max="4" width="5.25" style="84" customWidth="1"/>
    <col min="5" max="5" width="13" style="84" customWidth="1"/>
    <col min="6" max="8" width="9.125" style="84" customWidth="1"/>
    <col min="9" max="10" width="9.875" style="84" customWidth="1"/>
    <col min="11" max="11" width="12.125" style="84" customWidth="1"/>
    <col min="12" max="12" width="20.125" style="84" customWidth="1"/>
    <col min="13" max="13" width="14.75" style="84" customWidth="1"/>
    <col min="14" max="14" width="20.625" style="84" customWidth="1"/>
    <col min="15" max="15" width="31.75" style="84" bestFit="1" customWidth="1"/>
    <col min="16" max="16" width="28" style="84" customWidth="1"/>
    <col min="17" max="242" width="9" style="84" customWidth="1"/>
    <col min="243" max="244" width="3.125" style="84" customWidth="1"/>
    <col min="245" max="245" width="26.25" style="84" customWidth="1"/>
    <col min="246" max="246" width="12.75" style="84" customWidth="1"/>
    <col min="247" max="267" width="2.125" style="84" customWidth="1"/>
    <col min="268" max="268" width="12" style="84" customWidth="1"/>
    <col min="269" max="498" width="9" style="84" customWidth="1"/>
    <col min="499" max="500" width="3.125" style="84" customWidth="1"/>
    <col min="501" max="501" width="26.25" style="84" customWidth="1"/>
    <col min="502" max="502" width="12.75" style="84" customWidth="1"/>
    <col min="503" max="523" width="2.125" style="84" customWidth="1"/>
    <col min="524" max="524" width="12" style="84" customWidth="1"/>
    <col min="525" max="754" width="9" style="84" customWidth="1"/>
    <col min="755" max="756" width="3.125" style="84" customWidth="1"/>
    <col min="757" max="757" width="26.25" style="84" customWidth="1"/>
    <col min="758" max="758" width="12.75" style="84" customWidth="1"/>
    <col min="759" max="779" width="2.125" style="84" customWidth="1"/>
    <col min="780" max="780" width="12" style="84" customWidth="1"/>
    <col min="781" max="1010" width="9" style="84" customWidth="1"/>
    <col min="1011" max="1012" width="3.125" style="84" customWidth="1"/>
    <col min="1013" max="1013" width="26.25" style="84" customWidth="1"/>
    <col min="1014" max="1014" width="12.75" style="84" customWidth="1"/>
    <col min="1015" max="1035" width="2.125" style="84" customWidth="1"/>
    <col min="1036" max="1036" width="12" style="84" customWidth="1"/>
    <col min="1037" max="1266" width="9" style="84" customWidth="1"/>
    <col min="1267" max="1268" width="3.125" style="84" customWidth="1"/>
    <col min="1269" max="1269" width="26.25" style="84" customWidth="1"/>
    <col min="1270" max="1270" width="12.75" style="84" customWidth="1"/>
    <col min="1271" max="1291" width="2.125" style="84" customWidth="1"/>
    <col min="1292" max="1292" width="12" style="84" customWidth="1"/>
    <col min="1293" max="1522" width="9" style="84" customWidth="1"/>
    <col min="1523" max="1524" width="3.125" style="84" customWidth="1"/>
    <col min="1525" max="1525" width="26.25" style="84" customWidth="1"/>
    <col min="1526" max="1526" width="12.75" style="84" customWidth="1"/>
    <col min="1527" max="1547" width="2.125" style="84" customWidth="1"/>
    <col min="1548" max="1548" width="12" style="84" customWidth="1"/>
    <col min="1549" max="1778" width="9" style="84" customWidth="1"/>
    <col min="1779" max="1780" width="3.125" style="84" customWidth="1"/>
    <col min="1781" max="1781" width="26.25" style="84" customWidth="1"/>
    <col min="1782" max="1782" width="12.75" style="84" customWidth="1"/>
    <col min="1783" max="1803" width="2.125" style="84" customWidth="1"/>
    <col min="1804" max="1804" width="12" style="84" customWidth="1"/>
    <col min="1805" max="2034" width="9" style="84" customWidth="1"/>
    <col min="2035" max="2036" width="3.125" style="84" customWidth="1"/>
    <col min="2037" max="2037" width="26.25" style="84" customWidth="1"/>
    <col min="2038" max="2038" width="12.75" style="84" customWidth="1"/>
    <col min="2039" max="2059" width="2.125" style="84" customWidth="1"/>
    <col min="2060" max="2060" width="12" style="84" customWidth="1"/>
    <col min="2061" max="2290" width="9" style="84" customWidth="1"/>
    <col min="2291" max="2292" width="3.125" style="84" customWidth="1"/>
    <col min="2293" max="2293" width="26.25" style="84" customWidth="1"/>
    <col min="2294" max="2294" width="12.75" style="84" customWidth="1"/>
    <col min="2295" max="2315" width="2.125" style="84" customWidth="1"/>
    <col min="2316" max="2316" width="12" style="84" customWidth="1"/>
    <col min="2317" max="2546" width="9" style="84" customWidth="1"/>
    <col min="2547" max="2548" width="3.125" style="84" customWidth="1"/>
    <col min="2549" max="2549" width="26.25" style="84" customWidth="1"/>
    <col min="2550" max="2550" width="12.75" style="84" customWidth="1"/>
    <col min="2551" max="2571" width="2.125" style="84" customWidth="1"/>
    <col min="2572" max="2572" width="12" style="84" customWidth="1"/>
    <col min="2573" max="2802" width="9" style="84" customWidth="1"/>
    <col min="2803" max="2804" width="3.125" style="84" customWidth="1"/>
    <col min="2805" max="2805" width="26.25" style="84" customWidth="1"/>
    <col min="2806" max="2806" width="12.75" style="84" customWidth="1"/>
    <col min="2807" max="2827" width="2.125" style="84" customWidth="1"/>
    <col min="2828" max="2828" width="12" style="84" customWidth="1"/>
    <col min="2829" max="3058" width="9" style="84" customWidth="1"/>
    <col min="3059" max="3060" width="3.125" style="84" customWidth="1"/>
    <col min="3061" max="3061" width="26.25" style="84" customWidth="1"/>
    <col min="3062" max="3062" width="12.75" style="84" customWidth="1"/>
    <col min="3063" max="3083" width="2.125" style="84" customWidth="1"/>
    <col min="3084" max="3084" width="12" style="84" customWidth="1"/>
    <col min="3085" max="3314" width="9" style="84" customWidth="1"/>
    <col min="3315" max="3316" width="3.125" style="84" customWidth="1"/>
    <col min="3317" max="3317" width="26.25" style="84" customWidth="1"/>
    <col min="3318" max="3318" width="12.75" style="84" customWidth="1"/>
    <col min="3319" max="3339" width="2.125" style="84" customWidth="1"/>
    <col min="3340" max="3340" width="12" style="84" customWidth="1"/>
    <col min="3341" max="3570" width="9" style="84" customWidth="1"/>
    <col min="3571" max="3572" width="3.125" style="84" customWidth="1"/>
    <col min="3573" max="3573" width="26.25" style="84" customWidth="1"/>
    <col min="3574" max="3574" width="12.75" style="84" customWidth="1"/>
    <col min="3575" max="3595" width="2.125" style="84" customWidth="1"/>
    <col min="3596" max="3596" width="12" style="84" customWidth="1"/>
    <col min="3597" max="3826" width="9" style="84" customWidth="1"/>
    <col min="3827" max="3828" width="3.125" style="84" customWidth="1"/>
    <col min="3829" max="3829" width="26.25" style="84" customWidth="1"/>
    <col min="3830" max="3830" width="12.75" style="84" customWidth="1"/>
    <col min="3831" max="3851" width="2.125" style="84" customWidth="1"/>
    <col min="3852" max="3852" width="12" style="84" customWidth="1"/>
    <col min="3853" max="4082" width="9" style="84" customWidth="1"/>
    <col min="4083" max="4084" width="3.125" style="84" customWidth="1"/>
    <col min="4085" max="4085" width="26.25" style="84" customWidth="1"/>
    <col min="4086" max="4086" width="12.75" style="84" customWidth="1"/>
    <col min="4087" max="4107" width="2.125" style="84" customWidth="1"/>
    <col min="4108" max="4108" width="12" style="84" customWidth="1"/>
    <col min="4109" max="4338" width="9" style="84" customWidth="1"/>
    <col min="4339" max="4340" width="3.125" style="84" customWidth="1"/>
    <col min="4341" max="4341" width="26.25" style="84" customWidth="1"/>
    <col min="4342" max="4342" width="12.75" style="84" customWidth="1"/>
    <col min="4343" max="4363" width="2.125" style="84" customWidth="1"/>
    <col min="4364" max="4364" width="12" style="84" customWidth="1"/>
    <col min="4365" max="4594" width="9" style="84" customWidth="1"/>
    <col min="4595" max="4596" width="3.125" style="84" customWidth="1"/>
    <col min="4597" max="4597" width="26.25" style="84" customWidth="1"/>
    <col min="4598" max="4598" width="12.75" style="84" customWidth="1"/>
    <col min="4599" max="4619" width="2.125" style="84" customWidth="1"/>
    <col min="4620" max="4620" width="12" style="84" customWidth="1"/>
    <col min="4621" max="4850" width="9" style="84" customWidth="1"/>
    <col min="4851" max="4852" width="3.125" style="84" customWidth="1"/>
    <col min="4853" max="4853" width="26.25" style="84" customWidth="1"/>
    <col min="4854" max="4854" width="12.75" style="84" customWidth="1"/>
    <col min="4855" max="4875" width="2.125" style="84" customWidth="1"/>
    <col min="4876" max="4876" width="12" style="84" customWidth="1"/>
    <col min="4877" max="5106" width="9" style="84" customWidth="1"/>
    <col min="5107" max="5108" width="3.125" style="84" customWidth="1"/>
    <col min="5109" max="5109" width="26.25" style="84" customWidth="1"/>
    <col min="5110" max="5110" width="12.75" style="84" customWidth="1"/>
    <col min="5111" max="5131" width="2.125" style="84" customWidth="1"/>
    <col min="5132" max="5132" width="12" style="84" customWidth="1"/>
    <col min="5133" max="5362" width="9" style="84" customWidth="1"/>
    <col min="5363" max="5364" width="3.125" style="84" customWidth="1"/>
    <col min="5365" max="5365" width="26.25" style="84" customWidth="1"/>
    <col min="5366" max="5366" width="12.75" style="84" customWidth="1"/>
    <col min="5367" max="5387" width="2.125" style="84" customWidth="1"/>
    <col min="5388" max="5388" width="12" style="84" customWidth="1"/>
    <col min="5389" max="5618" width="9" style="84" customWidth="1"/>
    <col min="5619" max="5620" width="3.125" style="84" customWidth="1"/>
    <col min="5621" max="5621" width="26.25" style="84" customWidth="1"/>
    <col min="5622" max="5622" width="12.75" style="84" customWidth="1"/>
    <col min="5623" max="5643" width="2.125" style="84" customWidth="1"/>
    <col min="5644" max="5644" width="12" style="84" customWidth="1"/>
    <col min="5645" max="5874" width="9" style="84" customWidth="1"/>
    <col min="5875" max="5876" width="3.125" style="84" customWidth="1"/>
    <col min="5877" max="5877" width="26.25" style="84" customWidth="1"/>
    <col min="5878" max="5878" width="12.75" style="84" customWidth="1"/>
    <col min="5879" max="5899" width="2.125" style="84" customWidth="1"/>
    <col min="5900" max="5900" width="12" style="84" customWidth="1"/>
    <col min="5901" max="6130" width="9" style="84" customWidth="1"/>
    <col min="6131" max="6132" width="3.125" style="84" customWidth="1"/>
    <col min="6133" max="6133" width="26.25" style="84" customWidth="1"/>
    <col min="6134" max="6134" width="12.75" style="84" customWidth="1"/>
    <col min="6135" max="6155" width="2.125" style="84" customWidth="1"/>
    <col min="6156" max="6156" width="12" style="84" customWidth="1"/>
    <col min="6157" max="6386" width="9" style="84" customWidth="1"/>
    <col min="6387" max="6388" width="3.125" style="84" customWidth="1"/>
    <col min="6389" max="6389" width="26.25" style="84" customWidth="1"/>
    <col min="6390" max="6390" width="12.75" style="84" customWidth="1"/>
    <col min="6391" max="6411" width="2.125" style="84" customWidth="1"/>
    <col min="6412" max="6412" width="12" style="84" customWidth="1"/>
    <col min="6413" max="6642" width="9" style="84" customWidth="1"/>
    <col min="6643" max="6644" width="3.125" style="84" customWidth="1"/>
    <col min="6645" max="6645" width="26.25" style="84" customWidth="1"/>
    <col min="6646" max="6646" width="12.75" style="84" customWidth="1"/>
    <col min="6647" max="6667" width="2.125" style="84" customWidth="1"/>
    <col min="6668" max="6668" width="12" style="84" customWidth="1"/>
    <col min="6669" max="6898" width="9" style="84" customWidth="1"/>
    <col min="6899" max="6900" width="3.125" style="84" customWidth="1"/>
    <col min="6901" max="6901" width="26.25" style="84" customWidth="1"/>
    <col min="6902" max="6902" width="12.75" style="84" customWidth="1"/>
    <col min="6903" max="6923" width="2.125" style="84" customWidth="1"/>
    <col min="6924" max="6924" width="12" style="84" customWidth="1"/>
    <col min="6925" max="7154" width="9" style="84" customWidth="1"/>
    <col min="7155" max="7156" width="3.125" style="84" customWidth="1"/>
    <col min="7157" max="7157" width="26.25" style="84" customWidth="1"/>
    <col min="7158" max="7158" width="12.75" style="84" customWidth="1"/>
    <col min="7159" max="7179" width="2.125" style="84" customWidth="1"/>
    <col min="7180" max="7180" width="12" style="84" customWidth="1"/>
    <col min="7181" max="7410" width="9" style="84" customWidth="1"/>
    <col min="7411" max="7412" width="3.125" style="84" customWidth="1"/>
    <col min="7413" max="7413" width="26.25" style="84" customWidth="1"/>
    <col min="7414" max="7414" width="12.75" style="84" customWidth="1"/>
    <col min="7415" max="7435" width="2.125" style="84" customWidth="1"/>
    <col min="7436" max="7436" width="12" style="84" customWidth="1"/>
    <col min="7437" max="7666" width="9" style="84" customWidth="1"/>
    <col min="7667" max="7668" width="3.125" style="84" customWidth="1"/>
    <col min="7669" max="7669" width="26.25" style="84" customWidth="1"/>
    <col min="7670" max="7670" width="12.75" style="84" customWidth="1"/>
    <col min="7671" max="7691" width="2.125" style="84" customWidth="1"/>
    <col min="7692" max="7692" width="12" style="84" customWidth="1"/>
    <col min="7693" max="7922" width="9" style="84" customWidth="1"/>
    <col min="7923" max="7924" width="3.125" style="84" customWidth="1"/>
    <col min="7925" max="7925" width="26.25" style="84" customWidth="1"/>
    <col min="7926" max="7926" width="12.75" style="84" customWidth="1"/>
    <col min="7927" max="7947" width="2.125" style="84" customWidth="1"/>
    <col min="7948" max="7948" width="12" style="84" customWidth="1"/>
    <col min="7949" max="8178" width="9" style="84" customWidth="1"/>
    <col min="8179" max="8180" width="3.125" style="84" customWidth="1"/>
    <col min="8181" max="8181" width="26.25" style="84" customWidth="1"/>
    <col min="8182" max="8182" width="12.75" style="84" customWidth="1"/>
    <col min="8183" max="8203" width="2.125" style="84" customWidth="1"/>
    <col min="8204" max="8204" width="12" style="84" customWidth="1"/>
    <col min="8205" max="8434" width="9" style="84" customWidth="1"/>
    <col min="8435" max="8436" width="3.125" style="84" customWidth="1"/>
    <col min="8437" max="8437" width="26.25" style="84" customWidth="1"/>
    <col min="8438" max="8438" width="12.75" style="84" customWidth="1"/>
    <col min="8439" max="8459" width="2.125" style="84" customWidth="1"/>
    <col min="8460" max="8460" width="12" style="84" customWidth="1"/>
    <col min="8461" max="8690" width="9" style="84" customWidth="1"/>
    <col min="8691" max="8692" width="3.125" style="84" customWidth="1"/>
    <col min="8693" max="8693" width="26.25" style="84" customWidth="1"/>
    <col min="8694" max="8694" width="12.75" style="84" customWidth="1"/>
    <col min="8695" max="8715" width="2.125" style="84" customWidth="1"/>
    <col min="8716" max="8716" width="12" style="84" customWidth="1"/>
    <col min="8717" max="8946" width="9" style="84" customWidth="1"/>
    <col min="8947" max="8948" width="3.125" style="84" customWidth="1"/>
    <col min="8949" max="8949" width="26.25" style="84" customWidth="1"/>
    <col min="8950" max="8950" width="12.75" style="84" customWidth="1"/>
    <col min="8951" max="8971" width="2.125" style="84" customWidth="1"/>
    <col min="8972" max="8972" width="12" style="84" customWidth="1"/>
    <col min="8973" max="9202" width="9" style="84" customWidth="1"/>
    <col min="9203" max="9204" width="3.125" style="84" customWidth="1"/>
    <col min="9205" max="9205" width="26.25" style="84" customWidth="1"/>
    <col min="9206" max="9206" width="12.75" style="84" customWidth="1"/>
    <col min="9207" max="9227" width="2.125" style="84" customWidth="1"/>
    <col min="9228" max="9228" width="12" style="84" customWidth="1"/>
    <col min="9229" max="9458" width="9" style="84" customWidth="1"/>
    <col min="9459" max="9460" width="3.125" style="84" customWidth="1"/>
    <col min="9461" max="9461" width="26.25" style="84" customWidth="1"/>
    <col min="9462" max="9462" width="12.75" style="84" customWidth="1"/>
    <col min="9463" max="9483" width="2.125" style="84" customWidth="1"/>
    <col min="9484" max="9484" width="12" style="84" customWidth="1"/>
    <col min="9485" max="9714" width="9" style="84" customWidth="1"/>
    <col min="9715" max="9716" width="3.125" style="84" customWidth="1"/>
    <col min="9717" max="9717" width="26.25" style="84" customWidth="1"/>
    <col min="9718" max="9718" width="12.75" style="84" customWidth="1"/>
    <col min="9719" max="9739" width="2.125" style="84" customWidth="1"/>
    <col min="9740" max="9740" width="12" style="84" customWidth="1"/>
    <col min="9741" max="9970" width="9" style="84" customWidth="1"/>
    <col min="9971" max="9972" width="3.125" style="84" customWidth="1"/>
    <col min="9973" max="9973" width="26.25" style="84" customWidth="1"/>
    <col min="9974" max="9974" width="12.75" style="84" customWidth="1"/>
    <col min="9975" max="9995" width="2.125" style="84" customWidth="1"/>
    <col min="9996" max="9996" width="12" style="84" customWidth="1"/>
    <col min="9997" max="10226" width="9" style="84" customWidth="1"/>
    <col min="10227" max="10228" width="3.125" style="84" customWidth="1"/>
    <col min="10229" max="10229" width="26.25" style="84" customWidth="1"/>
    <col min="10230" max="10230" width="12.75" style="84" customWidth="1"/>
    <col min="10231" max="10251" width="2.125" style="84" customWidth="1"/>
    <col min="10252" max="10252" width="12" style="84" customWidth="1"/>
    <col min="10253" max="10482" width="9" style="84" customWidth="1"/>
    <col min="10483" max="10484" width="3.125" style="84" customWidth="1"/>
    <col min="10485" max="10485" width="26.25" style="84" customWidth="1"/>
    <col min="10486" max="10486" width="12.75" style="84" customWidth="1"/>
    <col min="10487" max="10507" width="2.125" style="84" customWidth="1"/>
    <col min="10508" max="10508" width="12" style="84" customWidth="1"/>
    <col min="10509" max="10738" width="9" style="84" customWidth="1"/>
    <col min="10739" max="10740" width="3.125" style="84" customWidth="1"/>
    <col min="10741" max="10741" width="26.25" style="84" customWidth="1"/>
    <col min="10742" max="10742" width="12.75" style="84" customWidth="1"/>
    <col min="10743" max="10763" width="2.125" style="84" customWidth="1"/>
    <col min="10764" max="10764" width="12" style="84" customWidth="1"/>
    <col min="10765" max="10994" width="9" style="84" customWidth="1"/>
    <col min="10995" max="10996" width="3.125" style="84" customWidth="1"/>
    <col min="10997" max="10997" width="26.25" style="84" customWidth="1"/>
    <col min="10998" max="10998" width="12.75" style="84" customWidth="1"/>
    <col min="10999" max="11019" width="2.125" style="84" customWidth="1"/>
    <col min="11020" max="11020" width="12" style="84" customWidth="1"/>
    <col min="11021" max="11250" width="9" style="84" customWidth="1"/>
    <col min="11251" max="11252" width="3.125" style="84" customWidth="1"/>
    <col min="11253" max="11253" width="26.25" style="84" customWidth="1"/>
    <col min="11254" max="11254" width="12.75" style="84" customWidth="1"/>
    <col min="11255" max="11275" width="2.125" style="84" customWidth="1"/>
    <col min="11276" max="11276" width="12" style="84" customWidth="1"/>
    <col min="11277" max="11506" width="9" style="84" customWidth="1"/>
    <col min="11507" max="11508" width="3.125" style="84" customWidth="1"/>
    <col min="11509" max="11509" width="26.25" style="84" customWidth="1"/>
    <col min="11510" max="11510" width="12.75" style="84" customWidth="1"/>
    <col min="11511" max="11531" width="2.125" style="84" customWidth="1"/>
    <col min="11532" max="11532" width="12" style="84" customWidth="1"/>
    <col min="11533" max="11762" width="9" style="84" customWidth="1"/>
    <col min="11763" max="11764" width="3.125" style="84" customWidth="1"/>
    <col min="11765" max="11765" width="26.25" style="84" customWidth="1"/>
    <col min="11766" max="11766" width="12.75" style="84" customWidth="1"/>
    <col min="11767" max="11787" width="2.125" style="84" customWidth="1"/>
    <col min="11788" max="11788" width="12" style="84" customWidth="1"/>
    <col min="11789" max="12018" width="9" style="84" customWidth="1"/>
    <col min="12019" max="12020" width="3.125" style="84" customWidth="1"/>
    <col min="12021" max="12021" width="26.25" style="84" customWidth="1"/>
    <col min="12022" max="12022" width="12.75" style="84" customWidth="1"/>
    <col min="12023" max="12043" width="2.125" style="84" customWidth="1"/>
    <col min="12044" max="12044" width="12" style="84" customWidth="1"/>
    <col min="12045" max="12274" width="9" style="84" customWidth="1"/>
    <col min="12275" max="12276" width="3.125" style="84" customWidth="1"/>
    <col min="12277" max="12277" width="26.25" style="84" customWidth="1"/>
    <col min="12278" max="12278" width="12.75" style="84" customWidth="1"/>
    <col min="12279" max="12299" width="2.125" style="84" customWidth="1"/>
    <col min="12300" max="12300" width="12" style="84" customWidth="1"/>
    <col min="12301" max="12530" width="9" style="84" customWidth="1"/>
    <col min="12531" max="12532" width="3.125" style="84" customWidth="1"/>
    <col min="12533" max="12533" width="26.25" style="84" customWidth="1"/>
    <col min="12534" max="12534" width="12.75" style="84" customWidth="1"/>
    <col min="12535" max="12555" width="2.125" style="84" customWidth="1"/>
    <col min="12556" max="12556" width="12" style="84" customWidth="1"/>
    <col min="12557" max="12786" width="9" style="84" customWidth="1"/>
    <col min="12787" max="12788" width="3.125" style="84" customWidth="1"/>
    <col min="12789" max="12789" width="26.25" style="84" customWidth="1"/>
    <col min="12790" max="12790" width="12.75" style="84" customWidth="1"/>
    <col min="12791" max="12811" width="2.125" style="84" customWidth="1"/>
    <col min="12812" max="12812" width="12" style="84" customWidth="1"/>
    <col min="12813" max="13042" width="9" style="84" customWidth="1"/>
    <col min="13043" max="13044" width="3.125" style="84" customWidth="1"/>
    <col min="13045" max="13045" width="26.25" style="84" customWidth="1"/>
    <col min="13046" max="13046" width="12.75" style="84" customWidth="1"/>
    <col min="13047" max="13067" width="2.125" style="84" customWidth="1"/>
    <col min="13068" max="13068" width="12" style="84" customWidth="1"/>
    <col min="13069" max="13298" width="9" style="84" customWidth="1"/>
    <col min="13299" max="13300" width="3.125" style="84" customWidth="1"/>
    <col min="13301" max="13301" width="26.25" style="84" customWidth="1"/>
    <col min="13302" max="13302" width="12.75" style="84" customWidth="1"/>
    <col min="13303" max="13323" width="2.125" style="84" customWidth="1"/>
    <col min="13324" max="13324" width="12" style="84" customWidth="1"/>
    <col min="13325" max="13554" width="9" style="84" customWidth="1"/>
    <col min="13555" max="13556" width="3.125" style="84" customWidth="1"/>
    <col min="13557" max="13557" width="26.25" style="84" customWidth="1"/>
    <col min="13558" max="13558" width="12.75" style="84" customWidth="1"/>
    <col min="13559" max="13579" width="2.125" style="84" customWidth="1"/>
    <col min="13580" max="13580" width="12" style="84" customWidth="1"/>
    <col min="13581" max="13810" width="9" style="84" customWidth="1"/>
    <col min="13811" max="13812" width="3.125" style="84" customWidth="1"/>
    <col min="13813" max="13813" width="26.25" style="84" customWidth="1"/>
    <col min="13814" max="13814" width="12.75" style="84" customWidth="1"/>
    <col min="13815" max="13835" width="2.125" style="84" customWidth="1"/>
    <col min="13836" max="13836" width="12" style="84" customWidth="1"/>
    <col min="13837" max="14066" width="9" style="84" customWidth="1"/>
    <col min="14067" max="14068" width="3.125" style="84" customWidth="1"/>
    <col min="14069" max="14069" width="26.25" style="84" customWidth="1"/>
    <col min="14070" max="14070" width="12.75" style="84" customWidth="1"/>
    <col min="14071" max="14091" width="2.125" style="84" customWidth="1"/>
    <col min="14092" max="14092" width="12" style="84" customWidth="1"/>
    <col min="14093" max="14322" width="9" style="84" customWidth="1"/>
    <col min="14323" max="14324" width="3.125" style="84" customWidth="1"/>
    <col min="14325" max="14325" width="26.25" style="84" customWidth="1"/>
    <col min="14326" max="14326" width="12.75" style="84" customWidth="1"/>
    <col min="14327" max="14347" width="2.125" style="84" customWidth="1"/>
    <col min="14348" max="14348" width="12" style="84" customWidth="1"/>
    <col min="14349" max="14578" width="9" style="84" customWidth="1"/>
    <col min="14579" max="14580" width="3.125" style="84" customWidth="1"/>
    <col min="14581" max="14581" width="26.25" style="84" customWidth="1"/>
    <col min="14582" max="14582" width="12.75" style="84" customWidth="1"/>
    <col min="14583" max="14603" width="2.125" style="84" customWidth="1"/>
    <col min="14604" max="14604" width="12" style="84" customWidth="1"/>
    <col min="14605" max="14834" width="9" style="84" customWidth="1"/>
    <col min="14835" max="14836" width="3.125" style="84" customWidth="1"/>
    <col min="14837" max="14837" width="26.25" style="84" customWidth="1"/>
    <col min="14838" max="14838" width="12.75" style="84" customWidth="1"/>
    <col min="14839" max="14859" width="2.125" style="84" customWidth="1"/>
    <col min="14860" max="14860" width="12" style="84" customWidth="1"/>
    <col min="14861" max="15090" width="9" style="84" customWidth="1"/>
    <col min="15091" max="15092" width="3.125" style="84" customWidth="1"/>
    <col min="15093" max="15093" width="26.25" style="84" customWidth="1"/>
    <col min="15094" max="15094" width="12.75" style="84" customWidth="1"/>
    <col min="15095" max="15115" width="2.125" style="84" customWidth="1"/>
    <col min="15116" max="15116" width="12" style="84" customWidth="1"/>
    <col min="15117" max="15346" width="9" style="84" customWidth="1"/>
    <col min="15347" max="15348" width="3.125" style="84" customWidth="1"/>
    <col min="15349" max="15349" width="26.25" style="84" customWidth="1"/>
    <col min="15350" max="15350" width="12.75" style="84" customWidth="1"/>
    <col min="15351" max="15371" width="2.125" style="84" customWidth="1"/>
    <col min="15372" max="15372" width="12" style="84" customWidth="1"/>
    <col min="15373" max="15602" width="9" style="84" customWidth="1"/>
    <col min="15603" max="15604" width="3.125" style="84" customWidth="1"/>
    <col min="15605" max="15605" width="26.25" style="84" customWidth="1"/>
    <col min="15606" max="15606" width="12.75" style="84" customWidth="1"/>
    <col min="15607" max="15627" width="2.125" style="84" customWidth="1"/>
    <col min="15628" max="15628" width="12" style="84" customWidth="1"/>
    <col min="15629" max="15858" width="9" style="84" customWidth="1"/>
    <col min="15859" max="15860" width="3.125" style="84" customWidth="1"/>
    <col min="15861" max="15861" width="26.25" style="84" customWidth="1"/>
    <col min="15862" max="15862" width="12.75" style="84" customWidth="1"/>
    <col min="15863" max="15883" width="2.125" style="84" customWidth="1"/>
    <col min="15884" max="15884" width="12" style="84" customWidth="1"/>
    <col min="15885" max="16114" width="9" style="84" customWidth="1"/>
    <col min="16115" max="16116" width="3.125" style="84" customWidth="1"/>
    <col min="16117" max="16117" width="26.25" style="84" customWidth="1"/>
    <col min="16118" max="16118" width="12.75" style="84" customWidth="1"/>
    <col min="16119" max="16139" width="2.125" style="84" customWidth="1"/>
    <col min="16140" max="16140" width="12" style="84" customWidth="1"/>
    <col min="16141" max="16384" width="9" style="84" customWidth="1"/>
  </cols>
  <sheetData>
    <row r="1" spans="1:16" ht="12.75" customHeight="1" x14ac:dyDescent="0.15">
      <c r="A1" s="1100" t="s">
        <v>349</v>
      </c>
      <c r="B1" s="1100"/>
      <c r="C1" s="1100"/>
      <c r="D1" s="1100"/>
      <c r="E1" s="1100"/>
      <c r="F1" s="1100"/>
      <c r="G1" s="1100"/>
      <c r="H1" s="1100"/>
      <c r="I1" s="1100"/>
      <c r="J1" s="1100"/>
      <c r="K1" s="1100"/>
      <c r="L1" s="1100"/>
      <c r="M1" s="144"/>
      <c r="N1" s="144"/>
      <c r="O1" s="144"/>
      <c r="P1" s="144"/>
    </row>
    <row r="2" spans="1:16" ht="15" customHeight="1" x14ac:dyDescent="0.15">
      <c r="A2" s="3" t="s">
        <v>475</v>
      </c>
      <c r="B2" s="3"/>
      <c r="C2" s="3"/>
      <c r="D2" s="3"/>
      <c r="E2" s="3"/>
      <c r="F2" s="3"/>
      <c r="G2" s="3"/>
      <c r="H2" s="3"/>
      <c r="I2" s="3"/>
      <c r="J2" s="3"/>
      <c r="K2" s="3"/>
      <c r="L2" s="3"/>
      <c r="M2" s="144"/>
      <c r="N2" s="144"/>
      <c r="O2" s="144"/>
      <c r="P2" s="144"/>
    </row>
    <row r="3" spans="1:16" ht="15" customHeight="1" x14ac:dyDescent="0.15">
      <c r="A3" s="3" t="s">
        <v>465</v>
      </c>
      <c r="B3" s="3"/>
      <c r="C3" s="3"/>
      <c r="D3" s="3"/>
      <c r="E3" s="3"/>
      <c r="F3" s="3"/>
      <c r="G3" s="3"/>
      <c r="H3" s="3"/>
      <c r="I3" s="3"/>
      <c r="J3" s="3"/>
      <c r="K3" s="3"/>
      <c r="L3" s="3"/>
      <c r="M3" s="144"/>
      <c r="N3" s="144"/>
      <c r="O3" s="144"/>
      <c r="P3" s="144"/>
    </row>
    <row r="4" spans="1:16" ht="15" customHeight="1" x14ac:dyDescent="0.15">
      <c r="A4" s="3" t="s">
        <v>421</v>
      </c>
      <c r="B4" s="3"/>
      <c r="C4" s="3"/>
      <c r="D4" s="3"/>
      <c r="E4" s="3"/>
      <c r="F4" s="3"/>
      <c r="G4" s="3"/>
      <c r="H4" s="3"/>
      <c r="I4" s="3"/>
      <c r="J4" s="3"/>
      <c r="K4" s="3"/>
      <c r="L4" s="3"/>
      <c r="M4" s="144"/>
      <c r="N4" s="144"/>
      <c r="O4" s="144"/>
      <c r="P4" s="144"/>
    </row>
    <row r="5" spans="1:16" ht="15" customHeight="1" x14ac:dyDescent="0.15">
      <c r="A5" s="3" t="s">
        <v>466</v>
      </c>
      <c r="B5" s="3"/>
      <c r="C5" s="3"/>
      <c r="D5" s="3"/>
      <c r="E5" s="3"/>
      <c r="F5" s="3"/>
      <c r="G5" s="3"/>
      <c r="H5" s="3"/>
      <c r="I5" s="3"/>
      <c r="J5" s="3"/>
      <c r="K5" s="3"/>
      <c r="L5" s="3"/>
      <c r="M5" s="144"/>
      <c r="N5" s="144"/>
      <c r="O5" s="144"/>
      <c r="P5" s="144"/>
    </row>
    <row r="6" spans="1:16" s="420" customFormat="1" ht="17.25" x14ac:dyDescent="0.15">
      <c r="A6" s="1115" t="s">
        <v>371</v>
      </c>
      <c r="B6" s="1115"/>
      <c r="C6" s="1115"/>
      <c r="D6" s="1115"/>
      <c r="E6" s="1115"/>
      <c r="F6" s="1115"/>
      <c r="G6" s="1115"/>
      <c r="H6" s="1115"/>
      <c r="I6" s="1115"/>
      <c r="J6" s="1115"/>
      <c r="K6" s="1115"/>
      <c r="L6" s="552"/>
      <c r="M6" s="481"/>
      <c r="N6" s="481"/>
      <c r="O6" s="481"/>
      <c r="P6" s="481"/>
    </row>
    <row r="7" spans="1:16" ht="16.5" customHeight="1" x14ac:dyDescent="0.15">
      <c r="A7" s="1117" t="s">
        <v>269</v>
      </c>
      <c r="B7" s="1118"/>
      <c r="C7" s="1121" t="s">
        <v>453</v>
      </c>
      <c r="D7" s="1121" t="s">
        <v>80</v>
      </c>
      <c r="E7" s="1121" t="s">
        <v>43</v>
      </c>
      <c r="F7" s="1121" t="s">
        <v>270</v>
      </c>
      <c r="G7" s="1121"/>
      <c r="H7" s="1121"/>
      <c r="I7" s="1121" t="s">
        <v>223</v>
      </c>
      <c r="J7" s="1121" t="s">
        <v>215</v>
      </c>
      <c r="K7" s="1123" t="s">
        <v>271</v>
      </c>
      <c r="L7" s="144"/>
      <c r="M7" s="144" t="s">
        <v>43</v>
      </c>
      <c r="N7" s="144"/>
    </row>
    <row r="8" spans="1:16" ht="16.5" customHeight="1" x14ac:dyDescent="0.15">
      <c r="A8" s="1119"/>
      <c r="B8" s="1120"/>
      <c r="C8" s="1122"/>
      <c r="D8" s="1122"/>
      <c r="E8" s="1122"/>
      <c r="F8" s="1122"/>
      <c r="G8" s="1122"/>
      <c r="H8" s="1122"/>
      <c r="I8" s="1122"/>
      <c r="J8" s="1122"/>
      <c r="K8" s="1124"/>
      <c r="L8" s="553" t="s">
        <v>35</v>
      </c>
      <c r="M8" s="559" t="s">
        <v>354</v>
      </c>
      <c r="N8" s="560" t="s">
        <v>355</v>
      </c>
    </row>
    <row r="9" spans="1:16" ht="23.1" customHeight="1" x14ac:dyDescent="0.15">
      <c r="A9" s="518"/>
      <c r="B9" s="521"/>
      <c r="C9" s="521"/>
      <c r="D9" s="525"/>
      <c r="E9" s="521"/>
      <c r="F9" s="1116"/>
      <c r="G9" s="1116"/>
      <c r="H9" s="1116"/>
      <c r="I9" s="542"/>
      <c r="J9" s="542"/>
      <c r="K9" s="549">
        <f>I9-J9</f>
        <v>0</v>
      </c>
      <c r="L9" s="554" t="b">
        <f t="shared" ref="L9:L72" si="0">IF(D9="支出",IF(I9="","","区分が「支出」のため収入金額に入力しないでください。"),IF(D9="収入",IF(J9="","","区分が「収入」のため支出金額に入力しないでください。")))</f>
        <v>0</v>
      </c>
      <c r="M9" s="495" t="s">
        <v>454</v>
      </c>
      <c r="N9" s="561" t="s">
        <v>455</v>
      </c>
    </row>
    <row r="10" spans="1:16" ht="23.1" customHeight="1" x14ac:dyDescent="0.15">
      <c r="A10" s="519"/>
      <c r="B10" s="522"/>
      <c r="C10" s="522"/>
      <c r="D10" s="525"/>
      <c r="E10" s="521"/>
      <c r="F10" s="1116"/>
      <c r="G10" s="1116"/>
      <c r="H10" s="1116"/>
      <c r="I10" s="542"/>
      <c r="J10" s="542"/>
      <c r="K10" s="550">
        <f t="shared" ref="K10:K73" si="1">K9+I10-J10</f>
        <v>0</v>
      </c>
      <c r="L10" s="554" t="b">
        <f t="shared" si="0"/>
        <v>0</v>
      </c>
      <c r="M10" s="495" t="s">
        <v>456</v>
      </c>
      <c r="N10" s="561" t="s">
        <v>28</v>
      </c>
    </row>
    <row r="11" spans="1:16" ht="23.1" customHeight="1" x14ac:dyDescent="0.15">
      <c r="A11" s="519"/>
      <c r="B11" s="522"/>
      <c r="C11" s="522"/>
      <c r="D11" s="525"/>
      <c r="E11" s="521"/>
      <c r="F11" s="1116"/>
      <c r="G11" s="1116"/>
      <c r="H11" s="1116"/>
      <c r="I11" s="542"/>
      <c r="J11" s="542"/>
      <c r="K11" s="550">
        <f t="shared" si="1"/>
        <v>0</v>
      </c>
      <c r="L11" s="554" t="b">
        <f t="shared" si="0"/>
        <v>0</v>
      </c>
      <c r="M11" s="495" t="s">
        <v>282</v>
      </c>
      <c r="N11" s="561" t="s">
        <v>382</v>
      </c>
    </row>
    <row r="12" spans="1:16" ht="23.1" customHeight="1" x14ac:dyDescent="0.15">
      <c r="A12" s="519"/>
      <c r="B12" s="522"/>
      <c r="C12" s="522"/>
      <c r="D12" s="525"/>
      <c r="E12" s="521"/>
      <c r="F12" s="1116"/>
      <c r="G12" s="1116"/>
      <c r="H12" s="1116"/>
      <c r="I12" s="542"/>
      <c r="J12" s="542"/>
      <c r="K12" s="550">
        <f t="shared" si="1"/>
        <v>0</v>
      </c>
      <c r="L12" s="554" t="b">
        <f t="shared" si="0"/>
        <v>0</v>
      </c>
      <c r="M12" s="495" t="s">
        <v>457</v>
      </c>
      <c r="N12" s="561" t="s">
        <v>435</v>
      </c>
    </row>
    <row r="13" spans="1:16" ht="23.1" customHeight="1" x14ac:dyDescent="0.15">
      <c r="A13" s="519"/>
      <c r="B13" s="522"/>
      <c r="C13" s="522"/>
      <c r="D13" s="525"/>
      <c r="E13" s="521"/>
      <c r="F13" s="1116"/>
      <c r="G13" s="1116"/>
      <c r="H13" s="1116"/>
      <c r="I13" s="542"/>
      <c r="J13" s="542"/>
      <c r="K13" s="550">
        <f t="shared" si="1"/>
        <v>0</v>
      </c>
      <c r="L13" s="554" t="b">
        <f t="shared" si="0"/>
        <v>0</v>
      </c>
      <c r="M13" s="495" t="s">
        <v>297</v>
      </c>
      <c r="N13" s="561" t="s">
        <v>384</v>
      </c>
    </row>
    <row r="14" spans="1:16" ht="23.1" customHeight="1" x14ac:dyDescent="0.15">
      <c r="A14" s="519"/>
      <c r="B14" s="522"/>
      <c r="C14" s="522"/>
      <c r="D14" s="525"/>
      <c r="E14" s="521"/>
      <c r="F14" s="1116"/>
      <c r="G14" s="1116"/>
      <c r="H14" s="1116"/>
      <c r="I14" s="542"/>
      <c r="J14" s="542"/>
      <c r="K14" s="550">
        <f t="shared" si="1"/>
        <v>0</v>
      </c>
      <c r="L14" s="554" t="b">
        <f t="shared" si="0"/>
        <v>0</v>
      </c>
      <c r="M14" s="495" t="s">
        <v>299</v>
      </c>
      <c r="N14" s="561" t="s">
        <v>334</v>
      </c>
    </row>
    <row r="15" spans="1:16" ht="23.1" customHeight="1" x14ac:dyDescent="0.15">
      <c r="A15" s="519"/>
      <c r="B15" s="522"/>
      <c r="C15" s="522"/>
      <c r="D15" s="525"/>
      <c r="E15" s="521"/>
      <c r="F15" s="1116"/>
      <c r="G15" s="1116"/>
      <c r="H15" s="1116"/>
      <c r="I15" s="542"/>
      <c r="J15" s="542"/>
      <c r="K15" s="550">
        <f t="shared" si="1"/>
        <v>0</v>
      </c>
      <c r="L15" s="554" t="b">
        <f t="shared" si="0"/>
        <v>0</v>
      </c>
      <c r="M15" s="495" t="s">
        <v>255</v>
      </c>
      <c r="N15" s="561" t="s">
        <v>385</v>
      </c>
    </row>
    <row r="16" spans="1:16" ht="23.1" customHeight="1" x14ac:dyDescent="0.15">
      <c r="A16" s="519"/>
      <c r="B16" s="522"/>
      <c r="C16" s="522"/>
      <c r="D16" s="525"/>
      <c r="E16" s="521"/>
      <c r="F16" s="1116"/>
      <c r="G16" s="1116"/>
      <c r="H16" s="1116"/>
      <c r="I16" s="542"/>
      <c r="J16" s="542"/>
      <c r="K16" s="550">
        <f t="shared" si="1"/>
        <v>0</v>
      </c>
      <c r="L16" s="554" t="b">
        <f t="shared" si="0"/>
        <v>0</v>
      </c>
      <c r="M16" s="495" t="s">
        <v>458</v>
      </c>
      <c r="N16" s="561" t="s">
        <v>460</v>
      </c>
    </row>
    <row r="17" spans="1:14" ht="23.1" customHeight="1" x14ac:dyDescent="0.15">
      <c r="A17" s="519"/>
      <c r="B17" s="522"/>
      <c r="C17" s="522"/>
      <c r="D17" s="525"/>
      <c r="E17" s="521"/>
      <c r="F17" s="1116"/>
      <c r="G17" s="1116"/>
      <c r="H17" s="1116"/>
      <c r="I17" s="542"/>
      <c r="J17" s="542"/>
      <c r="K17" s="550">
        <f t="shared" si="1"/>
        <v>0</v>
      </c>
      <c r="L17" s="554" t="b">
        <f t="shared" si="0"/>
        <v>0</v>
      </c>
      <c r="M17" s="495" t="s">
        <v>383</v>
      </c>
      <c r="N17" s="561" t="s">
        <v>405</v>
      </c>
    </row>
    <row r="18" spans="1:14" ht="23.1" customHeight="1" x14ac:dyDescent="0.15">
      <c r="A18" s="519"/>
      <c r="B18" s="522"/>
      <c r="C18" s="522"/>
      <c r="D18" s="525"/>
      <c r="E18" s="521"/>
      <c r="F18" s="1116"/>
      <c r="G18" s="1116"/>
      <c r="H18" s="1116"/>
      <c r="I18" s="542"/>
      <c r="J18" s="542"/>
      <c r="K18" s="550">
        <f t="shared" si="1"/>
        <v>0</v>
      </c>
      <c r="L18" s="554" t="b">
        <f t="shared" si="0"/>
        <v>0</v>
      </c>
      <c r="M18" s="144"/>
      <c r="N18" s="561" t="s">
        <v>461</v>
      </c>
    </row>
    <row r="19" spans="1:14" ht="23.1" customHeight="1" x14ac:dyDescent="0.15">
      <c r="A19" s="519"/>
      <c r="B19" s="522"/>
      <c r="C19" s="522"/>
      <c r="D19" s="525"/>
      <c r="E19" s="521"/>
      <c r="F19" s="1116"/>
      <c r="G19" s="1116"/>
      <c r="H19" s="1116"/>
      <c r="I19" s="542"/>
      <c r="J19" s="542"/>
      <c r="K19" s="550">
        <f t="shared" si="1"/>
        <v>0</v>
      </c>
      <c r="L19" s="554" t="b">
        <f t="shared" si="0"/>
        <v>0</v>
      </c>
      <c r="M19" s="144"/>
      <c r="N19" s="561" t="s">
        <v>462</v>
      </c>
    </row>
    <row r="20" spans="1:14" ht="23.1" customHeight="1" x14ac:dyDescent="0.15">
      <c r="A20" s="519"/>
      <c r="B20" s="522"/>
      <c r="C20" s="522"/>
      <c r="D20" s="525"/>
      <c r="E20" s="521"/>
      <c r="F20" s="1116"/>
      <c r="G20" s="1116"/>
      <c r="H20" s="1116"/>
      <c r="I20" s="542"/>
      <c r="J20" s="542"/>
      <c r="K20" s="550">
        <f t="shared" si="1"/>
        <v>0</v>
      </c>
      <c r="L20" s="554" t="b">
        <f t="shared" si="0"/>
        <v>0</v>
      </c>
      <c r="M20" s="144"/>
      <c r="N20" s="561" t="s">
        <v>459</v>
      </c>
    </row>
    <row r="21" spans="1:14" ht="23.1" customHeight="1" x14ac:dyDescent="0.15">
      <c r="A21" s="519"/>
      <c r="B21" s="522"/>
      <c r="C21" s="522"/>
      <c r="D21" s="525"/>
      <c r="E21" s="521"/>
      <c r="F21" s="1116"/>
      <c r="G21" s="1116"/>
      <c r="H21" s="1116"/>
      <c r="I21" s="542"/>
      <c r="J21" s="542"/>
      <c r="K21" s="550">
        <f t="shared" si="1"/>
        <v>0</v>
      </c>
      <c r="L21" s="554" t="b">
        <f t="shared" si="0"/>
        <v>0</v>
      </c>
      <c r="M21" s="144"/>
      <c r="N21" s="561" t="s">
        <v>439</v>
      </c>
    </row>
    <row r="22" spans="1:14" ht="23.1" customHeight="1" x14ac:dyDescent="0.15">
      <c r="A22" s="519"/>
      <c r="B22" s="522"/>
      <c r="C22" s="522"/>
      <c r="D22" s="525"/>
      <c r="E22" s="521"/>
      <c r="F22" s="1116"/>
      <c r="G22" s="1116"/>
      <c r="H22" s="1116"/>
      <c r="I22" s="542"/>
      <c r="J22" s="542"/>
      <c r="K22" s="550">
        <f t="shared" si="1"/>
        <v>0</v>
      </c>
      <c r="L22" s="554" t="b">
        <f t="shared" si="0"/>
        <v>0</v>
      </c>
      <c r="M22" s="144"/>
      <c r="N22" s="561" t="s">
        <v>4</v>
      </c>
    </row>
    <row r="23" spans="1:14" ht="23.1" customHeight="1" x14ac:dyDescent="0.15">
      <c r="A23" s="519"/>
      <c r="B23" s="522"/>
      <c r="C23" s="522"/>
      <c r="D23" s="525"/>
      <c r="E23" s="521"/>
      <c r="F23" s="1116"/>
      <c r="G23" s="1116"/>
      <c r="H23" s="1116"/>
      <c r="I23" s="542"/>
      <c r="J23" s="542"/>
      <c r="K23" s="550">
        <f t="shared" si="1"/>
        <v>0</v>
      </c>
      <c r="L23" s="554" t="b">
        <f t="shared" si="0"/>
        <v>0</v>
      </c>
      <c r="M23" s="144"/>
      <c r="N23" s="561" t="s">
        <v>51</v>
      </c>
    </row>
    <row r="24" spans="1:14" ht="23.1" customHeight="1" x14ac:dyDescent="0.15">
      <c r="A24" s="519"/>
      <c r="B24" s="522"/>
      <c r="C24" s="522"/>
      <c r="D24" s="525"/>
      <c r="E24" s="521"/>
      <c r="F24" s="1116"/>
      <c r="G24" s="1116"/>
      <c r="H24" s="1116"/>
      <c r="I24" s="542"/>
      <c r="J24" s="542"/>
      <c r="K24" s="550">
        <f t="shared" si="1"/>
        <v>0</v>
      </c>
      <c r="L24" s="554" t="b">
        <f t="shared" si="0"/>
        <v>0</v>
      </c>
      <c r="M24" s="144"/>
      <c r="N24" s="561" t="s">
        <v>227</v>
      </c>
    </row>
    <row r="25" spans="1:14" ht="23.1" customHeight="1" x14ac:dyDescent="0.15">
      <c r="A25" s="519"/>
      <c r="B25" s="522"/>
      <c r="C25" s="522"/>
      <c r="D25" s="525"/>
      <c r="E25" s="521"/>
      <c r="F25" s="1116"/>
      <c r="G25" s="1116"/>
      <c r="H25" s="1116"/>
      <c r="I25" s="542"/>
      <c r="J25" s="542"/>
      <c r="K25" s="550">
        <f t="shared" si="1"/>
        <v>0</v>
      </c>
      <c r="L25" s="554" t="b">
        <f t="shared" si="0"/>
        <v>0</v>
      </c>
      <c r="M25" s="144"/>
      <c r="N25" s="561" t="s">
        <v>42</v>
      </c>
    </row>
    <row r="26" spans="1:14" ht="23.1" customHeight="1" x14ac:dyDescent="0.15">
      <c r="A26" s="519"/>
      <c r="B26" s="522"/>
      <c r="C26" s="522"/>
      <c r="D26" s="525"/>
      <c r="E26" s="521"/>
      <c r="F26" s="1116"/>
      <c r="G26" s="1116"/>
      <c r="H26" s="1116"/>
      <c r="I26" s="542"/>
      <c r="J26" s="542"/>
      <c r="K26" s="550">
        <f t="shared" si="1"/>
        <v>0</v>
      </c>
      <c r="L26" s="554" t="b">
        <f t="shared" si="0"/>
        <v>0</v>
      </c>
      <c r="M26" s="144"/>
      <c r="N26" s="561" t="s">
        <v>29</v>
      </c>
    </row>
    <row r="27" spans="1:14" ht="23.1" customHeight="1" x14ac:dyDescent="0.15">
      <c r="A27" s="519"/>
      <c r="B27" s="522"/>
      <c r="C27" s="522"/>
      <c r="D27" s="525"/>
      <c r="E27" s="521"/>
      <c r="F27" s="1116"/>
      <c r="G27" s="1116"/>
      <c r="H27" s="1116"/>
      <c r="I27" s="542"/>
      <c r="J27" s="542"/>
      <c r="K27" s="550">
        <f t="shared" si="1"/>
        <v>0</v>
      </c>
      <c r="L27" s="554" t="b">
        <f t="shared" si="0"/>
        <v>0</v>
      </c>
      <c r="M27" s="144"/>
      <c r="N27" s="561" t="s">
        <v>56</v>
      </c>
    </row>
    <row r="28" spans="1:14" ht="23.1" customHeight="1" x14ac:dyDescent="0.15">
      <c r="A28" s="519"/>
      <c r="B28" s="522"/>
      <c r="C28" s="522"/>
      <c r="D28" s="525"/>
      <c r="E28" s="521"/>
      <c r="F28" s="1116"/>
      <c r="G28" s="1116"/>
      <c r="H28" s="1116"/>
      <c r="I28" s="542"/>
      <c r="J28" s="542"/>
      <c r="K28" s="550">
        <f t="shared" si="1"/>
        <v>0</v>
      </c>
      <c r="L28" s="554" t="b">
        <f t="shared" si="0"/>
        <v>0</v>
      </c>
      <c r="M28" s="144"/>
      <c r="N28" s="561" t="s">
        <v>3</v>
      </c>
    </row>
    <row r="29" spans="1:14" ht="23.1" customHeight="1" x14ac:dyDescent="0.15">
      <c r="A29" s="519"/>
      <c r="B29" s="522"/>
      <c r="C29" s="522"/>
      <c r="D29" s="525"/>
      <c r="E29" s="521"/>
      <c r="F29" s="1116"/>
      <c r="G29" s="1116"/>
      <c r="H29" s="1116"/>
      <c r="I29" s="542"/>
      <c r="J29" s="542"/>
      <c r="K29" s="550">
        <f t="shared" si="1"/>
        <v>0</v>
      </c>
      <c r="L29" s="554" t="b">
        <f t="shared" si="0"/>
        <v>0</v>
      </c>
      <c r="M29" s="144"/>
      <c r="N29" s="561" t="s">
        <v>411</v>
      </c>
    </row>
    <row r="30" spans="1:14" ht="23.1" customHeight="1" x14ac:dyDescent="0.15">
      <c r="A30" s="519"/>
      <c r="B30" s="522"/>
      <c r="C30" s="522"/>
      <c r="D30" s="525"/>
      <c r="E30" s="521"/>
      <c r="F30" s="1116"/>
      <c r="G30" s="1116"/>
      <c r="H30" s="1116"/>
      <c r="I30" s="542"/>
      <c r="J30" s="542"/>
      <c r="K30" s="550">
        <f t="shared" si="1"/>
        <v>0</v>
      </c>
      <c r="L30" s="554" t="b">
        <f t="shared" si="0"/>
        <v>0</v>
      </c>
      <c r="M30" s="144"/>
      <c r="N30" s="144"/>
    </row>
    <row r="31" spans="1:14" ht="23.1" customHeight="1" x14ac:dyDescent="0.15">
      <c r="A31" s="519"/>
      <c r="B31" s="522"/>
      <c r="C31" s="522"/>
      <c r="D31" s="525"/>
      <c r="E31" s="521"/>
      <c r="F31" s="1116"/>
      <c r="G31" s="1116"/>
      <c r="H31" s="1116"/>
      <c r="I31" s="542"/>
      <c r="J31" s="542"/>
      <c r="K31" s="550">
        <f t="shared" si="1"/>
        <v>0</v>
      </c>
      <c r="L31" s="554" t="b">
        <f t="shared" si="0"/>
        <v>0</v>
      </c>
      <c r="M31" s="144"/>
      <c r="N31" s="144"/>
    </row>
    <row r="32" spans="1:14" ht="23.1" customHeight="1" x14ac:dyDescent="0.15">
      <c r="A32" s="519"/>
      <c r="B32" s="522"/>
      <c r="C32" s="522"/>
      <c r="D32" s="525"/>
      <c r="E32" s="521"/>
      <c r="F32" s="1116"/>
      <c r="G32" s="1116"/>
      <c r="H32" s="1116"/>
      <c r="I32" s="542"/>
      <c r="J32" s="542"/>
      <c r="K32" s="550">
        <f t="shared" si="1"/>
        <v>0</v>
      </c>
      <c r="L32" s="554" t="b">
        <f t="shared" si="0"/>
        <v>0</v>
      </c>
      <c r="M32" s="144"/>
      <c r="N32" s="144"/>
    </row>
    <row r="33" spans="1:14" ht="23.1" customHeight="1" x14ac:dyDescent="0.15">
      <c r="A33" s="519"/>
      <c r="B33" s="522"/>
      <c r="C33" s="522"/>
      <c r="D33" s="525"/>
      <c r="E33" s="521"/>
      <c r="F33" s="1116"/>
      <c r="G33" s="1116"/>
      <c r="H33" s="1116"/>
      <c r="I33" s="542"/>
      <c r="J33" s="542"/>
      <c r="K33" s="550">
        <f t="shared" si="1"/>
        <v>0</v>
      </c>
      <c r="L33" s="554" t="b">
        <f t="shared" si="0"/>
        <v>0</v>
      </c>
      <c r="M33" s="144"/>
      <c r="N33" s="144"/>
    </row>
    <row r="34" spans="1:14" ht="23.1" customHeight="1" x14ac:dyDescent="0.15">
      <c r="A34" s="519"/>
      <c r="B34" s="522"/>
      <c r="C34" s="522"/>
      <c r="D34" s="525"/>
      <c r="E34" s="521"/>
      <c r="F34" s="1116"/>
      <c r="G34" s="1116"/>
      <c r="H34" s="1116"/>
      <c r="I34" s="542"/>
      <c r="J34" s="542"/>
      <c r="K34" s="550">
        <f t="shared" si="1"/>
        <v>0</v>
      </c>
      <c r="L34" s="554" t="b">
        <f t="shared" si="0"/>
        <v>0</v>
      </c>
      <c r="M34" s="144"/>
      <c r="N34" s="144"/>
    </row>
    <row r="35" spans="1:14" ht="23.1" customHeight="1" x14ac:dyDescent="0.15">
      <c r="A35" s="519"/>
      <c r="B35" s="522"/>
      <c r="C35" s="522"/>
      <c r="D35" s="525"/>
      <c r="E35" s="521"/>
      <c r="F35" s="1116"/>
      <c r="G35" s="1116"/>
      <c r="H35" s="1116"/>
      <c r="I35" s="542"/>
      <c r="J35" s="542"/>
      <c r="K35" s="550">
        <f t="shared" si="1"/>
        <v>0</v>
      </c>
      <c r="L35" s="554" t="b">
        <f t="shared" si="0"/>
        <v>0</v>
      </c>
      <c r="M35" s="144"/>
      <c r="N35" s="144"/>
    </row>
    <row r="36" spans="1:14" ht="23.1" customHeight="1" x14ac:dyDescent="0.15">
      <c r="A36" s="519"/>
      <c r="B36" s="522"/>
      <c r="C36" s="522"/>
      <c r="D36" s="525"/>
      <c r="E36" s="521"/>
      <c r="F36" s="1116"/>
      <c r="G36" s="1116"/>
      <c r="H36" s="1116"/>
      <c r="I36" s="542"/>
      <c r="J36" s="542"/>
      <c r="K36" s="550">
        <f t="shared" si="1"/>
        <v>0</v>
      </c>
      <c r="L36" s="554" t="b">
        <f t="shared" si="0"/>
        <v>0</v>
      </c>
      <c r="M36" s="144"/>
      <c r="N36" s="144"/>
    </row>
    <row r="37" spans="1:14" ht="23.1" customHeight="1" x14ac:dyDescent="0.15">
      <c r="A37" s="519"/>
      <c r="B37" s="522"/>
      <c r="C37" s="522"/>
      <c r="D37" s="525"/>
      <c r="E37" s="521"/>
      <c r="F37" s="1116"/>
      <c r="G37" s="1116"/>
      <c r="H37" s="1116"/>
      <c r="I37" s="542"/>
      <c r="J37" s="542"/>
      <c r="K37" s="550">
        <f t="shared" si="1"/>
        <v>0</v>
      </c>
      <c r="L37" s="554" t="b">
        <f t="shared" si="0"/>
        <v>0</v>
      </c>
      <c r="M37" s="144"/>
      <c r="N37" s="144"/>
    </row>
    <row r="38" spans="1:14" ht="23.1" customHeight="1" x14ac:dyDescent="0.15">
      <c r="A38" s="519"/>
      <c r="B38" s="522"/>
      <c r="C38" s="522"/>
      <c r="D38" s="525"/>
      <c r="E38" s="521"/>
      <c r="F38" s="1116"/>
      <c r="G38" s="1116"/>
      <c r="H38" s="1116"/>
      <c r="I38" s="542"/>
      <c r="J38" s="542"/>
      <c r="K38" s="550">
        <f t="shared" si="1"/>
        <v>0</v>
      </c>
      <c r="L38" s="554" t="b">
        <f t="shared" si="0"/>
        <v>0</v>
      </c>
      <c r="M38" s="144"/>
      <c r="N38" s="144"/>
    </row>
    <row r="39" spans="1:14" ht="23.1" customHeight="1" x14ac:dyDescent="0.15">
      <c r="A39" s="519"/>
      <c r="B39" s="522"/>
      <c r="C39" s="522"/>
      <c r="D39" s="525"/>
      <c r="E39" s="521"/>
      <c r="F39" s="1116"/>
      <c r="G39" s="1116"/>
      <c r="H39" s="1116"/>
      <c r="I39" s="542"/>
      <c r="J39" s="542"/>
      <c r="K39" s="550">
        <f t="shared" si="1"/>
        <v>0</v>
      </c>
      <c r="L39" s="554" t="b">
        <f t="shared" si="0"/>
        <v>0</v>
      </c>
      <c r="M39" s="144"/>
      <c r="N39" s="144"/>
    </row>
    <row r="40" spans="1:14" ht="23.1" customHeight="1" x14ac:dyDescent="0.15">
      <c r="A40" s="519"/>
      <c r="B40" s="522"/>
      <c r="C40" s="522"/>
      <c r="D40" s="525"/>
      <c r="E40" s="521"/>
      <c r="F40" s="1116"/>
      <c r="G40" s="1116"/>
      <c r="H40" s="1116"/>
      <c r="I40" s="542"/>
      <c r="J40" s="542"/>
      <c r="K40" s="550">
        <f t="shared" si="1"/>
        <v>0</v>
      </c>
      <c r="L40" s="554" t="b">
        <f t="shared" si="0"/>
        <v>0</v>
      </c>
      <c r="M40" s="144"/>
      <c r="N40" s="144"/>
    </row>
    <row r="41" spans="1:14" ht="23.1" customHeight="1" x14ac:dyDescent="0.15">
      <c r="A41" s="519"/>
      <c r="B41" s="522"/>
      <c r="C41" s="522"/>
      <c r="D41" s="525"/>
      <c r="E41" s="521"/>
      <c r="F41" s="1116"/>
      <c r="G41" s="1116"/>
      <c r="H41" s="1116"/>
      <c r="I41" s="542"/>
      <c r="J41" s="542"/>
      <c r="K41" s="550">
        <f t="shared" si="1"/>
        <v>0</v>
      </c>
      <c r="L41" s="554" t="b">
        <f t="shared" si="0"/>
        <v>0</v>
      </c>
      <c r="M41" s="144"/>
      <c r="N41" s="144"/>
    </row>
    <row r="42" spans="1:14" ht="23.1" customHeight="1" x14ac:dyDescent="0.15">
      <c r="A42" s="519"/>
      <c r="B42" s="522"/>
      <c r="C42" s="522"/>
      <c r="D42" s="525"/>
      <c r="E42" s="521"/>
      <c r="F42" s="1116"/>
      <c r="G42" s="1116"/>
      <c r="H42" s="1116"/>
      <c r="I42" s="542"/>
      <c r="J42" s="542"/>
      <c r="K42" s="550">
        <f t="shared" si="1"/>
        <v>0</v>
      </c>
      <c r="L42" s="554" t="b">
        <f t="shared" si="0"/>
        <v>0</v>
      </c>
      <c r="M42" s="144"/>
      <c r="N42" s="144"/>
    </row>
    <row r="43" spans="1:14" ht="23.1" customHeight="1" x14ac:dyDescent="0.15">
      <c r="A43" s="519"/>
      <c r="B43" s="522"/>
      <c r="C43" s="522"/>
      <c r="D43" s="525"/>
      <c r="E43" s="521"/>
      <c r="F43" s="1116"/>
      <c r="G43" s="1116"/>
      <c r="H43" s="1116"/>
      <c r="I43" s="542"/>
      <c r="J43" s="542"/>
      <c r="K43" s="550">
        <f t="shared" si="1"/>
        <v>0</v>
      </c>
      <c r="L43" s="554" t="b">
        <f t="shared" si="0"/>
        <v>0</v>
      </c>
      <c r="M43" s="144"/>
      <c r="N43" s="144"/>
    </row>
    <row r="44" spans="1:14" ht="23.1" customHeight="1" x14ac:dyDescent="0.15">
      <c r="A44" s="519"/>
      <c r="B44" s="522"/>
      <c r="C44" s="522"/>
      <c r="D44" s="525"/>
      <c r="E44" s="521"/>
      <c r="F44" s="1125"/>
      <c r="G44" s="1126"/>
      <c r="H44" s="1127"/>
      <c r="I44" s="542"/>
      <c r="J44" s="542"/>
      <c r="K44" s="550">
        <f t="shared" si="1"/>
        <v>0</v>
      </c>
      <c r="L44" s="554" t="b">
        <f t="shared" si="0"/>
        <v>0</v>
      </c>
      <c r="M44" s="144"/>
      <c r="N44" s="144"/>
    </row>
    <row r="45" spans="1:14" ht="23.1" customHeight="1" x14ac:dyDescent="0.15">
      <c r="A45" s="519"/>
      <c r="B45" s="522"/>
      <c r="C45" s="522"/>
      <c r="D45" s="525"/>
      <c r="E45" s="521"/>
      <c r="F45" s="1116"/>
      <c r="G45" s="1116"/>
      <c r="H45" s="1116"/>
      <c r="I45" s="542"/>
      <c r="J45" s="542"/>
      <c r="K45" s="550">
        <f t="shared" si="1"/>
        <v>0</v>
      </c>
      <c r="L45" s="554" t="b">
        <f t="shared" si="0"/>
        <v>0</v>
      </c>
      <c r="M45" s="144"/>
      <c r="N45" s="144"/>
    </row>
    <row r="46" spans="1:14" ht="23.1" customHeight="1" x14ac:dyDescent="0.15">
      <c r="A46" s="519"/>
      <c r="B46" s="522"/>
      <c r="C46" s="522"/>
      <c r="D46" s="525"/>
      <c r="E46" s="521"/>
      <c r="F46" s="1116"/>
      <c r="G46" s="1116"/>
      <c r="H46" s="1116"/>
      <c r="I46" s="542"/>
      <c r="J46" s="542"/>
      <c r="K46" s="550">
        <f t="shared" si="1"/>
        <v>0</v>
      </c>
      <c r="L46" s="554" t="b">
        <f t="shared" si="0"/>
        <v>0</v>
      </c>
      <c r="M46" s="144"/>
      <c r="N46" s="144"/>
    </row>
    <row r="47" spans="1:14" ht="23.1" customHeight="1" x14ac:dyDescent="0.15">
      <c r="A47" s="519"/>
      <c r="B47" s="522"/>
      <c r="C47" s="522"/>
      <c r="D47" s="525"/>
      <c r="E47" s="521"/>
      <c r="F47" s="1116"/>
      <c r="G47" s="1116"/>
      <c r="H47" s="1116"/>
      <c r="I47" s="542"/>
      <c r="J47" s="542"/>
      <c r="K47" s="550">
        <f t="shared" si="1"/>
        <v>0</v>
      </c>
      <c r="L47" s="554" t="b">
        <f t="shared" si="0"/>
        <v>0</v>
      </c>
      <c r="M47" s="144"/>
      <c r="N47" s="144"/>
    </row>
    <row r="48" spans="1:14" ht="23.1" customHeight="1" x14ac:dyDescent="0.15">
      <c r="A48" s="519"/>
      <c r="B48" s="522"/>
      <c r="C48" s="522"/>
      <c r="D48" s="525"/>
      <c r="E48" s="521"/>
      <c r="F48" s="1116"/>
      <c r="G48" s="1116"/>
      <c r="H48" s="1116"/>
      <c r="I48" s="542"/>
      <c r="J48" s="542"/>
      <c r="K48" s="550">
        <f t="shared" si="1"/>
        <v>0</v>
      </c>
      <c r="L48" s="554" t="b">
        <f t="shared" si="0"/>
        <v>0</v>
      </c>
      <c r="M48" s="144"/>
      <c r="N48" s="144"/>
    </row>
    <row r="49" spans="1:14" ht="23.1" customHeight="1" x14ac:dyDescent="0.15">
      <c r="A49" s="519"/>
      <c r="B49" s="522"/>
      <c r="C49" s="522"/>
      <c r="D49" s="525"/>
      <c r="E49" s="521"/>
      <c r="F49" s="1116"/>
      <c r="G49" s="1116"/>
      <c r="H49" s="1116"/>
      <c r="I49" s="542"/>
      <c r="J49" s="542"/>
      <c r="K49" s="550">
        <f t="shared" si="1"/>
        <v>0</v>
      </c>
      <c r="L49" s="554" t="b">
        <f t="shared" si="0"/>
        <v>0</v>
      </c>
      <c r="M49" s="144"/>
      <c r="N49" s="144"/>
    </row>
    <row r="50" spans="1:14" ht="23.1" customHeight="1" x14ac:dyDescent="0.15">
      <c r="A50" s="519"/>
      <c r="B50" s="522"/>
      <c r="C50" s="522"/>
      <c r="D50" s="525"/>
      <c r="E50" s="521"/>
      <c r="F50" s="1116"/>
      <c r="G50" s="1116"/>
      <c r="H50" s="1116"/>
      <c r="I50" s="542"/>
      <c r="J50" s="542"/>
      <c r="K50" s="550">
        <f t="shared" si="1"/>
        <v>0</v>
      </c>
      <c r="L50" s="554" t="b">
        <f t="shared" si="0"/>
        <v>0</v>
      </c>
      <c r="M50" s="144"/>
      <c r="N50" s="144"/>
    </row>
    <row r="51" spans="1:14" ht="23.1" customHeight="1" x14ac:dyDescent="0.15">
      <c r="A51" s="519"/>
      <c r="B51" s="522"/>
      <c r="C51" s="522"/>
      <c r="D51" s="525"/>
      <c r="E51" s="521"/>
      <c r="F51" s="1116"/>
      <c r="G51" s="1116"/>
      <c r="H51" s="1116"/>
      <c r="I51" s="542"/>
      <c r="J51" s="542"/>
      <c r="K51" s="550">
        <f t="shared" si="1"/>
        <v>0</v>
      </c>
      <c r="L51" s="554" t="b">
        <f t="shared" si="0"/>
        <v>0</v>
      </c>
      <c r="M51" s="144"/>
      <c r="N51" s="144"/>
    </row>
    <row r="52" spans="1:14" ht="23.1" customHeight="1" x14ac:dyDescent="0.15">
      <c r="A52" s="519"/>
      <c r="B52" s="522"/>
      <c r="C52" s="522"/>
      <c r="D52" s="525"/>
      <c r="E52" s="521"/>
      <c r="F52" s="1116"/>
      <c r="G52" s="1116"/>
      <c r="H52" s="1116"/>
      <c r="I52" s="542"/>
      <c r="J52" s="542"/>
      <c r="K52" s="550">
        <f t="shared" si="1"/>
        <v>0</v>
      </c>
      <c r="L52" s="554" t="b">
        <f t="shared" si="0"/>
        <v>0</v>
      </c>
      <c r="M52" s="144"/>
      <c r="N52" s="144"/>
    </row>
    <row r="53" spans="1:14" ht="23.1" customHeight="1" x14ac:dyDescent="0.15">
      <c r="A53" s="519"/>
      <c r="B53" s="522"/>
      <c r="C53" s="522"/>
      <c r="D53" s="525"/>
      <c r="E53" s="521"/>
      <c r="F53" s="1116"/>
      <c r="G53" s="1116"/>
      <c r="H53" s="1116"/>
      <c r="I53" s="542"/>
      <c r="J53" s="542"/>
      <c r="K53" s="550">
        <f t="shared" si="1"/>
        <v>0</v>
      </c>
      <c r="L53" s="554" t="b">
        <f t="shared" si="0"/>
        <v>0</v>
      </c>
      <c r="M53" s="144"/>
      <c r="N53" s="144"/>
    </row>
    <row r="54" spans="1:14" ht="23.1" customHeight="1" x14ac:dyDescent="0.15">
      <c r="A54" s="519"/>
      <c r="B54" s="522"/>
      <c r="C54" s="522"/>
      <c r="D54" s="525"/>
      <c r="E54" s="521"/>
      <c r="F54" s="1116"/>
      <c r="G54" s="1116"/>
      <c r="H54" s="1116"/>
      <c r="I54" s="542"/>
      <c r="J54" s="542"/>
      <c r="K54" s="550">
        <f t="shared" si="1"/>
        <v>0</v>
      </c>
      <c r="L54" s="554" t="b">
        <f t="shared" si="0"/>
        <v>0</v>
      </c>
      <c r="M54" s="144"/>
      <c r="N54" s="144"/>
    </row>
    <row r="55" spans="1:14" ht="23.1" customHeight="1" x14ac:dyDescent="0.15">
      <c r="A55" s="519"/>
      <c r="B55" s="522"/>
      <c r="C55" s="522"/>
      <c r="D55" s="525"/>
      <c r="E55" s="521"/>
      <c r="F55" s="1116"/>
      <c r="G55" s="1116"/>
      <c r="H55" s="1116"/>
      <c r="I55" s="542"/>
      <c r="J55" s="542"/>
      <c r="K55" s="550">
        <f t="shared" si="1"/>
        <v>0</v>
      </c>
      <c r="L55" s="554" t="b">
        <f t="shared" si="0"/>
        <v>0</v>
      </c>
      <c r="M55" s="144"/>
      <c r="N55" s="144"/>
    </row>
    <row r="56" spans="1:14" ht="23.1" customHeight="1" x14ac:dyDescent="0.15">
      <c r="A56" s="519"/>
      <c r="B56" s="522"/>
      <c r="C56" s="522"/>
      <c r="D56" s="525"/>
      <c r="E56" s="521"/>
      <c r="F56" s="1116"/>
      <c r="G56" s="1116"/>
      <c r="H56" s="1116"/>
      <c r="I56" s="542"/>
      <c r="J56" s="542"/>
      <c r="K56" s="550">
        <f t="shared" si="1"/>
        <v>0</v>
      </c>
      <c r="L56" s="554" t="b">
        <f t="shared" si="0"/>
        <v>0</v>
      </c>
      <c r="M56" s="144"/>
      <c r="N56" s="144"/>
    </row>
    <row r="57" spans="1:14" ht="23.1" customHeight="1" x14ac:dyDescent="0.15">
      <c r="A57" s="519"/>
      <c r="B57" s="522"/>
      <c r="C57" s="522"/>
      <c r="D57" s="525"/>
      <c r="E57" s="521"/>
      <c r="F57" s="1116"/>
      <c r="G57" s="1116"/>
      <c r="H57" s="1116"/>
      <c r="I57" s="542"/>
      <c r="J57" s="542"/>
      <c r="K57" s="550">
        <f t="shared" si="1"/>
        <v>0</v>
      </c>
      <c r="L57" s="554" t="b">
        <f t="shared" si="0"/>
        <v>0</v>
      </c>
      <c r="M57" s="144"/>
      <c r="N57" s="144"/>
    </row>
    <row r="58" spans="1:14" ht="23.1" customHeight="1" x14ac:dyDescent="0.15">
      <c r="A58" s="519"/>
      <c r="B58" s="522"/>
      <c r="C58" s="522"/>
      <c r="D58" s="525"/>
      <c r="E58" s="521"/>
      <c r="F58" s="1116"/>
      <c r="G58" s="1116"/>
      <c r="H58" s="1116"/>
      <c r="I58" s="542"/>
      <c r="J58" s="542"/>
      <c r="K58" s="550">
        <f t="shared" si="1"/>
        <v>0</v>
      </c>
      <c r="L58" s="554" t="b">
        <f t="shared" si="0"/>
        <v>0</v>
      </c>
      <c r="M58" s="144"/>
      <c r="N58" s="144"/>
    </row>
    <row r="59" spans="1:14" ht="23.1" customHeight="1" x14ac:dyDescent="0.15">
      <c r="A59" s="519"/>
      <c r="B59" s="522"/>
      <c r="C59" s="522"/>
      <c r="D59" s="525"/>
      <c r="E59" s="521"/>
      <c r="F59" s="1116"/>
      <c r="G59" s="1116"/>
      <c r="H59" s="1116"/>
      <c r="I59" s="542"/>
      <c r="J59" s="542"/>
      <c r="K59" s="550">
        <f t="shared" si="1"/>
        <v>0</v>
      </c>
      <c r="L59" s="554" t="b">
        <f t="shared" si="0"/>
        <v>0</v>
      </c>
      <c r="M59" s="144"/>
      <c r="N59" s="144"/>
    </row>
    <row r="60" spans="1:14" ht="23.1" customHeight="1" x14ac:dyDescent="0.15">
      <c r="A60" s="519"/>
      <c r="B60" s="522"/>
      <c r="C60" s="522"/>
      <c r="D60" s="525"/>
      <c r="E60" s="521"/>
      <c r="F60" s="1116"/>
      <c r="G60" s="1116"/>
      <c r="H60" s="1116"/>
      <c r="I60" s="542"/>
      <c r="J60" s="542"/>
      <c r="K60" s="550">
        <f t="shared" si="1"/>
        <v>0</v>
      </c>
      <c r="L60" s="554" t="b">
        <f t="shared" si="0"/>
        <v>0</v>
      </c>
      <c r="M60" s="144"/>
      <c r="N60" s="144"/>
    </row>
    <row r="61" spans="1:14" ht="23.1" customHeight="1" x14ac:dyDescent="0.15">
      <c r="A61" s="519"/>
      <c r="B61" s="522"/>
      <c r="C61" s="522"/>
      <c r="D61" s="525"/>
      <c r="E61" s="521"/>
      <c r="F61" s="1116"/>
      <c r="G61" s="1116"/>
      <c r="H61" s="1116"/>
      <c r="I61" s="542"/>
      <c r="J61" s="542"/>
      <c r="K61" s="550">
        <f t="shared" si="1"/>
        <v>0</v>
      </c>
      <c r="L61" s="554" t="b">
        <f t="shared" si="0"/>
        <v>0</v>
      </c>
      <c r="M61" s="144"/>
      <c r="N61" s="144"/>
    </row>
    <row r="62" spans="1:14" ht="23.1" customHeight="1" x14ac:dyDescent="0.15">
      <c r="A62" s="519"/>
      <c r="B62" s="522"/>
      <c r="C62" s="522"/>
      <c r="D62" s="525"/>
      <c r="E62" s="521"/>
      <c r="F62" s="1116"/>
      <c r="G62" s="1116"/>
      <c r="H62" s="1116"/>
      <c r="I62" s="542"/>
      <c r="J62" s="542"/>
      <c r="K62" s="550">
        <f t="shared" si="1"/>
        <v>0</v>
      </c>
      <c r="L62" s="554" t="b">
        <f t="shared" si="0"/>
        <v>0</v>
      </c>
      <c r="M62" s="144"/>
      <c r="N62" s="144"/>
    </row>
    <row r="63" spans="1:14" ht="23.1" customHeight="1" x14ac:dyDescent="0.15">
      <c r="A63" s="519"/>
      <c r="B63" s="522"/>
      <c r="C63" s="522"/>
      <c r="D63" s="525"/>
      <c r="E63" s="521"/>
      <c r="F63" s="1116"/>
      <c r="G63" s="1116"/>
      <c r="H63" s="1116"/>
      <c r="I63" s="542"/>
      <c r="J63" s="542"/>
      <c r="K63" s="550">
        <f t="shared" si="1"/>
        <v>0</v>
      </c>
      <c r="L63" s="554" t="b">
        <f t="shared" si="0"/>
        <v>0</v>
      </c>
      <c r="M63" s="144"/>
      <c r="N63" s="144"/>
    </row>
    <row r="64" spans="1:14" ht="23.1" customHeight="1" x14ac:dyDescent="0.15">
      <c r="A64" s="519"/>
      <c r="B64" s="522"/>
      <c r="C64" s="522"/>
      <c r="D64" s="525"/>
      <c r="E64" s="521"/>
      <c r="F64" s="1116"/>
      <c r="G64" s="1116"/>
      <c r="H64" s="1116"/>
      <c r="I64" s="542"/>
      <c r="J64" s="542"/>
      <c r="K64" s="550">
        <f t="shared" si="1"/>
        <v>0</v>
      </c>
      <c r="L64" s="554" t="b">
        <f t="shared" si="0"/>
        <v>0</v>
      </c>
      <c r="M64" s="144"/>
      <c r="N64" s="144"/>
    </row>
    <row r="65" spans="1:16" ht="23.1" customHeight="1" x14ac:dyDescent="0.15">
      <c r="A65" s="519"/>
      <c r="B65" s="522"/>
      <c r="C65" s="522"/>
      <c r="D65" s="525"/>
      <c r="E65" s="521"/>
      <c r="F65" s="1116"/>
      <c r="G65" s="1116"/>
      <c r="H65" s="1116"/>
      <c r="I65" s="542"/>
      <c r="J65" s="542"/>
      <c r="K65" s="550">
        <f t="shared" si="1"/>
        <v>0</v>
      </c>
      <c r="L65" s="554" t="b">
        <f t="shared" si="0"/>
        <v>0</v>
      </c>
      <c r="M65" s="144"/>
      <c r="N65" s="144"/>
    </row>
    <row r="66" spans="1:16" ht="23.1" customHeight="1" x14ac:dyDescent="0.15">
      <c r="A66" s="519"/>
      <c r="B66" s="522"/>
      <c r="C66" s="522"/>
      <c r="D66" s="525"/>
      <c r="E66" s="521"/>
      <c r="F66" s="1116"/>
      <c r="G66" s="1116"/>
      <c r="H66" s="1116"/>
      <c r="I66" s="542"/>
      <c r="J66" s="542"/>
      <c r="K66" s="550">
        <f t="shared" si="1"/>
        <v>0</v>
      </c>
      <c r="L66" s="554" t="b">
        <f t="shared" si="0"/>
        <v>0</v>
      </c>
      <c r="M66" s="144"/>
      <c r="N66" s="144"/>
    </row>
    <row r="67" spans="1:16" ht="23.1" customHeight="1" x14ac:dyDescent="0.15">
      <c r="A67" s="519"/>
      <c r="B67" s="522"/>
      <c r="C67" s="522"/>
      <c r="D67" s="525"/>
      <c r="E67" s="521"/>
      <c r="F67" s="1116"/>
      <c r="G67" s="1116"/>
      <c r="H67" s="1116"/>
      <c r="I67" s="542"/>
      <c r="J67" s="542"/>
      <c r="K67" s="550">
        <f t="shared" si="1"/>
        <v>0</v>
      </c>
      <c r="L67" s="554" t="b">
        <f t="shared" si="0"/>
        <v>0</v>
      </c>
      <c r="M67" s="144"/>
      <c r="N67" s="144"/>
    </row>
    <row r="68" spans="1:16" ht="23.1" customHeight="1" x14ac:dyDescent="0.15">
      <c r="A68" s="519"/>
      <c r="B68" s="522"/>
      <c r="C68" s="522"/>
      <c r="D68" s="525"/>
      <c r="E68" s="521"/>
      <c r="F68" s="1116"/>
      <c r="G68" s="1116"/>
      <c r="H68" s="1116"/>
      <c r="I68" s="542"/>
      <c r="J68" s="542"/>
      <c r="K68" s="550">
        <f t="shared" si="1"/>
        <v>0</v>
      </c>
      <c r="L68" s="554" t="b">
        <f t="shared" si="0"/>
        <v>0</v>
      </c>
      <c r="M68" s="144"/>
      <c r="N68" s="144"/>
    </row>
    <row r="69" spans="1:16" ht="23.1" customHeight="1" x14ac:dyDescent="0.15">
      <c r="A69" s="519"/>
      <c r="B69" s="522"/>
      <c r="C69" s="522"/>
      <c r="D69" s="525"/>
      <c r="E69" s="521"/>
      <c r="F69" s="1116"/>
      <c r="G69" s="1116"/>
      <c r="H69" s="1116"/>
      <c r="I69" s="542"/>
      <c r="J69" s="542"/>
      <c r="K69" s="550">
        <f t="shared" si="1"/>
        <v>0</v>
      </c>
      <c r="L69" s="554" t="b">
        <f t="shared" si="0"/>
        <v>0</v>
      </c>
      <c r="M69" s="144"/>
      <c r="N69" s="144"/>
    </row>
    <row r="70" spans="1:16" ht="23.1" customHeight="1" x14ac:dyDescent="0.15">
      <c r="A70" s="519"/>
      <c r="B70" s="522"/>
      <c r="C70" s="522"/>
      <c r="D70" s="525"/>
      <c r="E70" s="521"/>
      <c r="F70" s="1116"/>
      <c r="G70" s="1116"/>
      <c r="H70" s="1116"/>
      <c r="I70" s="542"/>
      <c r="J70" s="542"/>
      <c r="K70" s="550">
        <f t="shared" si="1"/>
        <v>0</v>
      </c>
      <c r="L70" s="554" t="b">
        <f t="shared" si="0"/>
        <v>0</v>
      </c>
      <c r="M70" s="144"/>
      <c r="N70" s="144"/>
    </row>
    <row r="71" spans="1:16" ht="23.1" customHeight="1" x14ac:dyDescent="0.15">
      <c r="A71" s="519"/>
      <c r="B71" s="522"/>
      <c r="C71" s="522"/>
      <c r="D71" s="525"/>
      <c r="E71" s="521"/>
      <c r="F71" s="1116"/>
      <c r="G71" s="1116"/>
      <c r="H71" s="1116"/>
      <c r="I71" s="542"/>
      <c r="J71" s="542"/>
      <c r="K71" s="550">
        <f t="shared" si="1"/>
        <v>0</v>
      </c>
      <c r="L71" s="554" t="b">
        <f t="shared" si="0"/>
        <v>0</v>
      </c>
      <c r="M71" s="144"/>
      <c r="N71" s="144"/>
    </row>
    <row r="72" spans="1:16" ht="23.1" customHeight="1" x14ac:dyDescent="0.15">
      <c r="A72" s="519"/>
      <c r="B72" s="522"/>
      <c r="C72" s="522"/>
      <c r="D72" s="525"/>
      <c r="E72" s="521"/>
      <c r="F72" s="1116"/>
      <c r="G72" s="1116"/>
      <c r="H72" s="1116"/>
      <c r="I72" s="542"/>
      <c r="J72" s="542"/>
      <c r="K72" s="550">
        <f t="shared" si="1"/>
        <v>0</v>
      </c>
      <c r="L72" s="554" t="b">
        <f t="shared" si="0"/>
        <v>0</v>
      </c>
      <c r="M72" s="144"/>
      <c r="N72" s="144"/>
    </row>
    <row r="73" spans="1:16" ht="23.1" customHeight="1" x14ac:dyDescent="0.15">
      <c r="A73" s="519"/>
      <c r="B73" s="522"/>
      <c r="C73" s="522"/>
      <c r="D73" s="525"/>
      <c r="E73" s="521"/>
      <c r="F73" s="1116"/>
      <c r="G73" s="1116"/>
      <c r="H73" s="1116"/>
      <c r="I73" s="542"/>
      <c r="J73" s="542"/>
      <c r="K73" s="550">
        <f t="shared" si="1"/>
        <v>0</v>
      </c>
      <c r="L73" s="554" t="b">
        <f>IF(D73="支出",IF(I73="","","区分が「支出」のため収入金額に入力しないでください。"),IF(D73="収入",IF(J73="","","区分が「収入」のため支出金額に入力しないでください。")))</f>
        <v>0</v>
      </c>
      <c r="M73" s="144"/>
      <c r="N73" s="144"/>
    </row>
    <row r="74" spans="1:16" ht="23.1" customHeight="1" x14ac:dyDescent="0.15">
      <c r="A74" s="519"/>
      <c r="B74" s="522"/>
      <c r="C74" s="522"/>
      <c r="D74" s="525"/>
      <c r="E74" s="521"/>
      <c r="F74" s="1116"/>
      <c r="G74" s="1116"/>
      <c r="H74" s="1116"/>
      <c r="I74" s="542"/>
      <c r="J74" s="542"/>
      <c r="K74" s="550">
        <f>K73+I74-J74</f>
        <v>0</v>
      </c>
      <c r="L74" s="554" t="b">
        <f>IF(D74="支出",IF(I74="","","区分が「支出」のため収入金額に入力しないでください。"),IF(D74="収入",IF(J74="","","区分が「収入」のため支出金額に入力しないでください。")))</f>
        <v>0</v>
      </c>
      <c r="M74" s="144"/>
      <c r="N74" s="144"/>
    </row>
    <row r="75" spans="1:16" ht="23.1" customHeight="1" x14ac:dyDescent="0.15">
      <c r="A75" s="519"/>
      <c r="B75" s="522"/>
      <c r="C75" s="522"/>
      <c r="D75" s="525"/>
      <c r="E75" s="521"/>
      <c r="F75" s="1116"/>
      <c r="G75" s="1116"/>
      <c r="H75" s="1116"/>
      <c r="I75" s="542"/>
      <c r="J75" s="542"/>
      <c r="K75" s="550">
        <f>K74+I75-J75</f>
        <v>0</v>
      </c>
      <c r="L75" s="554" t="b">
        <f>IF(D75="支出",IF(I75="","","区分が「支出」のため収入金額に入力しないでください。"),IF(D75="収入",IF(J75="","","区分が「収入」のため支出金額に入力しないでください。")))</f>
        <v>0</v>
      </c>
      <c r="M75" s="144"/>
      <c r="N75" s="144"/>
    </row>
    <row r="76" spans="1:16" ht="23.1" customHeight="1" x14ac:dyDescent="0.15">
      <c r="A76" s="1128" t="s">
        <v>141</v>
      </c>
      <c r="B76" s="1129"/>
      <c r="C76" s="1129"/>
      <c r="D76" s="1129"/>
      <c r="E76" s="1129"/>
      <c r="F76" s="1129"/>
      <c r="G76" s="1129"/>
      <c r="H76" s="1130"/>
      <c r="I76" s="543">
        <f>SUBTOTAL(9,I9:I75)</f>
        <v>0</v>
      </c>
      <c r="J76" s="543">
        <f>SUBTOTAL(9,J9:J75)</f>
        <v>0</v>
      </c>
      <c r="K76" s="551">
        <f>I76-J76</f>
        <v>0</v>
      </c>
      <c r="L76" s="554"/>
      <c r="M76" s="144"/>
      <c r="N76" s="144"/>
    </row>
    <row r="77" spans="1:16" ht="24" customHeight="1" x14ac:dyDescent="0.15">
      <c r="A77" s="144"/>
      <c r="B77" s="144"/>
      <c r="C77" s="144"/>
      <c r="D77" s="144"/>
      <c r="E77" s="144"/>
      <c r="F77" s="144"/>
      <c r="G77" s="144"/>
      <c r="H77" s="144"/>
      <c r="I77" s="144"/>
      <c r="J77" s="144"/>
      <c r="K77" s="144"/>
      <c r="L77" s="144"/>
      <c r="M77" s="144"/>
      <c r="N77" s="144"/>
      <c r="O77" s="144"/>
      <c r="P77" s="144"/>
    </row>
    <row r="78" spans="1:16" ht="23.1" customHeight="1" x14ac:dyDescent="0.15">
      <c r="A78" s="1131" t="s">
        <v>463</v>
      </c>
      <c r="B78" s="1131"/>
      <c r="C78" s="1131"/>
      <c r="D78" s="1131"/>
      <c r="E78" s="1131"/>
      <c r="F78" s="1131"/>
      <c r="G78" s="1131"/>
      <c r="H78" s="1131"/>
      <c r="I78" s="1131"/>
      <c r="J78" s="1131"/>
      <c r="K78" s="1131"/>
      <c r="L78" s="1131"/>
      <c r="M78" s="144"/>
      <c r="N78" s="144"/>
      <c r="O78" s="144"/>
      <c r="P78" s="144"/>
    </row>
    <row r="79" spans="1:16" ht="23.1" customHeight="1" x14ac:dyDescent="0.15">
      <c r="A79" s="520"/>
      <c r="B79" s="520"/>
      <c r="C79" s="520" t="s">
        <v>260</v>
      </c>
      <c r="D79" s="520"/>
      <c r="E79" s="520"/>
      <c r="F79" s="520"/>
      <c r="G79" s="520"/>
      <c r="H79" s="520"/>
      <c r="I79" s="520"/>
      <c r="J79" s="520"/>
      <c r="K79" s="520"/>
      <c r="L79" s="520"/>
      <c r="M79" s="144"/>
      <c r="N79" s="144"/>
      <c r="O79" s="144"/>
      <c r="P79" s="144"/>
    </row>
    <row r="80" spans="1:16" ht="23.1" customHeight="1" x14ac:dyDescent="0.15">
      <c r="A80" s="520"/>
      <c r="B80" s="520"/>
      <c r="C80" s="1132" t="s">
        <v>43</v>
      </c>
      <c r="D80" s="1133"/>
      <c r="E80" s="527" t="str">
        <f>M9</f>
        <v>１　繰越金</v>
      </c>
      <c r="F80" s="526" t="str">
        <f>M10</f>
        <v>２　会費</v>
      </c>
      <c r="G80" s="540" t="str">
        <f>M11</f>
        <v>３　運営費補助金（市補助金）</v>
      </c>
      <c r="H80" s="526" t="str">
        <f>M12</f>
        <v>４　寄付金</v>
      </c>
      <c r="I80" s="526" t="str">
        <f>M13</f>
        <v>５　助成金</v>
      </c>
      <c r="J80" s="546" t="str">
        <f>M14</f>
        <v>６　行事参加者負担金</v>
      </c>
      <c r="K80" s="526" t="str">
        <f>M15</f>
        <v>７　雑収入</v>
      </c>
      <c r="L80" s="555" t="str">
        <f>M16</f>
        <v>８　友愛訪問助成金</v>
      </c>
      <c r="M80" s="144"/>
      <c r="N80" s="144"/>
      <c r="O80" s="144"/>
      <c r="P80" s="144"/>
    </row>
    <row r="81" spans="1:16" ht="23.1" customHeight="1" x14ac:dyDescent="0.15">
      <c r="A81" s="520"/>
      <c r="B81" s="520"/>
      <c r="C81" s="1134" t="s">
        <v>367</v>
      </c>
      <c r="D81" s="1135"/>
      <c r="E81" s="528">
        <f t="shared" ref="E81:L81" si="2">SUMIF($E$9:$E$75,E80,$I$9:$I$75)</f>
        <v>0</v>
      </c>
      <c r="F81" s="528">
        <f t="shared" si="2"/>
        <v>0</v>
      </c>
      <c r="G81" s="528">
        <f t="shared" si="2"/>
        <v>0</v>
      </c>
      <c r="H81" s="528">
        <f t="shared" si="2"/>
        <v>0</v>
      </c>
      <c r="I81" s="528">
        <f t="shared" si="2"/>
        <v>0</v>
      </c>
      <c r="J81" s="528">
        <f t="shared" si="2"/>
        <v>0</v>
      </c>
      <c r="K81" s="528">
        <f t="shared" si="2"/>
        <v>0</v>
      </c>
      <c r="L81" s="556">
        <f t="shared" si="2"/>
        <v>0</v>
      </c>
      <c r="M81" s="144"/>
      <c r="N81" s="144"/>
      <c r="O81" s="144"/>
      <c r="P81" s="144"/>
    </row>
    <row r="82" spans="1:16" ht="23.1" customHeight="1" x14ac:dyDescent="0.15">
      <c r="A82" s="520"/>
      <c r="B82" s="520"/>
      <c r="C82" s="1132" t="s">
        <v>43</v>
      </c>
      <c r="D82" s="1133"/>
      <c r="E82" s="529" t="str">
        <f>M17</f>
        <v>９　高齢者いこいの家運営費繰越金</v>
      </c>
      <c r="F82" s="538"/>
      <c r="G82" s="538"/>
      <c r="H82" s="538"/>
      <c r="I82" s="524"/>
      <c r="J82" s="524"/>
      <c r="K82" s="524"/>
      <c r="L82" s="524"/>
      <c r="M82" s="144"/>
      <c r="N82" s="144"/>
      <c r="O82" s="144"/>
      <c r="P82" s="144"/>
    </row>
    <row r="83" spans="1:16" ht="23.1" customHeight="1" x14ac:dyDescent="0.15">
      <c r="A83" s="520"/>
      <c r="B83" s="520"/>
      <c r="C83" s="1134" t="s">
        <v>367</v>
      </c>
      <c r="D83" s="1135"/>
      <c r="E83" s="530">
        <f>SUMIF($E$9:$E$75,E82,$I$9:$I$75)</f>
        <v>0</v>
      </c>
      <c r="F83" s="539"/>
      <c r="G83" s="541"/>
      <c r="H83" s="541"/>
      <c r="I83" s="541"/>
      <c r="J83" s="541"/>
      <c r="K83" s="541"/>
      <c r="L83" s="541"/>
      <c r="M83" s="144"/>
      <c r="N83" s="144"/>
      <c r="O83" s="144"/>
      <c r="P83" s="144"/>
    </row>
    <row r="84" spans="1:16" ht="23.1" customHeight="1" x14ac:dyDescent="0.15">
      <c r="A84" s="520"/>
      <c r="B84" s="520"/>
      <c r="C84" s="523" t="str">
        <f>IF(I76=SUM(E81,F81,G81,H81,I81,J81,K81,L81,E83),"","※現金出納帳の収入額合計と科目別集計表の収入合計が一致しません。現金出納帳に入力漏れ等がないか確認してください。")</f>
        <v/>
      </c>
      <c r="D84" s="520"/>
      <c r="E84" s="520"/>
      <c r="F84" s="520"/>
      <c r="G84" s="520"/>
      <c r="H84" s="520"/>
      <c r="I84" s="520"/>
      <c r="J84" s="520"/>
      <c r="K84" s="520"/>
      <c r="L84" s="520"/>
      <c r="M84" s="144"/>
      <c r="N84" s="144"/>
      <c r="O84" s="144"/>
      <c r="P84" s="144"/>
    </row>
    <row r="85" spans="1:16" ht="23.1" customHeight="1" x14ac:dyDescent="0.15">
      <c r="A85" s="520"/>
      <c r="B85" s="520"/>
      <c r="C85" s="520" t="s">
        <v>464</v>
      </c>
      <c r="D85" s="520"/>
      <c r="E85" s="520"/>
      <c r="F85" s="520"/>
      <c r="G85" s="520"/>
      <c r="H85" s="520"/>
      <c r="I85" s="520"/>
      <c r="J85" s="520"/>
      <c r="K85" s="520"/>
      <c r="L85" s="520"/>
      <c r="M85" s="144"/>
      <c r="N85" s="144"/>
      <c r="O85" s="144"/>
      <c r="P85" s="144"/>
    </row>
    <row r="86" spans="1:16" ht="23.1" customHeight="1" x14ac:dyDescent="0.15">
      <c r="A86" s="520"/>
      <c r="B86" s="520"/>
      <c r="C86" s="520" t="s">
        <v>364</v>
      </c>
      <c r="D86" s="520"/>
      <c r="E86" s="520"/>
      <c r="F86" s="520"/>
      <c r="G86" s="520"/>
      <c r="H86" s="520"/>
      <c r="I86" s="520"/>
      <c r="J86" s="520"/>
      <c r="K86" s="520"/>
      <c r="L86" s="520"/>
      <c r="M86" s="144"/>
      <c r="N86" s="144"/>
      <c r="O86" s="144"/>
      <c r="P86" s="144"/>
    </row>
    <row r="87" spans="1:16" ht="23.1" customHeight="1" x14ac:dyDescent="0.15">
      <c r="A87" s="520"/>
      <c r="B87" s="520"/>
      <c r="C87" s="1136" t="s">
        <v>43</v>
      </c>
      <c r="D87" s="1137"/>
      <c r="E87" s="531" t="str">
        <f>N9</f>
        <v>１　消耗印刷費</v>
      </c>
      <c r="F87" s="531" t="str">
        <f>N10</f>
        <v>２　通信費</v>
      </c>
      <c r="G87" s="531" t="str">
        <f>N11</f>
        <v>３　諸手数料</v>
      </c>
      <c r="H87" s="531" t="str">
        <f>N12</f>
        <v>４　旅費</v>
      </c>
      <c r="I87" s="531" t="str">
        <f>N13</f>
        <v>５　使用料</v>
      </c>
      <c r="J87" s="531" t="str">
        <f>N14</f>
        <v>６　備品購入費</v>
      </c>
      <c r="K87" s="531" t="str">
        <f>N15</f>
        <v>７　報償費</v>
      </c>
      <c r="L87" s="557" t="str">
        <f>N16</f>
        <v>８　社会奉仕活動費</v>
      </c>
      <c r="M87" s="144"/>
      <c r="N87" s="144"/>
      <c r="O87" s="144"/>
      <c r="P87" s="144"/>
    </row>
    <row r="88" spans="1:16" ht="23.1" customHeight="1" x14ac:dyDescent="0.15">
      <c r="A88" s="520"/>
      <c r="B88" s="520"/>
      <c r="C88" s="1138" t="s">
        <v>367</v>
      </c>
      <c r="D88" s="1139"/>
      <c r="E88" s="532">
        <f t="shared" ref="E88:L88" si="3">SUMIF($E$9:$E$75,E87,$J$9:$J$75)</f>
        <v>0</v>
      </c>
      <c r="F88" s="532">
        <f t="shared" si="3"/>
        <v>0</v>
      </c>
      <c r="G88" s="532">
        <f t="shared" si="3"/>
        <v>0</v>
      </c>
      <c r="H88" s="532">
        <f t="shared" si="3"/>
        <v>0</v>
      </c>
      <c r="I88" s="532">
        <f t="shared" si="3"/>
        <v>0</v>
      </c>
      <c r="J88" s="532">
        <f t="shared" si="3"/>
        <v>0</v>
      </c>
      <c r="K88" s="532">
        <f t="shared" si="3"/>
        <v>0</v>
      </c>
      <c r="L88" s="558">
        <f t="shared" si="3"/>
        <v>0</v>
      </c>
      <c r="M88" s="144"/>
      <c r="N88" s="144"/>
      <c r="O88" s="144"/>
      <c r="P88" s="144"/>
    </row>
    <row r="89" spans="1:16" ht="23.1" customHeight="1" x14ac:dyDescent="0.15">
      <c r="A89" s="520"/>
      <c r="B89" s="520"/>
      <c r="C89" s="1136" t="s">
        <v>43</v>
      </c>
      <c r="D89" s="1121"/>
      <c r="E89" s="533" t="str">
        <f>N17</f>
        <v>９　賃借料（家賃）</v>
      </c>
      <c r="F89" s="533" t="str">
        <f>N18</f>
        <v>１０　燃料費</v>
      </c>
      <c r="G89" s="533" t="str">
        <f>N19</f>
        <v>１１　光熱水費</v>
      </c>
      <c r="H89" s="533" t="str">
        <f>N20</f>
        <v>１２　修繕費</v>
      </c>
      <c r="I89" s="544" t="str">
        <f>N21</f>
        <v>１３　委託料</v>
      </c>
      <c r="J89" s="547"/>
      <c r="K89" s="547"/>
      <c r="L89" s="547"/>
      <c r="M89" s="144"/>
      <c r="N89" s="144"/>
      <c r="O89" s="144"/>
      <c r="P89" s="144"/>
    </row>
    <row r="90" spans="1:16" ht="23.1" customHeight="1" x14ac:dyDescent="0.15">
      <c r="A90" s="520"/>
      <c r="B90" s="520"/>
      <c r="C90" s="1140" t="s">
        <v>367</v>
      </c>
      <c r="D90" s="1122"/>
      <c r="E90" s="534">
        <f>SUMIF($E$9:$E$75,E89,$J$9:$J$75)</f>
        <v>0</v>
      </c>
      <c r="F90" s="534">
        <f>SUMIF($E$9:$E$75,F89,$J$9:$J$75)</f>
        <v>0</v>
      </c>
      <c r="G90" s="534">
        <f>SUMIF($E$9:$E$75,G89,$J$9:$J$75)</f>
        <v>0</v>
      </c>
      <c r="H90" s="534">
        <f>SUMIF($E$9:$E$75,H89,$J$9:$J$75)</f>
        <v>0</v>
      </c>
      <c r="I90" s="545">
        <f>SUMIF($E$9:$E$75,I89,$J$9:$J$75)</f>
        <v>0</v>
      </c>
      <c r="J90" s="548"/>
      <c r="K90" s="1141" t="s">
        <v>64</v>
      </c>
      <c r="L90" s="1142"/>
      <c r="M90" s="144"/>
      <c r="N90" s="144"/>
      <c r="O90" s="144"/>
      <c r="P90" s="144"/>
    </row>
    <row r="91" spans="1:16" ht="23.1" customHeight="1" x14ac:dyDescent="0.15">
      <c r="A91" s="520"/>
      <c r="B91" s="520"/>
      <c r="C91" s="524"/>
      <c r="D91" s="524"/>
      <c r="E91" s="535"/>
      <c r="F91" s="535"/>
      <c r="G91" s="535"/>
      <c r="H91" s="535"/>
      <c r="I91" s="535"/>
      <c r="J91" s="548"/>
      <c r="K91" s="1143">
        <f>SUM(E88:L88)+SUM(E90:I90)</f>
        <v>0</v>
      </c>
      <c r="L91" s="1144"/>
      <c r="M91" s="144"/>
      <c r="N91" s="144"/>
      <c r="O91" s="144"/>
      <c r="P91" s="144"/>
    </row>
    <row r="92" spans="1:16" ht="23.1" customHeight="1" x14ac:dyDescent="0.15">
      <c r="A92" s="520"/>
      <c r="B92" s="520"/>
      <c r="C92" s="520"/>
      <c r="D92" s="520"/>
      <c r="E92" s="520"/>
      <c r="F92" s="520"/>
      <c r="G92" s="520"/>
      <c r="H92" s="520"/>
      <c r="I92" s="520"/>
      <c r="J92" s="520"/>
      <c r="K92" s="520"/>
      <c r="L92" s="520"/>
      <c r="M92" s="144"/>
      <c r="N92" s="144"/>
      <c r="O92" s="144"/>
      <c r="P92" s="144"/>
    </row>
    <row r="93" spans="1:16" ht="23.1" customHeight="1" x14ac:dyDescent="0.15">
      <c r="A93" s="520"/>
      <c r="B93" s="520"/>
      <c r="C93" s="520" t="s">
        <v>407</v>
      </c>
      <c r="D93" s="520"/>
      <c r="E93" s="520"/>
      <c r="F93" s="520"/>
      <c r="G93" s="520"/>
      <c r="H93" s="520"/>
      <c r="I93" s="520"/>
      <c r="J93" s="520"/>
      <c r="K93" s="520"/>
      <c r="L93" s="520"/>
      <c r="M93" s="144"/>
      <c r="N93" s="144"/>
      <c r="O93" s="144"/>
      <c r="P93" s="144"/>
    </row>
    <row r="94" spans="1:16" ht="23.1" customHeight="1" x14ac:dyDescent="0.15">
      <c r="A94" s="520"/>
      <c r="B94" s="520"/>
      <c r="C94" s="1145" t="s">
        <v>43</v>
      </c>
      <c r="D94" s="1146"/>
      <c r="E94" s="536" t="str">
        <f>N22</f>
        <v>１　友愛訪問助成金使用分</v>
      </c>
      <c r="F94" s="531" t="str">
        <f>N23</f>
        <v>２　旭老連会費</v>
      </c>
      <c r="G94" s="531" t="str">
        <f>N24</f>
        <v>３　負担金・参加費</v>
      </c>
      <c r="H94" s="531" t="str">
        <f>N25</f>
        <v>４　保険料</v>
      </c>
      <c r="I94" s="536" t="str">
        <f>N26</f>
        <v>５　飲食費・懇親会費</v>
      </c>
      <c r="J94" s="531" t="str">
        <f>N27</f>
        <v>６　慶弔費</v>
      </c>
      <c r="K94" s="531" t="str">
        <f>N28</f>
        <v>７　公租公課費</v>
      </c>
      <c r="L94" s="544" t="str">
        <f>N29</f>
        <v>８　その他</v>
      </c>
      <c r="M94" s="144"/>
      <c r="N94" s="144"/>
      <c r="O94" s="144"/>
      <c r="P94" s="144"/>
    </row>
    <row r="95" spans="1:16" ht="23.1" customHeight="1" x14ac:dyDescent="0.15">
      <c r="A95" s="520"/>
      <c r="B95" s="520"/>
      <c r="C95" s="1147" t="s">
        <v>367</v>
      </c>
      <c r="D95" s="1148"/>
      <c r="E95" s="537">
        <f t="shared" ref="E95:L95" si="4">SUMIF($E$9:$E$75,E94,$J$9:$J$75)</f>
        <v>0</v>
      </c>
      <c r="F95" s="537">
        <f t="shared" si="4"/>
        <v>0</v>
      </c>
      <c r="G95" s="537">
        <f t="shared" si="4"/>
        <v>0</v>
      </c>
      <c r="H95" s="537">
        <f t="shared" si="4"/>
        <v>0</v>
      </c>
      <c r="I95" s="537">
        <f t="shared" si="4"/>
        <v>0</v>
      </c>
      <c r="J95" s="537">
        <f t="shared" si="4"/>
        <v>0</v>
      </c>
      <c r="K95" s="537">
        <f t="shared" si="4"/>
        <v>0</v>
      </c>
      <c r="L95" s="556">
        <f t="shared" si="4"/>
        <v>0</v>
      </c>
      <c r="M95" s="144"/>
      <c r="N95" s="144"/>
      <c r="O95" s="144"/>
      <c r="P95" s="144"/>
    </row>
    <row r="96" spans="1:16" ht="23.1" customHeight="1" x14ac:dyDescent="0.15">
      <c r="A96" s="144"/>
      <c r="B96" s="144"/>
      <c r="C96" s="523"/>
      <c r="D96" s="481"/>
      <c r="E96" s="481"/>
      <c r="F96" s="481"/>
      <c r="G96" s="481"/>
      <c r="H96" s="481"/>
      <c r="I96" s="481"/>
      <c r="J96" s="481"/>
      <c r="K96" s="481"/>
      <c r="L96" s="481"/>
      <c r="M96" s="144"/>
      <c r="N96" s="144"/>
      <c r="O96" s="144"/>
      <c r="P96" s="144"/>
    </row>
    <row r="97" spans="1:16" ht="23.1" customHeight="1" x14ac:dyDescent="0.15">
      <c r="A97" s="144"/>
      <c r="B97" s="144"/>
      <c r="C97" s="523"/>
      <c r="D97" s="481"/>
      <c r="E97" s="481"/>
      <c r="F97" s="481"/>
      <c r="G97" s="481"/>
      <c r="H97" s="481"/>
      <c r="I97" s="481"/>
      <c r="J97" s="481"/>
      <c r="K97" s="1141" t="s">
        <v>474</v>
      </c>
      <c r="L97" s="1142"/>
      <c r="M97" s="144"/>
      <c r="N97" s="144"/>
      <c r="O97" s="144"/>
      <c r="P97" s="144"/>
    </row>
    <row r="98" spans="1:16" ht="24.75" customHeight="1" x14ac:dyDescent="0.15">
      <c r="A98" s="144"/>
      <c r="B98" s="144"/>
      <c r="C98" s="523"/>
      <c r="D98" s="481"/>
      <c r="E98" s="481"/>
      <c r="F98" s="481"/>
      <c r="G98" s="481"/>
      <c r="H98" s="481"/>
      <c r="I98" s="481"/>
      <c r="J98" s="481"/>
      <c r="K98" s="1143">
        <f>SUM(E95:L95)</f>
        <v>0</v>
      </c>
      <c r="L98" s="1144"/>
      <c r="M98" s="144"/>
      <c r="N98" s="144"/>
      <c r="O98" s="144"/>
      <c r="P98" s="144"/>
    </row>
  </sheetData>
  <autoFilter ref="A8:WVT75" xr:uid="{00000000-0009-0000-0000-00000E000000}"/>
  <mergeCells count="93">
    <mergeCell ref="K91:L91"/>
    <mergeCell ref="C94:D94"/>
    <mergeCell ref="C95:D95"/>
    <mergeCell ref="K97:L97"/>
    <mergeCell ref="K98:L98"/>
    <mergeCell ref="C87:D87"/>
    <mergeCell ref="C88:D88"/>
    <mergeCell ref="C89:D89"/>
    <mergeCell ref="C90:D90"/>
    <mergeCell ref="K90:L90"/>
    <mergeCell ref="A78:L78"/>
    <mergeCell ref="C80:D80"/>
    <mergeCell ref="C81:D81"/>
    <mergeCell ref="C82:D82"/>
    <mergeCell ref="C83:D83"/>
    <mergeCell ref="F72:H72"/>
    <mergeCell ref="F73:H73"/>
    <mergeCell ref="F74:H74"/>
    <mergeCell ref="F75:H75"/>
    <mergeCell ref="A76:H76"/>
    <mergeCell ref="F67:H67"/>
    <mergeCell ref="F68:H68"/>
    <mergeCell ref="F69:H69"/>
    <mergeCell ref="F70:H70"/>
    <mergeCell ref="F71:H71"/>
    <mergeCell ref="F62:H62"/>
    <mergeCell ref="F63:H63"/>
    <mergeCell ref="F64:H64"/>
    <mergeCell ref="F65:H65"/>
    <mergeCell ref="F66:H66"/>
    <mergeCell ref="F57:H57"/>
    <mergeCell ref="F58:H58"/>
    <mergeCell ref="F59:H59"/>
    <mergeCell ref="F60:H60"/>
    <mergeCell ref="F61:H61"/>
    <mergeCell ref="F52:H52"/>
    <mergeCell ref="F53:H53"/>
    <mergeCell ref="F54:H54"/>
    <mergeCell ref="F55:H55"/>
    <mergeCell ref="F56:H56"/>
    <mergeCell ref="F47:H47"/>
    <mergeCell ref="F48:H48"/>
    <mergeCell ref="F49:H49"/>
    <mergeCell ref="F50:H50"/>
    <mergeCell ref="F51:H51"/>
    <mergeCell ref="F42:H42"/>
    <mergeCell ref="F43:H43"/>
    <mergeCell ref="F44:H44"/>
    <mergeCell ref="F45:H45"/>
    <mergeCell ref="F46:H46"/>
    <mergeCell ref="F37:H37"/>
    <mergeCell ref="F38:H38"/>
    <mergeCell ref="F39:H39"/>
    <mergeCell ref="F40:H40"/>
    <mergeCell ref="F41:H41"/>
    <mergeCell ref="F32:H32"/>
    <mergeCell ref="F33:H33"/>
    <mergeCell ref="F34:H34"/>
    <mergeCell ref="F35:H35"/>
    <mergeCell ref="F36:H36"/>
    <mergeCell ref="F27:H27"/>
    <mergeCell ref="F28:H28"/>
    <mergeCell ref="F29:H29"/>
    <mergeCell ref="F30:H30"/>
    <mergeCell ref="F31:H31"/>
    <mergeCell ref="F22:H22"/>
    <mergeCell ref="F23:H23"/>
    <mergeCell ref="F24:H24"/>
    <mergeCell ref="F25:H25"/>
    <mergeCell ref="F26:H26"/>
    <mergeCell ref="F17:H17"/>
    <mergeCell ref="F18:H18"/>
    <mergeCell ref="F19:H19"/>
    <mergeCell ref="F20:H20"/>
    <mergeCell ref="F21:H21"/>
    <mergeCell ref="F12:H12"/>
    <mergeCell ref="F13:H13"/>
    <mergeCell ref="F14:H14"/>
    <mergeCell ref="F15:H15"/>
    <mergeCell ref="F16:H16"/>
    <mergeCell ref="A1:L1"/>
    <mergeCell ref="A6:K6"/>
    <mergeCell ref="F9:H9"/>
    <mergeCell ref="F10:H10"/>
    <mergeCell ref="F11:H11"/>
    <mergeCell ref="A7:B8"/>
    <mergeCell ref="C7:C8"/>
    <mergeCell ref="D7:D8"/>
    <mergeCell ref="E7:E8"/>
    <mergeCell ref="F7:H8"/>
    <mergeCell ref="I7:I8"/>
    <mergeCell ref="J7:J8"/>
    <mergeCell ref="K7:K8"/>
  </mergeCells>
  <phoneticPr fontId="3"/>
  <conditionalFormatting sqref="I9:I75">
    <cfRule type="expression" dxfId="2" priority="3">
      <formula>IF(I9&lt;&gt;"",IF(D9="収入",FALSE,TRUE),FALSE)</formula>
    </cfRule>
  </conditionalFormatting>
  <conditionalFormatting sqref="J9:J75">
    <cfRule type="expression" dxfId="1" priority="4">
      <formula>IF(J9&lt;&gt;"",IF(D9="支出",FALSE,TRUE),FALSE)</formula>
    </cfRule>
  </conditionalFormatting>
  <conditionalFormatting sqref="L9:L76">
    <cfRule type="cellIs" dxfId="0" priority="6" operator="equal">
      <formula>FALSE</formula>
    </cfRule>
  </conditionalFormatting>
  <dataValidations count="2">
    <dataValidation type="list" allowBlank="1" showInputMessage="1" showErrorMessage="1" sqref="E9:E75" xr:uid="{00000000-0002-0000-0E00-000000000000}">
      <formula1>IF(D9="収入",$M$9:$M$17,$N$9:$N$29)</formula1>
    </dataValidation>
    <dataValidation type="list" allowBlank="1" showInputMessage="1" showErrorMessage="1" sqref="D9:D75" xr:uid="{00000000-0002-0000-0E00-000001000000}">
      <formula1>$M$8:$N$8</formula1>
    </dataValidation>
  </dataValidations>
  <pageMargins left="0.78740157480314965" right="0.19685039370078741" top="0.55118110236220474" bottom="0.59055118110236227" header="0.51181102362204722" footer="0.51181102362204722"/>
  <pageSetup paperSize="9" fitToHeight="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tabColor rgb="FF00B050"/>
  </sheetPr>
  <dimension ref="A1:Z41"/>
  <sheetViews>
    <sheetView workbookViewId="0">
      <selection activeCell="I8" sqref="I8"/>
    </sheetView>
  </sheetViews>
  <sheetFormatPr defaultRowHeight="14.25" x14ac:dyDescent="0.15"/>
  <cols>
    <col min="1" max="1" width="18.5" style="86" customWidth="1"/>
    <col min="2" max="2" width="12.75" style="86" customWidth="1"/>
    <col min="3" max="4" width="14.625" style="86" customWidth="1"/>
    <col min="5" max="5" width="9.875" style="86" customWidth="1"/>
    <col min="6" max="6" width="11.625" style="86" customWidth="1"/>
    <col min="7" max="7" width="9" style="86" customWidth="1"/>
    <col min="8" max="8" width="11.5" style="86" customWidth="1"/>
    <col min="9" max="256" width="9" style="86" customWidth="1"/>
    <col min="257" max="257" width="18.5" style="86" customWidth="1"/>
    <col min="258" max="258" width="12.75" style="86" customWidth="1"/>
    <col min="259" max="260" width="14.625" style="86" customWidth="1"/>
    <col min="261" max="261" width="9.875" style="86" customWidth="1"/>
    <col min="262" max="262" width="11.625" style="86" customWidth="1"/>
    <col min="263" max="263" width="9" style="86" customWidth="1"/>
    <col min="264" max="264" width="11.5" style="86" customWidth="1"/>
    <col min="265" max="512" width="9" style="86" customWidth="1"/>
    <col min="513" max="513" width="18.5" style="86" customWidth="1"/>
    <col min="514" max="514" width="12.75" style="86" customWidth="1"/>
    <col min="515" max="516" width="14.625" style="86" customWidth="1"/>
    <col min="517" max="517" width="9.875" style="86" customWidth="1"/>
    <col min="518" max="518" width="11.625" style="86" customWidth="1"/>
    <col min="519" max="519" width="9" style="86" customWidth="1"/>
    <col min="520" max="520" width="11.5" style="86" customWidth="1"/>
    <col min="521" max="768" width="9" style="86" customWidth="1"/>
    <col min="769" max="769" width="18.5" style="86" customWidth="1"/>
    <col min="770" max="770" width="12.75" style="86" customWidth="1"/>
    <col min="771" max="772" width="14.625" style="86" customWidth="1"/>
    <col min="773" max="773" width="9.875" style="86" customWidth="1"/>
    <col min="774" max="774" width="11.625" style="86" customWidth="1"/>
    <col min="775" max="775" width="9" style="86" customWidth="1"/>
    <col min="776" max="776" width="11.5" style="86" customWidth="1"/>
    <col min="777" max="1024" width="9" style="86" customWidth="1"/>
    <col min="1025" max="1025" width="18.5" style="86" customWidth="1"/>
    <col min="1026" max="1026" width="12.75" style="86" customWidth="1"/>
    <col min="1027" max="1028" width="14.625" style="86" customWidth="1"/>
    <col min="1029" max="1029" width="9.875" style="86" customWidth="1"/>
    <col min="1030" max="1030" width="11.625" style="86" customWidth="1"/>
    <col min="1031" max="1031" width="9" style="86" customWidth="1"/>
    <col min="1032" max="1032" width="11.5" style="86" customWidth="1"/>
    <col min="1033" max="1280" width="9" style="86" customWidth="1"/>
    <col min="1281" max="1281" width="18.5" style="86" customWidth="1"/>
    <col min="1282" max="1282" width="12.75" style="86" customWidth="1"/>
    <col min="1283" max="1284" width="14.625" style="86" customWidth="1"/>
    <col min="1285" max="1285" width="9.875" style="86" customWidth="1"/>
    <col min="1286" max="1286" width="11.625" style="86" customWidth="1"/>
    <col min="1287" max="1287" width="9" style="86" customWidth="1"/>
    <col min="1288" max="1288" width="11.5" style="86" customWidth="1"/>
    <col min="1289" max="1536" width="9" style="86" customWidth="1"/>
    <col min="1537" max="1537" width="18.5" style="86" customWidth="1"/>
    <col min="1538" max="1538" width="12.75" style="86" customWidth="1"/>
    <col min="1539" max="1540" width="14.625" style="86" customWidth="1"/>
    <col min="1541" max="1541" width="9.875" style="86" customWidth="1"/>
    <col min="1542" max="1542" width="11.625" style="86" customWidth="1"/>
    <col min="1543" max="1543" width="9" style="86" customWidth="1"/>
    <col min="1544" max="1544" width="11.5" style="86" customWidth="1"/>
    <col min="1545" max="1792" width="9" style="86" customWidth="1"/>
    <col min="1793" max="1793" width="18.5" style="86" customWidth="1"/>
    <col min="1794" max="1794" width="12.75" style="86" customWidth="1"/>
    <col min="1795" max="1796" width="14.625" style="86" customWidth="1"/>
    <col min="1797" max="1797" width="9.875" style="86" customWidth="1"/>
    <col min="1798" max="1798" width="11.625" style="86" customWidth="1"/>
    <col min="1799" max="1799" width="9" style="86" customWidth="1"/>
    <col min="1800" max="1800" width="11.5" style="86" customWidth="1"/>
    <col min="1801" max="2048" width="9" style="86" customWidth="1"/>
    <col min="2049" max="2049" width="18.5" style="86" customWidth="1"/>
    <col min="2050" max="2050" width="12.75" style="86" customWidth="1"/>
    <col min="2051" max="2052" width="14.625" style="86" customWidth="1"/>
    <col min="2053" max="2053" width="9.875" style="86" customWidth="1"/>
    <col min="2054" max="2054" width="11.625" style="86" customWidth="1"/>
    <col min="2055" max="2055" width="9" style="86" customWidth="1"/>
    <col min="2056" max="2056" width="11.5" style="86" customWidth="1"/>
    <col min="2057" max="2304" width="9" style="86" customWidth="1"/>
    <col min="2305" max="2305" width="18.5" style="86" customWidth="1"/>
    <col min="2306" max="2306" width="12.75" style="86" customWidth="1"/>
    <col min="2307" max="2308" width="14.625" style="86" customWidth="1"/>
    <col min="2309" max="2309" width="9.875" style="86" customWidth="1"/>
    <col min="2310" max="2310" width="11.625" style="86" customWidth="1"/>
    <col min="2311" max="2311" width="9" style="86" customWidth="1"/>
    <col min="2312" max="2312" width="11.5" style="86" customWidth="1"/>
    <col min="2313" max="2560" width="9" style="86" customWidth="1"/>
    <col min="2561" max="2561" width="18.5" style="86" customWidth="1"/>
    <col min="2562" max="2562" width="12.75" style="86" customWidth="1"/>
    <col min="2563" max="2564" width="14.625" style="86" customWidth="1"/>
    <col min="2565" max="2565" width="9.875" style="86" customWidth="1"/>
    <col min="2566" max="2566" width="11.625" style="86" customWidth="1"/>
    <col min="2567" max="2567" width="9" style="86" customWidth="1"/>
    <col min="2568" max="2568" width="11.5" style="86" customWidth="1"/>
    <col min="2569" max="2816" width="9" style="86" customWidth="1"/>
    <col min="2817" max="2817" width="18.5" style="86" customWidth="1"/>
    <col min="2818" max="2818" width="12.75" style="86" customWidth="1"/>
    <col min="2819" max="2820" width="14.625" style="86" customWidth="1"/>
    <col min="2821" max="2821" width="9.875" style="86" customWidth="1"/>
    <col min="2822" max="2822" width="11.625" style="86" customWidth="1"/>
    <col min="2823" max="2823" width="9" style="86" customWidth="1"/>
    <col min="2824" max="2824" width="11.5" style="86" customWidth="1"/>
    <col min="2825" max="3072" width="9" style="86" customWidth="1"/>
    <col min="3073" max="3073" width="18.5" style="86" customWidth="1"/>
    <col min="3074" max="3074" width="12.75" style="86" customWidth="1"/>
    <col min="3075" max="3076" width="14.625" style="86" customWidth="1"/>
    <col min="3077" max="3077" width="9.875" style="86" customWidth="1"/>
    <col min="3078" max="3078" width="11.625" style="86" customWidth="1"/>
    <col min="3079" max="3079" width="9" style="86" customWidth="1"/>
    <col min="3080" max="3080" width="11.5" style="86" customWidth="1"/>
    <col min="3081" max="3328" width="9" style="86" customWidth="1"/>
    <col min="3329" max="3329" width="18.5" style="86" customWidth="1"/>
    <col min="3330" max="3330" width="12.75" style="86" customWidth="1"/>
    <col min="3331" max="3332" width="14.625" style="86" customWidth="1"/>
    <col min="3333" max="3333" width="9.875" style="86" customWidth="1"/>
    <col min="3334" max="3334" width="11.625" style="86" customWidth="1"/>
    <col min="3335" max="3335" width="9" style="86" customWidth="1"/>
    <col min="3336" max="3336" width="11.5" style="86" customWidth="1"/>
    <col min="3337" max="3584" width="9" style="86" customWidth="1"/>
    <col min="3585" max="3585" width="18.5" style="86" customWidth="1"/>
    <col min="3586" max="3586" width="12.75" style="86" customWidth="1"/>
    <col min="3587" max="3588" width="14.625" style="86" customWidth="1"/>
    <col min="3589" max="3589" width="9.875" style="86" customWidth="1"/>
    <col min="3590" max="3590" width="11.625" style="86" customWidth="1"/>
    <col min="3591" max="3591" width="9" style="86" customWidth="1"/>
    <col min="3592" max="3592" width="11.5" style="86" customWidth="1"/>
    <col min="3593" max="3840" width="9" style="86" customWidth="1"/>
    <col min="3841" max="3841" width="18.5" style="86" customWidth="1"/>
    <col min="3842" max="3842" width="12.75" style="86" customWidth="1"/>
    <col min="3843" max="3844" width="14.625" style="86" customWidth="1"/>
    <col min="3845" max="3845" width="9.875" style="86" customWidth="1"/>
    <col min="3846" max="3846" width="11.625" style="86" customWidth="1"/>
    <col min="3847" max="3847" width="9" style="86" customWidth="1"/>
    <col min="3848" max="3848" width="11.5" style="86" customWidth="1"/>
    <col min="3849" max="4096" width="9" style="86" customWidth="1"/>
    <col min="4097" max="4097" width="18.5" style="86" customWidth="1"/>
    <col min="4098" max="4098" width="12.75" style="86" customWidth="1"/>
    <col min="4099" max="4100" width="14.625" style="86" customWidth="1"/>
    <col min="4101" max="4101" width="9.875" style="86" customWidth="1"/>
    <col min="4102" max="4102" width="11.625" style="86" customWidth="1"/>
    <col min="4103" max="4103" width="9" style="86" customWidth="1"/>
    <col min="4104" max="4104" width="11.5" style="86" customWidth="1"/>
    <col min="4105" max="4352" width="9" style="86" customWidth="1"/>
    <col min="4353" max="4353" width="18.5" style="86" customWidth="1"/>
    <col min="4354" max="4354" width="12.75" style="86" customWidth="1"/>
    <col min="4355" max="4356" width="14.625" style="86" customWidth="1"/>
    <col min="4357" max="4357" width="9.875" style="86" customWidth="1"/>
    <col min="4358" max="4358" width="11.625" style="86" customWidth="1"/>
    <col min="4359" max="4359" width="9" style="86" customWidth="1"/>
    <col min="4360" max="4360" width="11.5" style="86" customWidth="1"/>
    <col min="4361" max="4608" width="9" style="86" customWidth="1"/>
    <col min="4609" max="4609" width="18.5" style="86" customWidth="1"/>
    <col min="4610" max="4610" width="12.75" style="86" customWidth="1"/>
    <col min="4611" max="4612" width="14.625" style="86" customWidth="1"/>
    <col min="4613" max="4613" width="9.875" style="86" customWidth="1"/>
    <col min="4614" max="4614" width="11.625" style="86" customWidth="1"/>
    <col min="4615" max="4615" width="9" style="86" customWidth="1"/>
    <col min="4616" max="4616" width="11.5" style="86" customWidth="1"/>
    <col min="4617" max="4864" width="9" style="86" customWidth="1"/>
    <col min="4865" max="4865" width="18.5" style="86" customWidth="1"/>
    <col min="4866" max="4866" width="12.75" style="86" customWidth="1"/>
    <col min="4867" max="4868" width="14.625" style="86" customWidth="1"/>
    <col min="4869" max="4869" width="9.875" style="86" customWidth="1"/>
    <col min="4870" max="4870" width="11.625" style="86" customWidth="1"/>
    <col min="4871" max="4871" width="9" style="86" customWidth="1"/>
    <col min="4872" max="4872" width="11.5" style="86" customWidth="1"/>
    <col min="4873" max="5120" width="9" style="86" customWidth="1"/>
    <col min="5121" max="5121" width="18.5" style="86" customWidth="1"/>
    <col min="5122" max="5122" width="12.75" style="86" customWidth="1"/>
    <col min="5123" max="5124" width="14.625" style="86" customWidth="1"/>
    <col min="5125" max="5125" width="9.875" style="86" customWidth="1"/>
    <col min="5126" max="5126" width="11.625" style="86" customWidth="1"/>
    <col min="5127" max="5127" width="9" style="86" customWidth="1"/>
    <col min="5128" max="5128" width="11.5" style="86" customWidth="1"/>
    <col min="5129" max="5376" width="9" style="86" customWidth="1"/>
    <col min="5377" max="5377" width="18.5" style="86" customWidth="1"/>
    <col min="5378" max="5378" width="12.75" style="86" customWidth="1"/>
    <col min="5379" max="5380" width="14.625" style="86" customWidth="1"/>
    <col min="5381" max="5381" width="9.875" style="86" customWidth="1"/>
    <col min="5382" max="5382" width="11.625" style="86" customWidth="1"/>
    <col min="5383" max="5383" width="9" style="86" customWidth="1"/>
    <col min="5384" max="5384" width="11.5" style="86" customWidth="1"/>
    <col min="5385" max="5632" width="9" style="86" customWidth="1"/>
    <col min="5633" max="5633" width="18.5" style="86" customWidth="1"/>
    <col min="5634" max="5634" width="12.75" style="86" customWidth="1"/>
    <col min="5635" max="5636" width="14.625" style="86" customWidth="1"/>
    <col min="5637" max="5637" width="9.875" style="86" customWidth="1"/>
    <col min="5638" max="5638" width="11.625" style="86" customWidth="1"/>
    <col min="5639" max="5639" width="9" style="86" customWidth="1"/>
    <col min="5640" max="5640" width="11.5" style="86" customWidth="1"/>
    <col min="5641" max="5888" width="9" style="86" customWidth="1"/>
    <col min="5889" max="5889" width="18.5" style="86" customWidth="1"/>
    <col min="5890" max="5890" width="12.75" style="86" customWidth="1"/>
    <col min="5891" max="5892" width="14.625" style="86" customWidth="1"/>
    <col min="5893" max="5893" width="9.875" style="86" customWidth="1"/>
    <col min="5894" max="5894" width="11.625" style="86" customWidth="1"/>
    <col min="5895" max="5895" width="9" style="86" customWidth="1"/>
    <col min="5896" max="5896" width="11.5" style="86" customWidth="1"/>
    <col min="5897" max="6144" width="9" style="86" customWidth="1"/>
    <col min="6145" max="6145" width="18.5" style="86" customWidth="1"/>
    <col min="6146" max="6146" width="12.75" style="86" customWidth="1"/>
    <col min="6147" max="6148" width="14.625" style="86" customWidth="1"/>
    <col min="6149" max="6149" width="9.875" style="86" customWidth="1"/>
    <col min="6150" max="6150" width="11.625" style="86" customWidth="1"/>
    <col min="6151" max="6151" width="9" style="86" customWidth="1"/>
    <col min="6152" max="6152" width="11.5" style="86" customWidth="1"/>
    <col min="6153" max="6400" width="9" style="86" customWidth="1"/>
    <col min="6401" max="6401" width="18.5" style="86" customWidth="1"/>
    <col min="6402" max="6402" width="12.75" style="86" customWidth="1"/>
    <col min="6403" max="6404" width="14.625" style="86" customWidth="1"/>
    <col min="6405" max="6405" width="9.875" style="86" customWidth="1"/>
    <col min="6406" max="6406" width="11.625" style="86" customWidth="1"/>
    <col min="6407" max="6407" width="9" style="86" customWidth="1"/>
    <col min="6408" max="6408" width="11.5" style="86" customWidth="1"/>
    <col min="6409" max="6656" width="9" style="86" customWidth="1"/>
    <col min="6657" max="6657" width="18.5" style="86" customWidth="1"/>
    <col min="6658" max="6658" width="12.75" style="86" customWidth="1"/>
    <col min="6659" max="6660" width="14.625" style="86" customWidth="1"/>
    <col min="6661" max="6661" width="9.875" style="86" customWidth="1"/>
    <col min="6662" max="6662" width="11.625" style="86" customWidth="1"/>
    <col min="6663" max="6663" width="9" style="86" customWidth="1"/>
    <col min="6664" max="6664" width="11.5" style="86" customWidth="1"/>
    <col min="6665" max="6912" width="9" style="86" customWidth="1"/>
    <col min="6913" max="6913" width="18.5" style="86" customWidth="1"/>
    <col min="6914" max="6914" width="12.75" style="86" customWidth="1"/>
    <col min="6915" max="6916" width="14.625" style="86" customWidth="1"/>
    <col min="6917" max="6917" width="9.875" style="86" customWidth="1"/>
    <col min="6918" max="6918" width="11.625" style="86" customWidth="1"/>
    <col min="6919" max="6919" width="9" style="86" customWidth="1"/>
    <col min="6920" max="6920" width="11.5" style="86" customWidth="1"/>
    <col min="6921" max="7168" width="9" style="86" customWidth="1"/>
    <col min="7169" max="7169" width="18.5" style="86" customWidth="1"/>
    <col min="7170" max="7170" width="12.75" style="86" customWidth="1"/>
    <col min="7171" max="7172" width="14.625" style="86" customWidth="1"/>
    <col min="7173" max="7173" width="9.875" style="86" customWidth="1"/>
    <col min="7174" max="7174" width="11.625" style="86" customWidth="1"/>
    <col min="7175" max="7175" width="9" style="86" customWidth="1"/>
    <col min="7176" max="7176" width="11.5" style="86" customWidth="1"/>
    <col min="7177" max="7424" width="9" style="86" customWidth="1"/>
    <col min="7425" max="7425" width="18.5" style="86" customWidth="1"/>
    <col min="7426" max="7426" width="12.75" style="86" customWidth="1"/>
    <col min="7427" max="7428" width="14.625" style="86" customWidth="1"/>
    <col min="7429" max="7429" width="9.875" style="86" customWidth="1"/>
    <col min="7430" max="7430" width="11.625" style="86" customWidth="1"/>
    <col min="7431" max="7431" width="9" style="86" customWidth="1"/>
    <col min="7432" max="7432" width="11.5" style="86" customWidth="1"/>
    <col min="7433" max="7680" width="9" style="86" customWidth="1"/>
    <col min="7681" max="7681" width="18.5" style="86" customWidth="1"/>
    <col min="7682" max="7682" width="12.75" style="86" customWidth="1"/>
    <col min="7683" max="7684" width="14.625" style="86" customWidth="1"/>
    <col min="7685" max="7685" width="9.875" style="86" customWidth="1"/>
    <col min="7686" max="7686" width="11.625" style="86" customWidth="1"/>
    <col min="7687" max="7687" width="9" style="86" customWidth="1"/>
    <col min="7688" max="7688" width="11.5" style="86" customWidth="1"/>
    <col min="7689" max="7936" width="9" style="86" customWidth="1"/>
    <col min="7937" max="7937" width="18.5" style="86" customWidth="1"/>
    <col min="7938" max="7938" width="12.75" style="86" customWidth="1"/>
    <col min="7939" max="7940" width="14.625" style="86" customWidth="1"/>
    <col min="7941" max="7941" width="9.875" style="86" customWidth="1"/>
    <col min="7942" max="7942" width="11.625" style="86" customWidth="1"/>
    <col min="7943" max="7943" width="9" style="86" customWidth="1"/>
    <col min="7944" max="7944" width="11.5" style="86" customWidth="1"/>
    <col min="7945" max="8192" width="9" style="86" customWidth="1"/>
    <col min="8193" max="8193" width="18.5" style="86" customWidth="1"/>
    <col min="8194" max="8194" width="12.75" style="86" customWidth="1"/>
    <col min="8195" max="8196" width="14.625" style="86" customWidth="1"/>
    <col min="8197" max="8197" width="9.875" style="86" customWidth="1"/>
    <col min="8198" max="8198" width="11.625" style="86" customWidth="1"/>
    <col min="8199" max="8199" width="9" style="86" customWidth="1"/>
    <col min="8200" max="8200" width="11.5" style="86" customWidth="1"/>
    <col min="8201" max="8448" width="9" style="86" customWidth="1"/>
    <col min="8449" max="8449" width="18.5" style="86" customWidth="1"/>
    <col min="8450" max="8450" width="12.75" style="86" customWidth="1"/>
    <col min="8451" max="8452" width="14.625" style="86" customWidth="1"/>
    <col min="8453" max="8453" width="9.875" style="86" customWidth="1"/>
    <col min="8454" max="8454" width="11.625" style="86" customWidth="1"/>
    <col min="8455" max="8455" width="9" style="86" customWidth="1"/>
    <col min="8456" max="8456" width="11.5" style="86" customWidth="1"/>
    <col min="8457" max="8704" width="9" style="86" customWidth="1"/>
    <col min="8705" max="8705" width="18.5" style="86" customWidth="1"/>
    <col min="8706" max="8706" width="12.75" style="86" customWidth="1"/>
    <col min="8707" max="8708" width="14.625" style="86" customWidth="1"/>
    <col min="8709" max="8709" width="9.875" style="86" customWidth="1"/>
    <col min="8710" max="8710" width="11.625" style="86" customWidth="1"/>
    <col min="8711" max="8711" width="9" style="86" customWidth="1"/>
    <col min="8712" max="8712" width="11.5" style="86" customWidth="1"/>
    <col min="8713" max="8960" width="9" style="86" customWidth="1"/>
    <col min="8961" max="8961" width="18.5" style="86" customWidth="1"/>
    <col min="8962" max="8962" width="12.75" style="86" customWidth="1"/>
    <col min="8963" max="8964" width="14.625" style="86" customWidth="1"/>
    <col min="8965" max="8965" width="9.875" style="86" customWidth="1"/>
    <col min="8966" max="8966" width="11.625" style="86" customWidth="1"/>
    <col min="8967" max="8967" width="9" style="86" customWidth="1"/>
    <col min="8968" max="8968" width="11.5" style="86" customWidth="1"/>
    <col min="8969" max="9216" width="9" style="86" customWidth="1"/>
    <col min="9217" max="9217" width="18.5" style="86" customWidth="1"/>
    <col min="9218" max="9218" width="12.75" style="86" customWidth="1"/>
    <col min="9219" max="9220" width="14.625" style="86" customWidth="1"/>
    <col min="9221" max="9221" width="9.875" style="86" customWidth="1"/>
    <col min="9222" max="9222" width="11.625" style="86" customWidth="1"/>
    <col min="9223" max="9223" width="9" style="86" customWidth="1"/>
    <col min="9224" max="9224" width="11.5" style="86" customWidth="1"/>
    <col min="9225" max="9472" width="9" style="86" customWidth="1"/>
    <col min="9473" max="9473" width="18.5" style="86" customWidth="1"/>
    <col min="9474" max="9474" width="12.75" style="86" customWidth="1"/>
    <col min="9475" max="9476" width="14.625" style="86" customWidth="1"/>
    <col min="9477" max="9477" width="9.875" style="86" customWidth="1"/>
    <col min="9478" max="9478" width="11.625" style="86" customWidth="1"/>
    <col min="9479" max="9479" width="9" style="86" customWidth="1"/>
    <col min="9480" max="9480" width="11.5" style="86" customWidth="1"/>
    <col min="9481" max="9728" width="9" style="86" customWidth="1"/>
    <col min="9729" max="9729" width="18.5" style="86" customWidth="1"/>
    <col min="9730" max="9730" width="12.75" style="86" customWidth="1"/>
    <col min="9731" max="9732" width="14.625" style="86" customWidth="1"/>
    <col min="9733" max="9733" width="9.875" style="86" customWidth="1"/>
    <col min="9734" max="9734" width="11.625" style="86" customWidth="1"/>
    <col min="9735" max="9735" width="9" style="86" customWidth="1"/>
    <col min="9736" max="9736" width="11.5" style="86" customWidth="1"/>
    <col min="9737" max="9984" width="9" style="86" customWidth="1"/>
    <col min="9985" max="9985" width="18.5" style="86" customWidth="1"/>
    <col min="9986" max="9986" width="12.75" style="86" customWidth="1"/>
    <col min="9987" max="9988" width="14.625" style="86" customWidth="1"/>
    <col min="9989" max="9989" width="9.875" style="86" customWidth="1"/>
    <col min="9990" max="9990" width="11.625" style="86" customWidth="1"/>
    <col min="9991" max="9991" width="9" style="86" customWidth="1"/>
    <col min="9992" max="9992" width="11.5" style="86" customWidth="1"/>
    <col min="9993" max="10240" width="9" style="86" customWidth="1"/>
    <col min="10241" max="10241" width="18.5" style="86" customWidth="1"/>
    <col min="10242" max="10242" width="12.75" style="86" customWidth="1"/>
    <col min="10243" max="10244" width="14.625" style="86" customWidth="1"/>
    <col min="10245" max="10245" width="9.875" style="86" customWidth="1"/>
    <col min="10246" max="10246" width="11.625" style="86" customWidth="1"/>
    <col min="10247" max="10247" width="9" style="86" customWidth="1"/>
    <col min="10248" max="10248" width="11.5" style="86" customWidth="1"/>
    <col min="10249" max="10496" width="9" style="86" customWidth="1"/>
    <col min="10497" max="10497" width="18.5" style="86" customWidth="1"/>
    <col min="10498" max="10498" width="12.75" style="86" customWidth="1"/>
    <col min="10499" max="10500" width="14.625" style="86" customWidth="1"/>
    <col min="10501" max="10501" width="9.875" style="86" customWidth="1"/>
    <col min="10502" max="10502" width="11.625" style="86" customWidth="1"/>
    <col min="10503" max="10503" width="9" style="86" customWidth="1"/>
    <col min="10504" max="10504" width="11.5" style="86" customWidth="1"/>
    <col min="10505" max="10752" width="9" style="86" customWidth="1"/>
    <col min="10753" max="10753" width="18.5" style="86" customWidth="1"/>
    <col min="10754" max="10754" width="12.75" style="86" customWidth="1"/>
    <col min="10755" max="10756" width="14.625" style="86" customWidth="1"/>
    <col min="10757" max="10757" width="9.875" style="86" customWidth="1"/>
    <col min="10758" max="10758" width="11.625" style="86" customWidth="1"/>
    <col min="10759" max="10759" width="9" style="86" customWidth="1"/>
    <col min="10760" max="10760" width="11.5" style="86" customWidth="1"/>
    <col min="10761" max="11008" width="9" style="86" customWidth="1"/>
    <col min="11009" max="11009" width="18.5" style="86" customWidth="1"/>
    <col min="11010" max="11010" width="12.75" style="86" customWidth="1"/>
    <col min="11011" max="11012" width="14.625" style="86" customWidth="1"/>
    <col min="11013" max="11013" width="9.875" style="86" customWidth="1"/>
    <col min="11014" max="11014" width="11.625" style="86" customWidth="1"/>
    <col min="11015" max="11015" width="9" style="86" customWidth="1"/>
    <col min="11016" max="11016" width="11.5" style="86" customWidth="1"/>
    <col min="11017" max="11264" width="9" style="86" customWidth="1"/>
    <col min="11265" max="11265" width="18.5" style="86" customWidth="1"/>
    <col min="11266" max="11266" width="12.75" style="86" customWidth="1"/>
    <col min="11267" max="11268" width="14.625" style="86" customWidth="1"/>
    <col min="11269" max="11269" width="9.875" style="86" customWidth="1"/>
    <col min="11270" max="11270" width="11.625" style="86" customWidth="1"/>
    <col min="11271" max="11271" width="9" style="86" customWidth="1"/>
    <col min="11272" max="11272" width="11.5" style="86" customWidth="1"/>
    <col min="11273" max="11520" width="9" style="86" customWidth="1"/>
    <col min="11521" max="11521" width="18.5" style="86" customWidth="1"/>
    <col min="11522" max="11522" width="12.75" style="86" customWidth="1"/>
    <col min="11523" max="11524" width="14.625" style="86" customWidth="1"/>
    <col min="11525" max="11525" width="9.875" style="86" customWidth="1"/>
    <col min="11526" max="11526" width="11.625" style="86" customWidth="1"/>
    <col min="11527" max="11527" width="9" style="86" customWidth="1"/>
    <col min="11528" max="11528" width="11.5" style="86" customWidth="1"/>
    <col min="11529" max="11776" width="9" style="86" customWidth="1"/>
    <col min="11777" max="11777" width="18.5" style="86" customWidth="1"/>
    <col min="11778" max="11778" width="12.75" style="86" customWidth="1"/>
    <col min="11779" max="11780" width="14.625" style="86" customWidth="1"/>
    <col min="11781" max="11781" width="9.875" style="86" customWidth="1"/>
    <col min="11782" max="11782" width="11.625" style="86" customWidth="1"/>
    <col min="11783" max="11783" width="9" style="86" customWidth="1"/>
    <col min="11784" max="11784" width="11.5" style="86" customWidth="1"/>
    <col min="11785" max="12032" width="9" style="86" customWidth="1"/>
    <col min="12033" max="12033" width="18.5" style="86" customWidth="1"/>
    <col min="12034" max="12034" width="12.75" style="86" customWidth="1"/>
    <col min="12035" max="12036" width="14.625" style="86" customWidth="1"/>
    <col min="12037" max="12037" width="9.875" style="86" customWidth="1"/>
    <col min="12038" max="12038" width="11.625" style="86" customWidth="1"/>
    <col min="12039" max="12039" width="9" style="86" customWidth="1"/>
    <col min="12040" max="12040" width="11.5" style="86" customWidth="1"/>
    <col min="12041" max="12288" width="9" style="86" customWidth="1"/>
    <col min="12289" max="12289" width="18.5" style="86" customWidth="1"/>
    <col min="12290" max="12290" width="12.75" style="86" customWidth="1"/>
    <col min="12291" max="12292" width="14.625" style="86" customWidth="1"/>
    <col min="12293" max="12293" width="9.875" style="86" customWidth="1"/>
    <col min="12294" max="12294" width="11.625" style="86" customWidth="1"/>
    <col min="12295" max="12295" width="9" style="86" customWidth="1"/>
    <col min="12296" max="12296" width="11.5" style="86" customWidth="1"/>
    <col min="12297" max="12544" width="9" style="86" customWidth="1"/>
    <col min="12545" max="12545" width="18.5" style="86" customWidth="1"/>
    <col min="12546" max="12546" width="12.75" style="86" customWidth="1"/>
    <col min="12547" max="12548" width="14.625" style="86" customWidth="1"/>
    <col min="12549" max="12549" width="9.875" style="86" customWidth="1"/>
    <col min="12550" max="12550" width="11.625" style="86" customWidth="1"/>
    <col min="12551" max="12551" width="9" style="86" customWidth="1"/>
    <col min="12552" max="12552" width="11.5" style="86" customWidth="1"/>
    <col min="12553" max="12800" width="9" style="86" customWidth="1"/>
    <col min="12801" max="12801" width="18.5" style="86" customWidth="1"/>
    <col min="12802" max="12802" width="12.75" style="86" customWidth="1"/>
    <col min="12803" max="12804" width="14.625" style="86" customWidth="1"/>
    <col min="12805" max="12805" width="9.875" style="86" customWidth="1"/>
    <col min="12806" max="12806" width="11.625" style="86" customWidth="1"/>
    <col min="12807" max="12807" width="9" style="86" customWidth="1"/>
    <col min="12808" max="12808" width="11.5" style="86" customWidth="1"/>
    <col min="12809" max="13056" width="9" style="86" customWidth="1"/>
    <col min="13057" max="13057" width="18.5" style="86" customWidth="1"/>
    <col min="13058" max="13058" width="12.75" style="86" customWidth="1"/>
    <col min="13059" max="13060" width="14.625" style="86" customWidth="1"/>
    <col min="13061" max="13061" width="9.875" style="86" customWidth="1"/>
    <col min="13062" max="13062" width="11.625" style="86" customWidth="1"/>
    <col min="13063" max="13063" width="9" style="86" customWidth="1"/>
    <col min="13064" max="13064" width="11.5" style="86" customWidth="1"/>
    <col min="13065" max="13312" width="9" style="86" customWidth="1"/>
    <col min="13313" max="13313" width="18.5" style="86" customWidth="1"/>
    <col min="13314" max="13314" width="12.75" style="86" customWidth="1"/>
    <col min="13315" max="13316" width="14.625" style="86" customWidth="1"/>
    <col min="13317" max="13317" width="9.875" style="86" customWidth="1"/>
    <col min="13318" max="13318" width="11.625" style="86" customWidth="1"/>
    <col min="13319" max="13319" width="9" style="86" customWidth="1"/>
    <col min="13320" max="13320" width="11.5" style="86" customWidth="1"/>
    <col min="13321" max="13568" width="9" style="86" customWidth="1"/>
    <col min="13569" max="13569" width="18.5" style="86" customWidth="1"/>
    <col min="13570" max="13570" width="12.75" style="86" customWidth="1"/>
    <col min="13571" max="13572" width="14.625" style="86" customWidth="1"/>
    <col min="13573" max="13573" width="9.875" style="86" customWidth="1"/>
    <col min="13574" max="13574" width="11.625" style="86" customWidth="1"/>
    <col min="13575" max="13575" width="9" style="86" customWidth="1"/>
    <col min="13576" max="13576" width="11.5" style="86" customWidth="1"/>
    <col min="13577" max="13824" width="9" style="86" customWidth="1"/>
    <col min="13825" max="13825" width="18.5" style="86" customWidth="1"/>
    <col min="13826" max="13826" width="12.75" style="86" customWidth="1"/>
    <col min="13827" max="13828" width="14.625" style="86" customWidth="1"/>
    <col min="13829" max="13829" width="9.875" style="86" customWidth="1"/>
    <col min="13830" max="13830" width="11.625" style="86" customWidth="1"/>
    <col min="13831" max="13831" width="9" style="86" customWidth="1"/>
    <col min="13832" max="13832" width="11.5" style="86" customWidth="1"/>
    <col min="13833" max="14080" width="9" style="86" customWidth="1"/>
    <col min="14081" max="14081" width="18.5" style="86" customWidth="1"/>
    <col min="14082" max="14082" width="12.75" style="86" customWidth="1"/>
    <col min="14083" max="14084" width="14.625" style="86" customWidth="1"/>
    <col min="14085" max="14085" width="9.875" style="86" customWidth="1"/>
    <col min="14086" max="14086" width="11.625" style="86" customWidth="1"/>
    <col min="14087" max="14087" width="9" style="86" customWidth="1"/>
    <col min="14088" max="14088" width="11.5" style="86" customWidth="1"/>
    <col min="14089" max="14336" width="9" style="86" customWidth="1"/>
    <col min="14337" max="14337" width="18.5" style="86" customWidth="1"/>
    <col min="14338" max="14338" width="12.75" style="86" customWidth="1"/>
    <col min="14339" max="14340" width="14.625" style="86" customWidth="1"/>
    <col min="14341" max="14341" width="9.875" style="86" customWidth="1"/>
    <col min="14342" max="14342" width="11.625" style="86" customWidth="1"/>
    <col min="14343" max="14343" width="9" style="86" customWidth="1"/>
    <col min="14344" max="14344" width="11.5" style="86" customWidth="1"/>
    <col min="14345" max="14592" width="9" style="86" customWidth="1"/>
    <col min="14593" max="14593" width="18.5" style="86" customWidth="1"/>
    <col min="14594" max="14594" width="12.75" style="86" customWidth="1"/>
    <col min="14595" max="14596" width="14.625" style="86" customWidth="1"/>
    <col min="14597" max="14597" width="9.875" style="86" customWidth="1"/>
    <col min="14598" max="14598" width="11.625" style="86" customWidth="1"/>
    <col min="14599" max="14599" width="9" style="86" customWidth="1"/>
    <col min="14600" max="14600" width="11.5" style="86" customWidth="1"/>
    <col min="14601" max="14848" width="9" style="86" customWidth="1"/>
    <col min="14849" max="14849" width="18.5" style="86" customWidth="1"/>
    <col min="14850" max="14850" width="12.75" style="86" customWidth="1"/>
    <col min="14851" max="14852" width="14.625" style="86" customWidth="1"/>
    <col min="14853" max="14853" width="9.875" style="86" customWidth="1"/>
    <col min="14854" max="14854" width="11.625" style="86" customWidth="1"/>
    <col min="14855" max="14855" width="9" style="86" customWidth="1"/>
    <col min="14856" max="14856" width="11.5" style="86" customWidth="1"/>
    <col min="14857" max="15104" width="9" style="86" customWidth="1"/>
    <col min="15105" max="15105" width="18.5" style="86" customWidth="1"/>
    <col min="15106" max="15106" width="12.75" style="86" customWidth="1"/>
    <col min="15107" max="15108" width="14.625" style="86" customWidth="1"/>
    <col min="15109" max="15109" width="9.875" style="86" customWidth="1"/>
    <col min="15110" max="15110" width="11.625" style="86" customWidth="1"/>
    <col min="15111" max="15111" width="9" style="86" customWidth="1"/>
    <col min="15112" max="15112" width="11.5" style="86" customWidth="1"/>
    <col min="15113" max="15360" width="9" style="86" customWidth="1"/>
    <col min="15361" max="15361" width="18.5" style="86" customWidth="1"/>
    <col min="15362" max="15362" width="12.75" style="86" customWidth="1"/>
    <col min="15363" max="15364" width="14.625" style="86" customWidth="1"/>
    <col min="15365" max="15365" width="9.875" style="86" customWidth="1"/>
    <col min="15366" max="15366" width="11.625" style="86" customWidth="1"/>
    <col min="15367" max="15367" width="9" style="86" customWidth="1"/>
    <col min="15368" max="15368" width="11.5" style="86" customWidth="1"/>
    <col min="15369" max="15616" width="9" style="86" customWidth="1"/>
    <col min="15617" max="15617" width="18.5" style="86" customWidth="1"/>
    <col min="15618" max="15618" width="12.75" style="86" customWidth="1"/>
    <col min="15619" max="15620" width="14.625" style="86" customWidth="1"/>
    <col min="15621" max="15621" width="9.875" style="86" customWidth="1"/>
    <col min="15622" max="15622" width="11.625" style="86" customWidth="1"/>
    <col min="15623" max="15623" width="9" style="86" customWidth="1"/>
    <col min="15624" max="15624" width="11.5" style="86" customWidth="1"/>
    <col min="15625" max="15872" width="9" style="86" customWidth="1"/>
    <col min="15873" max="15873" width="18.5" style="86" customWidth="1"/>
    <col min="15874" max="15874" width="12.75" style="86" customWidth="1"/>
    <col min="15875" max="15876" width="14.625" style="86" customWidth="1"/>
    <col min="15877" max="15877" width="9.875" style="86" customWidth="1"/>
    <col min="15878" max="15878" width="11.625" style="86" customWidth="1"/>
    <col min="15879" max="15879" width="9" style="86" customWidth="1"/>
    <col min="15880" max="15880" width="11.5" style="86" customWidth="1"/>
    <col min="15881" max="16128" width="9" style="86" customWidth="1"/>
    <col min="16129" max="16129" width="18.5" style="86" customWidth="1"/>
    <col min="16130" max="16130" width="12.75" style="86" customWidth="1"/>
    <col min="16131" max="16132" width="14.625" style="86" customWidth="1"/>
    <col min="16133" max="16133" width="9.875" style="86" customWidth="1"/>
    <col min="16134" max="16134" width="11.625" style="86" customWidth="1"/>
    <col min="16135" max="16135" width="9" style="86" customWidth="1"/>
    <col min="16136" max="16136" width="11.5" style="86" customWidth="1"/>
    <col min="16137" max="16384" width="9" style="86" customWidth="1"/>
  </cols>
  <sheetData>
    <row r="1" spans="1:26" s="84" customFormat="1" ht="25.5" customHeight="1" x14ac:dyDescent="0.15">
      <c r="A1" s="3" t="s">
        <v>275</v>
      </c>
      <c r="B1" s="3"/>
      <c r="C1" s="3"/>
      <c r="D1" s="3"/>
      <c r="E1" s="3"/>
      <c r="F1" s="3"/>
      <c r="G1" s="584"/>
      <c r="H1" s="584"/>
      <c r="I1" s="584"/>
      <c r="J1" s="584"/>
      <c r="K1" s="584"/>
      <c r="L1" s="584"/>
      <c r="M1" s="584"/>
      <c r="N1" s="584"/>
      <c r="O1" s="584"/>
      <c r="P1" s="584"/>
      <c r="Q1" s="584"/>
      <c r="R1" s="584"/>
      <c r="S1" s="584"/>
      <c r="T1" s="584"/>
      <c r="U1" s="584"/>
      <c r="V1" s="584"/>
      <c r="W1" s="584"/>
      <c r="X1" s="584"/>
      <c r="Y1" s="584"/>
      <c r="Z1" s="584"/>
    </row>
    <row r="2" spans="1:26" s="562" customFormat="1" ht="21" x14ac:dyDescent="0.15">
      <c r="A2" s="563" t="s">
        <v>214</v>
      </c>
      <c r="B2" s="563"/>
      <c r="C2" s="563"/>
      <c r="D2" s="563"/>
      <c r="E2" s="563"/>
      <c r="F2" s="563"/>
    </row>
    <row r="4" spans="1:26" ht="24" customHeight="1" x14ac:dyDescent="0.15">
      <c r="A4" s="1155" t="s">
        <v>276</v>
      </c>
      <c r="B4" s="566" t="s">
        <v>478</v>
      </c>
      <c r="C4" s="572"/>
      <c r="D4" s="575"/>
      <c r="E4" s="1157" t="s">
        <v>235</v>
      </c>
      <c r="F4" s="1159"/>
    </row>
    <row r="5" spans="1:26" ht="24" customHeight="1" x14ac:dyDescent="0.15">
      <c r="A5" s="1156"/>
      <c r="B5" s="567" t="s">
        <v>277</v>
      </c>
      <c r="D5" s="576"/>
      <c r="E5" s="1158"/>
      <c r="F5" s="1160"/>
    </row>
    <row r="6" spans="1:26" ht="24" customHeight="1" x14ac:dyDescent="0.15">
      <c r="A6" s="564" t="s">
        <v>278</v>
      </c>
      <c r="B6" s="1149"/>
      <c r="C6" s="1150"/>
      <c r="D6" s="1150"/>
      <c r="E6" s="1150"/>
      <c r="F6" s="1151"/>
    </row>
    <row r="7" spans="1:26" ht="24" customHeight="1" x14ac:dyDescent="0.15">
      <c r="A7" s="1156" t="s">
        <v>279</v>
      </c>
      <c r="B7" s="568" t="s">
        <v>280</v>
      </c>
      <c r="C7" s="573"/>
      <c r="D7" s="573"/>
      <c r="E7" s="573"/>
      <c r="F7" s="579"/>
    </row>
    <row r="8" spans="1:26" ht="24" customHeight="1" x14ac:dyDescent="0.15">
      <c r="A8" s="1156"/>
      <c r="B8" s="567" t="s">
        <v>281</v>
      </c>
      <c r="F8" s="580"/>
    </row>
    <row r="9" spans="1:26" ht="24" customHeight="1" x14ac:dyDescent="0.15">
      <c r="A9" s="1156"/>
      <c r="B9" s="569" t="s">
        <v>221</v>
      </c>
      <c r="C9" s="175"/>
      <c r="D9" s="175"/>
      <c r="E9" s="175"/>
      <c r="F9" s="581"/>
    </row>
    <row r="10" spans="1:26" ht="24" customHeight="1" x14ac:dyDescent="0.15">
      <c r="A10" s="564" t="s">
        <v>8</v>
      </c>
      <c r="B10" s="1149"/>
      <c r="C10" s="1150"/>
      <c r="D10" s="1150"/>
      <c r="E10" s="1150"/>
      <c r="F10" s="1151"/>
    </row>
    <row r="11" spans="1:26" ht="24" customHeight="1" x14ac:dyDescent="0.15">
      <c r="A11" s="1156" t="s">
        <v>284</v>
      </c>
      <c r="B11" s="570"/>
      <c r="C11" s="571" t="s">
        <v>285</v>
      </c>
      <c r="D11" s="571" t="s">
        <v>287</v>
      </c>
      <c r="E11" s="577" t="s">
        <v>141</v>
      </c>
      <c r="F11" s="582"/>
    </row>
    <row r="12" spans="1:26" ht="24" customHeight="1" x14ac:dyDescent="0.15">
      <c r="A12" s="1156"/>
      <c r="B12" s="571" t="s">
        <v>144</v>
      </c>
      <c r="C12" s="574" t="s">
        <v>213</v>
      </c>
      <c r="D12" s="574" t="s">
        <v>213</v>
      </c>
      <c r="E12" s="578"/>
      <c r="F12" s="583" t="s">
        <v>213</v>
      </c>
    </row>
    <row r="13" spans="1:26" ht="24" customHeight="1" x14ac:dyDescent="0.15">
      <c r="A13" s="1156"/>
      <c r="B13" s="571" t="s">
        <v>147</v>
      </c>
      <c r="C13" s="574" t="s">
        <v>213</v>
      </c>
      <c r="D13" s="574" t="s">
        <v>213</v>
      </c>
      <c r="E13" s="578"/>
      <c r="F13" s="583" t="s">
        <v>213</v>
      </c>
    </row>
    <row r="14" spans="1:26" ht="24" customHeight="1" x14ac:dyDescent="0.15">
      <c r="A14" s="1156"/>
      <c r="B14" s="571" t="s">
        <v>91</v>
      </c>
      <c r="C14" s="574" t="s">
        <v>213</v>
      </c>
      <c r="D14" s="574" t="s">
        <v>213</v>
      </c>
      <c r="E14" s="578"/>
      <c r="F14" s="583" t="s">
        <v>213</v>
      </c>
    </row>
    <row r="15" spans="1:26" ht="24" customHeight="1" x14ac:dyDescent="0.15">
      <c r="A15" s="1156" t="s">
        <v>135</v>
      </c>
      <c r="F15" s="580"/>
    </row>
    <row r="16" spans="1:26" ht="24" customHeight="1" x14ac:dyDescent="0.15">
      <c r="A16" s="1156"/>
      <c r="F16" s="580"/>
    </row>
    <row r="17" spans="1:6" ht="24" customHeight="1" x14ac:dyDescent="0.15">
      <c r="A17" s="1156"/>
      <c r="F17" s="580"/>
    </row>
    <row r="18" spans="1:6" ht="24" customHeight="1" x14ac:dyDescent="0.15">
      <c r="A18" s="1156"/>
      <c r="F18" s="580"/>
    </row>
    <row r="19" spans="1:6" ht="24" customHeight="1" x14ac:dyDescent="0.15">
      <c r="A19" s="1156"/>
      <c r="F19" s="580"/>
    </row>
    <row r="20" spans="1:6" ht="24" customHeight="1" x14ac:dyDescent="0.15">
      <c r="A20" s="1156"/>
      <c r="F20" s="580"/>
    </row>
    <row r="21" spans="1:6" ht="24" customHeight="1" x14ac:dyDescent="0.15">
      <c r="A21" s="1156"/>
      <c r="F21" s="580"/>
    </row>
    <row r="22" spans="1:6" ht="18.75" customHeight="1" x14ac:dyDescent="0.15">
      <c r="A22" s="1156"/>
      <c r="F22" s="580"/>
    </row>
    <row r="23" spans="1:6" ht="18.75" customHeight="1" x14ac:dyDescent="0.15">
      <c r="A23" s="1156"/>
      <c r="F23" s="580"/>
    </row>
    <row r="24" spans="1:6" ht="18.75" customHeight="1" x14ac:dyDescent="0.15">
      <c r="A24" s="1156"/>
      <c r="F24" s="580"/>
    </row>
    <row r="25" spans="1:6" ht="18.75" customHeight="1" x14ac:dyDescent="0.15">
      <c r="A25" s="1156"/>
      <c r="F25" s="580"/>
    </row>
    <row r="26" spans="1:6" ht="18.75" customHeight="1" x14ac:dyDescent="0.15">
      <c r="A26" s="1156"/>
      <c r="F26" s="580"/>
    </row>
    <row r="27" spans="1:6" ht="18.75" customHeight="1" x14ac:dyDescent="0.15">
      <c r="A27" s="1156"/>
      <c r="F27" s="580"/>
    </row>
    <row r="28" spans="1:6" ht="18.75" customHeight="1" x14ac:dyDescent="0.15">
      <c r="A28" s="1156"/>
      <c r="F28" s="580"/>
    </row>
    <row r="29" spans="1:6" ht="18.75" customHeight="1" x14ac:dyDescent="0.15">
      <c r="A29" s="1156"/>
      <c r="F29" s="580"/>
    </row>
    <row r="30" spans="1:6" ht="18.75" customHeight="1" x14ac:dyDescent="0.15">
      <c r="A30" s="1156"/>
      <c r="F30" s="580"/>
    </row>
    <row r="31" spans="1:6" ht="18.75" customHeight="1" x14ac:dyDescent="0.15">
      <c r="A31" s="1156"/>
      <c r="F31" s="580"/>
    </row>
    <row r="32" spans="1:6" ht="18.75" customHeight="1" x14ac:dyDescent="0.15">
      <c r="A32" s="1156"/>
      <c r="F32" s="580"/>
    </row>
    <row r="33" spans="1:6" ht="18.75" customHeight="1" x14ac:dyDescent="0.15">
      <c r="A33" s="1156"/>
      <c r="F33" s="580"/>
    </row>
    <row r="34" spans="1:6" ht="18.75" customHeight="1" x14ac:dyDescent="0.15">
      <c r="A34" s="1156"/>
      <c r="F34" s="580"/>
    </row>
    <row r="35" spans="1:6" ht="18.75" customHeight="1" x14ac:dyDescent="0.15">
      <c r="A35" s="1156"/>
      <c r="F35" s="580"/>
    </row>
    <row r="36" spans="1:6" ht="18.75" customHeight="1" x14ac:dyDescent="0.15">
      <c r="A36" s="1156"/>
      <c r="F36" s="580"/>
    </row>
    <row r="37" spans="1:6" ht="24" customHeight="1" x14ac:dyDescent="0.15">
      <c r="A37" s="564" t="s">
        <v>71</v>
      </c>
      <c r="B37" s="1149"/>
      <c r="C37" s="1150"/>
      <c r="D37" s="1150"/>
      <c r="E37" s="1150"/>
      <c r="F37" s="1151"/>
    </row>
    <row r="38" spans="1:6" ht="24" customHeight="1" x14ac:dyDescent="0.15">
      <c r="A38" s="565" t="s">
        <v>98</v>
      </c>
      <c r="B38" s="1152" t="s">
        <v>288</v>
      </c>
      <c r="C38" s="1153"/>
      <c r="D38" s="1153"/>
      <c r="E38" s="1153"/>
      <c r="F38" s="1154"/>
    </row>
    <row r="39" spans="1:6" ht="24" customHeight="1" x14ac:dyDescent="0.15"/>
    <row r="40" spans="1:6" ht="24" customHeight="1" x14ac:dyDescent="0.15"/>
    <row r="41" spans="1:6" ht="24" customHeight="1" x14ac:dyDescent="0.15"/>
  </sheetData>
  <mergeCells count="10">
    <mergeCell ref="B6:F6"/>
    <mergeCell ref="B10:F10"/>
    <mergeCell ref="B37:F37"/>
    <mergeCell ref="B38:F38"/>
    <mergeCell ref="A4:A5"/>
    <mergeCell ref="E4:E5"/>
    <mergeCell ref="F4:F5"/>
    <mergeCell ref="A7:A9"/>
    <mergeCell ref="A11:A14"/>
    <mergeCell ref="A15:A36"/>
  </mergeCells>
  <phoneticPr fontId="3"/>
  <printOptions horizontalCentered="1" verticalCentered="1"/>
  <pageMargins left="0.78740157480314965" right="0.78740157480314965" top="0.61" bottom="0.98425196850393681" header="0.51181102362204722" footer="0.51181102362204722"/>
  <pageSetup paperSize="9" scale="9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00B050"/>
  </sheetPr>
  <dimension ref="A1:Z36"/>
  <sheetViews>
    <sheetView tabSelected="1" workbookViewId="0">
      <selection activeCell="I11" sqref="I11"/>
    </sheetView>
  </sheetViews>
  <sheetFormatPr defaultRowHeight="13.5" x14ac:dyDescent="0.15"/>
  <cols>
    <col min="1" max="1" width="11.875" style="84" customWidth="1"/>
    <col min="2" max="2" width="23.125" style="84" customWidth="1"/>
    <col min="3" max="3" width="16.625" style="84" customWidth="1"/>
    <col min="4" max="4" width="10.625" style="84" customWidth="1"/>
    <col min="5" max="5" width="8.75" style="84" customWidth="1"/>
    <col min="6" max="6" width="14.125" style="84" customWidth="1"/>
    <col min="7" max="256" width="9" style="84" customWidth="1"/>
    <col min="257" max="257" width="11.875" style="84" customWidth="1"/>
    <col min="258" max="258" width="23.125" style="84" customWidth="1"/>
    <col min="259" max="259" width="16.625" style="84" customWidth="1"/>
    <col min="260" max="260" width="10.625" style="84" customWidth="1"/>
    <col min="261" max="261" width="8.75" style="84" customWidth="1"/>
    <col min="262" max="262" width="14.125" style="84" customWidth="1"/>
    <col min="263" max="512" width="9" style="84" customWidth="1"/>
    <col min="513" max="513" width="11.875" style="84" customWidth="1"/>
    <col min="514" max="514" width="23.125" style="84" customWidth="1"/>
    <col min="515" max="515" width="16.625" style="84" customWidth="1"/>
    <col min="516" max="516" width="10.625" style="84" customWidth="1"/>
    <col min="517" max="517" width="8.75" style="84" customWidth="1"/>
    <col min="518" max="518" width="14.125" style="84" customWidth="1"/>
    <col min="519" max="768" width="9" style="84" customWidth="1"/>
    <col min="769" max="769" width="11.875" style="84" customWidth="1"/>
    <col min="770" max="770" width="23.125" style="84" customWidth="1"/>
    <col min="771" max="771" width="16.625" style="84" customWidth="1"/>
    <col min="772" max="772" width="10.625" style="84" customWidth="1"/>
    <col min="773" max="773" width="8.75" style="84" customWidth="1"/>
    <col min="774" max="774" width="14.125" style="84" customWidth="1"/>
    <col min="775" max="1024" width="9" style="84" customWidth="1"/>
    <col min="1025" max="1025" width="11.875" style="84" customWidth="1"/>
    <col min="1026" max="1026" width="23.125" style="84" customWidth="1"/>
    <col min="1027" max="1027" width="16.625" style="84" customWidth="1"/>
    <col min="1028" max="1028" width="10.625" style="84" customWidth="1"/>
    <col min="1029" max="1029" width="8.75" style="84" customWidth="1"/>
    <col min="1030" max="1030" width="14.125" style="84" customWidth="1"/>
    <col min="1031" max="1280" width="9" style="84" customWidth="1"/>
    <col min="1281" max="1281" width="11.875" style="84" customWidth="1"/>
    <col min="1282" max="1282" width="23.125" style="84" customWidth="1"/>
    <col min="1283" max="1283" width="16.625" style="84" customWidth="1"/>
    <col min="1284" max="1284" width="10.625" style="84" customWidth="1"/>
    <col min="1285" max="1285" width="8.75" style="84" customWidth="1"/>
    <col min="1286" max="1286" width="14.125" style="84" customWidth="1"/>
    <col min="1287" max="1536" width="9" style="84" customWidth="1"/>
    <col min="1537" max="1537" width="11.875" style="84" customWidth="1"/>
    <col min="1538" max="1538" width="23.125" style="84" customWidth="1"/>
    <col min="1539" max="1539" width="16.625" style="84" customWidth="1"/>
    <col min="1540" max="1540" width="10.625" style="84" customWidth="1"/>
    <col min="1541" max="1541" width="8.75" style="84" customWidth="1"/>
    <col min="1542" max="1542" width="14.125" style="84" customWidth="1"/>
    <col min="1543" max="1792" width="9" style="84" customWidth="1"/>
    <col min="1793" max="1793" width="11.875" style="84" customWidth="1"/>
    <col min="1794" max="1794" width="23.125" style="84" customWidth="1"/>
    <col min="1795" max="1795" width="16.625" style="84" customWidth="1"/>
    <col min="1796" max="1796" width="10.625" style="84" customWidth="1"/>
    <col min="1797" max="1797" width="8.75" style="84" customWidth="1"/>
    <col min="1798" max="1798" width="14.125" style="84" customWidth="1"/>
    <col min="1799" max="2048" width="9" style="84" customWidth="1"/>
    <col min="2049" max="2049" width="11.875" style="84" customWidth="1"/>
    <col min="2050" max="2050" width="23.125" style="84" customWidth="1"/>
    <col min="2051" max="2051" width="16.625" style="84" customWidth="1"/>
    <col min="2052" max="2052" width="10.625" style="84" customWidth="1"/>
    <col min="2053" max="2053" width="8.75" style="84" customWidth="1"/>
    <col min="2054" max="2054" width="14.125" style="84" customWidth="1"/>
    <col min="2055" max="2304" width="9" style="84" customWidth="1"/>
    <col min="2305" max="2305" width="11.875" style="84" customWidth="1"/>
    <col min="2306" max="2306" width="23.125" style="84" customWidth="1"/>
    <col min="2307" max="2307" width="16.625" style="84" customWidth="1"/>
    <col min="2308" max="2308" width="10.625" style="84" customWidth="1"/>
    <col min="2309" max="2309" width="8.75" style="84" customWidth="1"/>
    <col min="2310" max="2310" width="14.125" style="84" customWidth="1"/>
    <col min="2311" max="2560" width="9" style="84" customWidth="1"/>
    <col min="2561" max="2561" width="11.875" style="84" customWidth="1"/>
    <col min="2562" max="2562" width="23.125" style="84" customWidth="1"/>
    <col min="2563" max="2563" width="16.625" style="84" customWidth="1"/>
    <col min="2564" max="2564" width="10.625" style="84" customWidth="1"/>
    <col min="2565" max="2565" width="8.75" style="84" customWidth="1"/>
    <col min="2566" max="2566" width="14.125" style="84" customWidth="1"/>
    <col min="2567" max="2816" width="9" style="84" customWidth="1"/>
    <col min="2817" max="2817" width="11.875" style="84" customWidth="1"/>
    <col min="2818" max="2818" width="23.125" style="84" customWidth="1"/>
    <col min="2819" max="2819" width="16.625" style="84" customWidth="1"/>
    <col min="2820" max="2820" width="10.625" style="84" customWidth="1"/>
    <col min="2821" max="2821" width="8.75" style="84" customWidth="1"/>
    <col min="2822" max="2822" width="14.125" style="84" customWidth="1"/>
    <col min="2823" max="3072" width="9" style="84" customWidth="1"/>
    <col min="3073" max="3073" width="11.875" style="84" customWidth="1"/>
    <col min="3074" max="3074" width="23.125" style="84" customWidth="1"/>
    <col min="3075" max="3075" width="16.625" style="84" customWidth="1"/>
    <col min="3076" max="3076" width="10.625" style="84" customWidth="1"/>
    <col min="3077" max="3077" width="8.75" style="84" customWidth="1"/>
    <col min="3078" max="3078" width="14.125" style="84" customWidth="1"/>
    <col min="3079" max="3328" width="9" style="84" customWidth="1"/>
    <col min="3329" max="3329" width="11.875" style="84" customWidth="1"/>
    <col min="3330" max="3330" width="23.125" style="84" customWidth="1"/>
    <col min="3331" max="3331" width="16.625" style="84" customWidth="1"/>
    <col min="3332" max="3332" width="10.625" style="84" customWidth="1"/>
    <col min="3333" max="3333" width="8.75" style="84" customWidth="1"/>
    <col min="3334" max="3334" width="14.125" style="84" customWidth="1"/>
    <col min="3335" max="3584" width="9" style="84" customWidth="1"/>
    <col min="3585" max="3585" width="11.875" style="84" customWidth="1"/>
    <col min="3586" max="3586" width="23.125" style="84" customWidth="1"/>
    <col min="3587" max="3587" width="16.625" style="84" customWidth="1"/>
    <col min="3588" max="3588" width="10.625" style="84" customWidth="1"/>
    <col min="3589" max="3589" width="8.75" style="84" customWidth="1"/>
    <col min="3590" max="3590" width="14.125" style="84" customWidth="1"/>
    <col min="3591" max="3840" width="9" style="84" customWidth="1"/>
    <col min="3841" max="3841" width="11.875" style="84" customWidth="1"/>
    <col min="3842" max="3842" width="23.125" style="84" customWidth="1"/>
    <col min="3843" max="3843" width="16.625" style="84" customWidth="1"/>
    <col min="3844" max="3844" width="10.625" style="84" customWidth="1"/>
    <col min="3845" max="3845" width="8.75" style="84" customWidth="1"/>
    <col min="3846" max="3846" width="14.125" style="84" customWidth="1"/>
    <col min="3847" max="4096" width="9" style="84" customWidth="1"/>
    <col min="4097" max="4097" width="11.875" style="84" customWidth="1"/>
    <col min="4098" max="4098" width="23.125" style="84" customWidth="1"/>
    <col min="4099" max="4099" width="16.625" style="84" customWidth="1"/>
    <col min="4100" max="4100" width="10.625" style="84" customWidth="1"/>
    <col min="4101" max="4101" width="8.75" style="84" customWidth="1"/>
    <col min="4102" max="4102" width="14.125" style="84" customWidth="1"/>
    <col min="4103" max="4352" width="9" style="84" customWidth="1"/>
    <col min="4353" max="4353" width="11.875" style="84" customWidth="1"/>
    <col min="4354" max="4354" width="23.125" style="84" customWidth="1"/>
    <col min="4355" max="4355" width="16.625" style="84" customWidth="1"/>
    <col min="4356" max="4356" width="10.625" style="84" customWidth="1"/>
    <col min="4357" max="4357" width="8.75" style="84" customWidth="1"/>
    <col min="4358" max="4358" width="14.125" style="84" customWidth="1"/>
    <col min="4359" max="4608" width="9" style="84" customWidth="1"/>
    <col min="4609" max="4609" width="11.875" style="84" customWidth="1"/>
    <col min="4610" max="4610" width="23.125" style="84" customWidth="1"/>
    <col min="4611" max="4611" width="16.625" style="84" customWidth="1"/>
    <col min="4612" max="4612" width="10.625" style="84" customWidth="1"/>
    <col min="4613" max="4613" width="8.75" style="84" customWidth="1"/>
    <col min="4614" max="4614" width="14.125" style="84" customWidth="1"/>
    <col min="4615" max="4864" width="9" style="84" customWidth="1"/>
    <col min="4865" max="4865" width="11.875" style="84" customWidth="1"/>
    <col min="4866" max="4866" width="23.125" style="84" customWidth="1"/>
    <col min="4867" max="4867" width="16.625" style="84" customWidth="1"/>
    <col min="4868" max="4868" width="10.625" style="84" customWidth="1"/>
    <col min="4869" max="4869" width="8.75" style="84" customWidth="1"/>
    <col min="4870" max="4870" width="14.125" style="84" customWidth="1"/>
    <col min="4871" max="5120" width="9" style="84" customWidth="1"/>
    <col min="5121" max="5121" width="11.875" style="84" customWidth="1"/>
    <col min="5122" max="5122" width="23.125" style="84" customWidth="1"/>
    <col min="5123" max="5123" width="16.625" style="84" customWidth="1"/>
    <col min="5124" max="5124" width="10.625" style="84" customWidth="1"/>
    <col min="5125" max="5125" width="8.75" style="84" customWidth="1"/>
    <col min="5126" max="5126" width="14.125" style="84" customWidth="1"/>
    <col min="5127" max="5376" width="9" style="84" customWidth="1"/>
    <col min="5377" max="5377" width="11.875" style="84" customWidth="1"/>
    <col min="5378" max="5378" width="23.125" style="84" customWidth="1"/>
    <col min="5379" max="5379" width="16.625" style="84" customWidth="1"/>
    <col min="5380" max="5380" width="10.625" style="84" customWidth="1"/>
    <col min="5381" max="5381" width="8.75" style="84" customWidth="1"/>
    <col min="5382" max="5382" width="14.125" style="84" customWidth="1"/>
    <col min="5383" max="5632" width="9" style="84" customWidth="1"/>
    <col min="5633" max="5633" width="11.875" style="84" customWidth="1"/>
    <col min="5634" max="5634" width="23.125" style="84" customWidth="1"/>
    <col min="5635" max="5635" width="16.625" style="84" customWidth="1"/>
    <col min="5636" max="5636" width="10.625" style="84" customWidth="1"/>
    <col min="5637" max="5637" width="8.75" style="84" customWidth="1"/>
    <col min="5638" max="5638" width="14.125" style="84" customWidth="1"/>
    <col min="5639" max="5888" width="9" style="84" customWidth="1"/>
    <col min="5889" max="5889" width="11.875" style="84" customWidth="1"/>
    <col min="5890" max="5890" width="23.125" style="84" customWidth="1"/>
    <col min="5891" max="5891" width="16.625" style="84" customWidth="1"/>
    <col min="5892" max="5892" width="10.625" style="84" customWidth="1"/>
    <col min="5893" max="5893" width="8.75" style="84" customWidth="1"/>
    <col min="5894" max="5894" width="14.125" style="84" customWidth="1"/>
    <col min="5895" max="6144" width="9" style="84" customWidth="1"/>
    <col min="6145" max="6145" width="11.875" style="84" customWidth="1"/>
    <col min="6146" max="6146" width="23.125" style="84" customWidth="1"/>
    <col min="6147" max="6147" width="16.625" style="84" customWidth="1"/>
    <col min="6148" max="6148" width="10.625" style="84" customWidth="1"/>
    <col min="6149" max="6149" width="8.75" style="84" customWidth="1"/>
    <col min="6150" max="6150" width="14.125" style="84" customWidth="1"/>
    <col min="6151" max="6400" width="9" style="84" customWidth="1"/>
    <col min="6401" max="6401" width="11.875" style="84" customWidth="1"/>
    <col min="6402" max="6402" width="23.125" style="84" customWidth="1"/>
    <col min="6403" max="6403" width="16.625" style="84" customWidth="1"/>
    <col min="6404" max="6404" width="10.625" style="84" customWidth="1"/>
    <col min="6405" max="6405" width="8.75" style="84" customWidth="1"/>
    <col min="6406" max="6406" width="14.125" style="84" customWidth="1"/>
    <col min="6407" max="6656" width="9" style="84" customWidth="1"/>
    <col min="6657" max="6657" width="11.875" style="84" customWidth="1"/>
    <col min="6658" max="6658" width="23.125" style="84" customWidth="1"/>
    <col min="6659" max="6659" width="16.625" style="84" customWidth="1"/>
    <col min="6660" max="6660" width="10.625" style="84" customWidth="1"/>
    <col min="6661" max="6661" width="8.75" style="84" customWidth="1"/>
    <col min="6662" max="6662" width="14.125" style="84" customWidth="1"/>
    <col min="6663" max="6912" width="9" style="84" customWidth="1"/>
    <col min="6913" max="6913" width="11.875" style="84" customWidth="1"/>
    <col min="6914" max="6914" width="23.125" style="84" customWidth="1"/>
    <col min="6915" max="6915" width="16.625" style="84" customWidth="1"/>
    <col min="6916" max="6916" width="10.625" style="84" customWidth="1"/>
    <col min="6917" max="6917" width="8.75" style="84" customWidth="1"/>
    <col min="6918" max="6918" width="14.125" style="84" customWidth="1"/>
    <col min="6919" max="7168" width="9" style="84" customWidth="1"/>
    <col min="7169" max="7169" width="11.875" style="84" customWidth="1"/>
    <col min="7170" max="7170" width="23.125" style="84" customWidth="1"/>
    <col min="7171" max="7171" width="16.625" style="84" customWidth="1"/>
    <col min="7172" max="7172" width="10.625" style="84" customWidth="1"/>
    <col min="7173" max="7173" width="8.75" style="84" customWidth="1"/>
    <col min="7174" max="7174" width="14.125" style="84" customWidth="1"/>
    <col min="7175" max="7424" width="9" style="84" customWidth="1"/>
    <col min="7425" max="7425" width="11.875" style="84" customWidth="1"/>
    <col min="7426" max="7426" width="23.125" style="84" customWidth="1"/>
    <col min="7427" max="7427" width="16.625" style="84" customWidth="1"/>
    <col min="7428" max="7428" width="10.625" style="84" customWidth="1"/>
    <col min="7429" max="7429" width="8.75" style="84" customWidth="1"/>
    <col min="7430" max="7430" width="14.125" style="84" customWidth="1"/>
    <col min="7431" max="7680" width="9" style="84" customWidth="1"/>
    <col min="7681" max="7681" width="11.875" style="84" customWidth="1"/>
    <col min="7682" max="7682" width="23.125" style="84" customWidth="1"/>
    <col min="7683" max="7683" width="16.625" style="84" customWidth="1"/>
    <col min="7684" max="7684" width="10.625" style="84" customWidth="1"/>
    <col min="7685" max="7685" width="8.75" style="84" customWidth="1"/>
    <col min="7686" max="7686" width="14.125" style="84" customWidth="1"/>
    <col min="7687" max="7936" width="9" style="84" customWidth="1"/>
    <col min="7937" max="7937" width="11.875" style="84" customWidth="1"/>
    <col min="7938" max="7938" width="23.125" style="84" customWidth="1"/>
    <col min="7939" max="7939" width="16.625" style="84" customWidth="1"/>
    <col min="7940" max="7940" width="10.625" style="84" customWidth="1"/>
    <col min="7941" max="7941" width="8.75" style="84" customWidth="1"/>
    <col min="7942" max="7942" width="14.125" style="84" customWidth="1"/>
    <col min="7943" max="8192" width="9" style="84" customWidth="1"/>
    <col min="8193" max="8193" width="11.875" style="84" customWidth="1"/>
    <col min="8194" max="8194" width="23.125" style="84" customWidth="1"/>
    <col min="8195" max="8195" width="16.625" style="84" customWidth="1"/>
    <col min="8196" max="8196" width="10.625" style="84" customWidth="1"/>
    <col min="8197" max="8197" width="8.75" style="84" customWidth="1"/>
    <col min="8198" max="8198" width="14.125" style="84" customWidth="1"/>
    <col min="8199" max="8448" width="9" style="84" customWidth="1"/>
    <col min="8449" max="8449" width="11.875" style="84" customWidth="1"/>
    <col min="8450" max="8450" width="23.125" style="84" customWidth="1"/>
    <col min="8451" max="8451" width="16.625" style="84" customWidth="1"/>
    <col min="8452" max="8452" width="10.625" style="84" customWidth="1"/>
    <col min="8453" max="8453" width="8.75" style="84" customWidth="1"/>
    <col min="8454" max="8454" width="14.125" style="84" customWidth="1"/>
    <col min="8455" max="8704" width="9" style="84" customWidth="1"/>
    <col min="8705" max="8705" width="11.875" style="84" customWidth="1"/>
    <col min="8706" max="8706" width="23.125" style="84" customWidth="1"/>
    <col min="8707" max="8707" width="16.625" style="84" customWidth="1"/>
    <col min="8708" max="8708" width="10.625" style="84" customWidth="1"/>
    <col min="8709" max="8709" width="8.75" style="84" customWidth="1"/>
    <col min="8710" max="8710" width="14.125" style="84" customWidth="1"/>
    <col min="8711" max="8960" width="9" style="84" customWidth="1"/>
    <col min="8961" max="8961" width="11.875" style="84" customWidth="1"/>
    <col min="8962" max="8962" width="23.125" style="84" customWidth="1"/>
    <col min="8963" max="8963" width="16.625" style="84" customWidth="1"/>
    <col min="8964" max="8964" width="10.625" style="84" customWidth="1"/>
    <col min="8965" max="8965" width="8.75" style="84" customWidth="1"/>
    <col min="8966" max="8966" width="14.125" style="84" customWidth="1"/>
    <col min="8967" max="9216" width="9" style="84" customWidth="1"/>
    <col min="9217" max="9217" width="11.875" style="84" customWidth="1"/>
    <col min="9218" max="9218" width="23.125" style="84" customWidth="1"/>
    <col min="9219" max="9219" width="16.625" style="84" customWidth="1"/>
    <col min="9220" max="9220" width="10.625" style="84" customWidth="1"/>
    <col min="9221" max="9221" width="8.75" style="84" customWidth="1"/>
    <col min="9222" max="9222" width="14.125" style="84" customWidth="1"/>
    <col min="9223" max="9472" width="9" style="84" customWidth="1"/>
    <col min="9473" max="9473" width="11.875" style="84" customWidth="1"/>
    <col min="9474" max="9474" width="23.125" style="84" customWidth="1"/>
    <col min="9475" max="9475" width="16.625" style="84" customWidth="1"/>
    <col min="9476" max="9476" width="10.625" style="84" customWidth="1"/>
    <col min="9477" max="9477" width="8.75" style="84" customWidth="1"/>
    <col min="9478" max="9478" width="14.125" style="84" customWidth="1"/>
    <col min="9479" max="9728" width="9" style="84" customWidth="1"/>
    <col min="9729" max="9729" width="11.875" style="84" customWidth="1"/>
    <col min="9730" max="9730" width="23.125" style="84" customWidth="1"/>
    <col min="9731" max="9731" width="16.625" style="84" customWidth="1"/>
    <col min="9732" max="9732" width="10.625" style="84" customWidth="1"/>
    <col min="9733" max="9733" width="8.75" style="84" customWidth="1"/>
    <col min="9734" max="9734" width="14.125" style="84" customWidth="1"/>
    <col min="9735" max="9984" width="9" style="84" customWidth="1"/>
    <col min="9985" max="9985" width="11.875" style="84" customWidth="1"/>
    <col min="9986" max="9986" width="23.125" style="84" customWidth="1"/>
    <col min="9987" max="9987" width="16.625" style="84" customWidth="1"/>
    <col min="9988" max="9988" width="10.625" style="84" customWidth="1"/>
    <col min="9989" max="9989" width="8.75" style="84" customWidth="1"/>
    <col min="9990" max="9990" width="14.125" style="84" customWidth="1"/>
    <col min="9991" max="10240" width="9" style="84" customWidth="1"/>
    <col min="10241" max="10241" width="11.875" style="84" customWidth="1"/>
    <col min="10242" max="10242" width="23.125" style="84" customWidth="1"/>
    <col min="10243" max="10243" width="16.625" style="84" customWidth="1"/>
    <col min="10244" max="10244" width="10.625" style="84" customWidth="1"/>
    <col min="10245" max="10245" width="8.75" style="84" customWidth="1"/>
    <col min="10246" max="10246" width="14.125" style="84" customWidth="1"/>
    <col min="10247" max="10496" width="9" style="84" customWidth="1"/>
    <col min="10497" max="10497" width="11.875" style="84" customWidth="1"/>
    <col min="10498" max="10498" width="23.125" style="84" customWidth="1"/>
    <col min="10499" max="10499" width="16.625" style="84" customWidth="1"/>
    <col min="10500" max="10500" width="10.625" style="84" customWidth="1"/>
    <col min="10501" max="10501" width="8.75" style="84" customWidth="1"/>
    <col min="10502" max="10502" width="14.125" style="84" customWidth="1"/>
    <col min="10503" max="10752" width="9" style="84" customWidth="1"/>
    <col min="10753" max="10753" width="11.875" style="84" customWidth="1"/>
    <col min="10754" max="10754" width="23.125" style="84" customWidth="1"/>
    <col min="10755" max="10755" width="16.625" style="84" customWidth="1"/>
    <col min="10756" max="10756" width="10.625" style="84" customWidth="1"/>
    <col min="10757" max="10757" width="8.75" style="84" customWidth="1"/>
    <col min="10758" max="10758" width="14.125" style="84" customWidth="1"/>
    <col min="10759" max="11008" width="9" style="84" customWidth="1"/>
    <col min="11009" max="11009" width="11.875" style="84" customWidth="1"/>
    <col min="11010" max="11010" width="23.125" style="84" customWidth="1"/>
    <col min="11011" max="11011" width="16.625" style="84" customWidth="1"/>
    <col min="11012" max="11012" width="10.625" style="84" customWidth="1"/>
    <col min="11013" max="11013" width="8.75" style="84" customWidth="1"/>
    <col min="11014" max="11014" width="14.125" style="84" customWidth="1"/>
    <col min="11015" max="11264" width="9" style="84" customWidth="1"/>
    <col min="11265" max="11265" width="11.875" style="84" customWidth="1"/>
    <col min="11266" max="11266" width="23.125" style="84" customWidth="1"/>
    <col min="11267" max="11267" width="16.625" style="84" customWidth="1"/>
    <col min="11268" max="11268" width="10.625" style="84" customWidth="1"/>
    <col min="11269" max="11269" width="8.75" style="84" customWidth="1"/>
    <col min="11270" max="11270" width="14.125" style="84" customWidth="1"/>
    <col min="11271" max="11520" width="9" style="84" customWidth="1"/>
    <col min="11521" max="11521" width="11.875" style="84" customWidth="1"/>
    <col min="11522" max="11522" width="23.125" style="84" customWidth="1"/>
    <col min="11523" max="11523" width="16.625" style="84" customWidth="1"/>
    <col min="11524" max="11524" width="10.625" style="84" customWidth="1"/>
    <col min="11525" max="11525" width="8.75" style="84" customWidth="1"/>
    <col min="11526" max="11526" width="14.125" style="84" customWidth="1"/>
    <col min="11527" max="11776" width="9" style="84" customWidth="1"/>
    <col min="11777" max="11777" width="11.875" style="84" customWidth="1"/>
    <col min="11778" max="11778" width="23.125" style="84" customWidth="1"/>
    <col min="11779" max="11779" width="16.625" style="84" customWidth="1"/>
    <col min="11780" max="11780" width="10.625" style="84" customWidth="1"/>
    <col min="11781" max="11781" width="8.75" style="84" customWidth="1"/>
    <col min="11782" max="11782" width="14.125" style="84" customWidth="1"/>
    <col min="11783" max="12032" width="9" style="84" customWidth="1"/>
    <col min="12033" max="12033" width="11.875" style="84" customWidth="1"/>
    <col min="12034" max="12034" width="23.125" style="84" customWidth="1"/>
    <col min="12035" max="12035" width="16.625" style="84" customWidth="1"/>
    <col min="12036" max="12036" width="10.625" style="84" customWidth="1"/>
    <col min="12037" max="12037" width="8.75" style="84" customWidth="1"/>
    <col min="12038" max="12038" width="14.125" style="84" customWidth="1"/>
    <col min="12039" max="12288" width="9" style="84" customWidth="1"/>
    <col min="12289" max="12289" width="11.875" style="84" customWidth="1"/>
    <col min="12290" max="12290" width="23.125" style="84" customWidth="1"/>
    <col min="12291" max="12291" width="16.625" style="84" customWidth="1"/>
    <col min="12292" max="12292" width="10.625" style="84" customWidth="1"/>
    <col min="12293" max="12293" width="8.75" style="84" customWidth="1"/>
    <col min="12294" max="12294" width="14.125" style="84" customWidth="1"/>
    <col min="12295" max="12544" width="9" style="84" customWidth="1"/>
    <col min="12545" max="12545" width="11.875" style="84" customWidth="1"/>
    <col min="12546" max="12546" width="23.125" style="84" customWidth="1"/>
    <col min="12547" max="12547" width="16.625" style="84" customWidth="1"/>
    <col min="12548" max="12548" width="10.625" style="84" customWidth="1"/>
    <col min="12549" max="12549" width="8.75" style="84" customWidth="1"/>
    <col min="12550" max="12550" width="14.125" style="84" customWidth="1"/>
    <col min="12551" max="12800" width="9" style="84" customWidth="1"/>
    <col min="12801" max="12801" width="11.875" style="84" customWidth="1"/>
    <col min="12802" max="12802" width="23.125" style="84" customWidth="1"/>
    <col min="12803" max="12803" width="16.625" style="84" customWidth="1"/>
    <col min="12804" max="12804" width="10.625" style="84" customWidth="1"/>
    <col min="12805" max="12805" width="8.75" style="84" customWidth="1"/>
    <col min="12806" max="12806" width="14.125" style="84" customWidth="1"/>
    <col min="12807" max="13056" width="9" style="84" customWidth="1"/>
    <col min="13057" max="13057" width="11.875" style="84" customWidth="1"/>
    <col min="13058" max="13058" width="23.125" style="84" customWidth="1"/>
    <col min="13059" max="13059" width="16.625" style="84" customWidth="1"/>
    <col min="13060" max="13060" width="10.625" style="84" customWidth="1"/>
    <col min="13061" max="13061" width="8.75" style="84" customWidth="1"/>
    <col min="13062" max="13062" width="14.125" style="84" customWidth="1"/>
    <col min="13063" max="13312" width="9" style="84" customWidth="1"/>
    <col min="13313" max="13313" width="11.875" style="84" customWidth="1"/>
    <col min="13314" max="13314" width="23.125" style="84" customWidth="1"/>
    <col min="13315" max="13315" width="16.625" style="84" customWidth="1"/>
    <col min="13316" max="13316" width="10.625" style="84" customWidth="1"/>
    <col min="13317" max="13317" width="8.75" style="84" customWidth="1"/>
    <col min="13318" max="13318" width="14.125" style="84" customWidth="1"/>
    <col min="13319" max="13568" width="9" style="84" customWidth="1"/>
    <col min="13569" max="13569" width="11.875" style="84" customWidth="1"/>
    <col min="13570" max="13570" width="23.125" style="84" customWidth="1"/>
    <col min="13571" max="13571" width="16.625" style="84" customWidth="1"/>
    <col min="13572" max="13572" width="10.625" style="84" customWidth="1"/>
    <col min="13573" max="13573" width="8.75" style="84" customWidth="1"/>
    <col min="13574" max="13574" width="14.125" style="84" customWidth="1"/>
    <col min="13575" max="13824" width="9" style="84" customWidth="1"/>
    <col min="13825" max="13825" width="11.875" style="84" customWidth="1"/>
    <col min="13826" max="13826" width="23.125" style="84" customWidth="1"/>
    <col min="13827" max="13827" width="16.625" style="84" customWidth="1"/>
    <col min="13828" max="13828" width="10.625" style="84" customWidth="1"/>
    <col min="13829" max="13829" width="8.75" style="84" customWidth="1"/>
    <col min="13830" max="13830" width="14.125" style="84" customWidth="1"/>
    <col min="13831" max="14080" width="9" style="84" customWidth="1"/>
    <col min="14081" max="14081" width="11.875" style="84" customWidth="1"/>
    <col min="14082" max="14082" width="23.125" style="84" customWidth="1"/>
    <col min="14083" max="14083" width="16.625" style="84" customWidth="1"/>
    <col min="14084" max="14084" width="10.625" style="84" customWidth="1"/>
    <col min="14085" max="14085" width="8.75" style="84" customWidth="1"/>
    <col min="14086" max="14086" width="14.125" style="84" customWidth="1"/>
    <col min="14087" max="14336" width="9" style="84" customWidth="1"/>
    <col min="14337" max="14337" width="11.875" style="84" customWidth="1"/>
    <col min="14338" max="14338" width="23.125" style="84" customWidth="1"/>
    <col min="14339" max="14339" width="16.625" style="84" customWidth="1"/>
    <col min="14340" max="14340" width="10.625" style="84" customWidth="1"/>
    <col min="14341" max="14341" width="8.75" style="84" customWidth="1"/>
    <col min="14342" max="14342" width="14.125" style="84" customWidth="1"/>
    <col min="14343" max="14592" width="9" style="84" customWidth="1"/>
    <col min="14593" max="14593" width="11.875" style="84" customWidth="1"/>
    <col min="14594" max="14594" width="23.125" style="84" customWidth="1"/>
    <col min="14595" max="14595" width="16.625" style="84" customWidth="1"/>
    <col min="14596" max="14596" width="10.625" style="84" customWidth="1"/>
    <col min="14597" max="14597" width="8.75" style="84" customWidth="1"/>
    <col min="14598" max="14598" width="14.125" style="84" customWidth="1"/>
    <col min="14599" max="14848" width="9" style="84" customWidth="1"/>
    <col min="14849" max="14849" width="11.875" style="84" customWidth="1"/>
    <col min="14850" max="14850" width="23.125" style="84" customWidth="1"/>
    <col min="14851" max="14851" width="16.625" style="84" customWidth="1"/>
    <col min="14852" max="14852" width="10.625" style="84" customWidth="1"/>
    <col min="14853" max="14853" width="8.75" style="84" customWidth="1"/>
    <col min="14854" max="14854" width="14.125" style="84" customWidth="1"/>
    <col min="14855" max="15104" width="9" style="84" customWidth="1"/>
    <col min="15105" max="15105" width="11.875" style="84" customWidth="1"/>
    <col min="15106" max="15106" width="23.125" style="84" customWidth="1"/>
    <col min="15107" max="15107" width="16.625" style="84" customWidth="1"/>
    <col min="15108" max="15108" width="10.625" style="84" customWidth="1"/>
    <col min="15109" max="15109" width="8.75" style="84" customWidth="1"/>
    <col min="15110" max="15110" width="14.125" style="84" customWidth="1"/>
    <col min="15111" max="15360" width="9" style="84" customWidth="1"/>
    <col min="15361" max="15361" width="11.875" style="84" customWidth="1"/>
    <col min="15362" max="15362" width="23.125" style="84" customWidth="1"/>
    <col min="15363" max="15363" width="16.625" style="84" customWidth="1"/>
    <col min="15364" max="15364" width="10.625" style="84" customWidth="1"/>
    <col min="15365" max="15365" width="8.75" style="84" customWidth="1"/>
    <col min="15366" max="15366" width="14.125" style="84" customWidth="1"/>
    <col min="15367" max="15616" width="9" style="84" customWidth="1"/>
    <col min="15617" max="15617" width="11.875" style="84" customWidth="1"/>
    <col min="15618" max="15618" width="23.125" style="84" customWidth="1"/>
    <col min="15619" max="15619" width="16.625" style="84" customWidth="1"/>
    <col min="15620" max="15620" width="10.625" style="84" customWidth="1"/>
    <col min="15621" max="15621" width="8.75" style="84" customWidth="1"/>
    <col min="15622" max="15622" width="14.125" style="84" customWidth="1"/>
    <col min="15623" max="15872" width="9" style="84" customWidth="1"/>
    <col min="15873" max="15873" width="11.875" style="84" customWidth="1"/>
    <col min="15874" max="15874" width="23.125" style="84" customWidth="1"/>
    <col min="15875" max="15875" width="16.625" style="84" customWidth="1"/>
    <col min="15876" max="15876" width="10.625" style="84" customWidth="1"/>
    <col min="15877" max="15877" width="8.75" style="84" customWidth="1"/>
    <col min="15878" max="15878" width="14.125" style="84" customWidth="1"/>
    <col min="15879" max="16128" width="9" style="84" customWidth="1"/>
    <col min="16129" max="16129" width="11.875" style="84" customWidth="1"/>
    <col min="16130" max="16130" width="23.125" style="84" customWidth="1"/>
    <col min="16131" max="16131" width="16.625" style="84" customWidth="1"/>
    <col min="16132" max="16132" width="10.625" style="84" customWidth="1"/>
    <col min="16133" max="16133" width="8.75" style="84" customWidth="1"/>
    <col min="16134" max="16134" width="14.125" style="84" customWidth="1"/>
    <col min="16135" max="16384" width="9" style="84" customWidth="1"/>
  </cols>
  <sheetData>
    <row r="1" spans="1:26" ht="25.5" customHeight="1" x14ac:dyDescent="0.15">
      <c r="A1" s="3" t="s">
        <v>275</v>
      </c>
      <c r="B1" s="3"/>
      <c r="C1" s="3"/>
      <c r="D1" s="3"/>
      <c r="E1" s="3"/>
      <c r="F1" s="3"/>
      <c r="G1" s="584"/>
      <c r="H1" s="584"/>
      <c r="I1" s="584"/>
      <c r="J1" s="584"/>
      <c r="K1" s="584"/>
      <c r="L1" s="584"/>
      <c r="M1" s="584"/>
      <c r="N1" s="584"/>
      <c r="O1" s="584"/>
      <c r="P1" s="584"/>
      <c r="Q1" s="584"/>
      <c r="R1" s="584"/>
      <c r="S1" s="584"/>
      <c r="T1" s="584"/>
      <c r="U1" s="584"/>
      <c r="V1" s="584"/>
      <c r="W1" s="584"/>
      <c r="X1" s="584"/>
      <c r="Y1" s="584"/>
      <c r="Z1" s="584"/>
    </row>
    <row r="2" spans="1:26" s="420" customFormat="1" ht="35.25" customHeight="1" x14ac:dyDescent="0.15">
      <c r="A2" s="489" t="s">
        <v>289</v>
      </c>
      <c r="B2" s="489"/>
      <c r="C2" s="489"/>
      <c r="D2" s="489"/>
      <c r="E2" s="489"/>
      <c r="F2" s="489"/>
    </row>
    <row r="3" spans="1:26" ht="14.25" x14ac:dyDescent="0.15">
      <c r="A3" s="585" t="s">
        <v>106</v>
      </c>
      <c r="B3" s="1161" t="s">
        <v>161</v>
      </c>
      <c r="C3" s="1161" t="s">
        <v>84</v>
      </c>
      <c r="D3" s="1161" t="s">
        <v>219</v>
      </c>
      <c r="E3" s="1161" t="s">
        <v>290</v>
      </c>
      <c r="F3" s="1163" t="s">
        <v>61</v>
      </c>
    </row>
    <row r="4" spans="1:26" ht="14.25" x14ac:dyDescent="0.15">
      <c r="A4" s="586" t="s">
        <v>293</v>
      </c>
      <c r="B4" s="1162"/>
      <c r="C4" s="1162"/>
      <c r="D4" s="1162"/>
      <c r="E4" s="1162"/>
      <c r="F4" s="1164"/>
    </row>
    <row r="5" spans="1:26" ht="27" customHeight="1" x14ac:dyDescent="0.15">
      <c r="A5" s="491"/>
      <c r="B5" s="561"/>
      <c r="C5" s="561"/>
      <c r="D5" s="561"/>
      <c r="E5" s="561"/>
      <c r="F5" s="501"/>
    </row>
    <row r="6" spans="1:26" ht="27" customHeight="1" x14ac:dyDescent="0.15">
      <c r="A6" s="491"/>
      <c r="B6" s="561"/>
      <c r="C6" s="561"/>
      <c r="D6" s="561"/>
      <c r="E6" s="561"/>
      <c r="F6" s="501"/>
    </row>
    <row r="7" spans="1:26" ht="27" customHeight="1" x14ac:dyDescent="0.15">
      <c r="A7" s="491"/>
      <c r="B7" s="561"/>
      <c r="C7" s="561"/>
      <c r="D7" s="561"/>
      <c r="E7" s="561"/>
      <c r="F7" s="501"/>
    </row>
    <row r="8" spans="1:26" ht="27" customHeight="1" x14ac:dyDescent="0.15">
      <c r="A8" s="491"/>
      <c r="B8" s="561"/>
      <c r="C8" s="561"/>
      <c r="D8" s="561"/>
      <c r="E8" s="561"/>
      <c r="F8" s="501"/>
    </row>
    <row r="9" spans="1:26" ht="27" customHeight="1" x14ac:dyDescent="0.15">
      <c r="A9" s="491"/>
      <c r="B9" s="561"/>
      <c r="C9" s="561"/>
      <c r="D9" s="561"/>
      <c r="E9" s="561"/>
      <c r="F9" s="501"/>
    </row>
    <row r="10" spans="1:26" ht="27" customHeight="1" x14ac:dyDescent="0.15">
      <c r="A10" s="491"/>
      <c r="B10" s="561"/>
      <c r="C10" s="561"/>
      <c r="D10" s="561"/>
      <c r="E10" s="561"/>
      <c r="F10" s="501"/>
    </row>
    <row r="11" spans="1:26" ht="27" customHeight="1" x14ac:dyDescent="0.15">
      <c r="A11" s="491"/>
      <c r="B11" s="561"/>
      <c r="C11" s="561"/>
      <c r="D11" s="561"/>
      <c r="E11" s="561"/>
      <c r="F11" s="501"/>
    </row>
    <row r="12" spans="1:26" ht="27" customHeight="1" x14ac:dyDescent="0.15">
      <c r="A12" s="491"/>
      <c r="B12" s="561"/>
      <c r="C12" s="561"/>
      <c r="D12" s="561"/>
      <c r="E12" s="561"/>
      <c r="F12" s="501"/>
    </row>
    <row r="13" spans="1:26" ht="27" customHeight="1" x14ac:dyDescent="0.15">
      <c r="A13" s="491"/>
      <c r="B13" s="561"/>
      <c r="C13" s="561"/>
      <c r="D13" s="561"/>
      <c r="E13" s="561"/>
      <c r="F13" s="501"/>
    </row>
    <row r="14" spans="1:26" ht="27" customHeight="1" x14ac:dyDescent="0.15">
      <c r="A14" s="491"/>
      <c r="B14" s="561"/>
      <c r="C14" s="561"/>
      <c r="D14" s="561"/>
      <c r="E14" s="561"/>
      <c r="F14" s="501"/>
    </row>
    <row r="15" spans="1:26" ht="27" customHeight="1" x14ac:dyDescent="0.15">
      <c r="A15" s="491"/>
      <c r="B15" s="561"/>
      <c r="C15" s="561"/>
      <c r="D15" s="561"/>
      <c r="E15" s="561"/>
      <c r="F15" s="501"/>
    </row>
    <row r="16" spans="1:26" ht="27" customHeight="1" x14ac:dyDescent="0.15">
      <c r="A16" s="491"/>
      <c r="B16" s="561"/>
      <c r="C16" s="561"/>
      <c r="D16" s="561"/>
      <c r="E16" s="561"/>
      <c r="F16" s="501"/>
    </row>
    <row r="17" spans="1:6" ht="27" customHeight="1" x14ac:dyDescent="0.15">
      <c r="A17" s="491"/>
      <c r="B17" s="561"/>
      <c r="C17" s="561"/>
      <c r="D17" s="561"/>
      <c r="E17" s="561"/>
      <c r="F17" s="501"/>
    </row>
    <row r="18" spans="1:6" ht="27" customHeight="1" x14ac:dyDescent="0.15">
      <c r="A18" s="491"/>
      <c r="B18" s="561"/>
      <c r="C18" s="561"/>
      <c r="D18" s="561"/>
      <c r="E18" s="561"/>
      <c r="F18" s="501"/>
    </row>
    <row r="19" spans="1:6" ht="27" customHeight="1" x14ac:dyDescent="0.15">
      <c r="A19" s="491"/>
      <c r="B19" s="561"/>
      <c r="C19" s="561"/>
      <c r="D19" s="561"/>
      <c r="E19" s="561"/>
      <c r="F19" s="501"/>
    </row>
    <row r="20" spans="1:6" ht="27" customHeight="1" x14ac:dyDescent="0.15">
      <c r="A20" s="491"/>
      <c r="B20" s="561"/>
      <c r="C20" s="561"/>
      <c r="D20" s="561"/>
      <c r="E20" s="561"/>
      <c r="F20" s="501"/>
    </row>
    <row r="21" spans="1:6" ht="27" customHeight="1" x14ac:dyDescent="0.15">
      <c r="A21" s="491"/>
      <c r="B21" s="561"/>
      <c r="C21" s="561"/>
      <c r="D21" s="561"/>
      <c r="E21" s="561"/>
      <c r="F21" s="501"/>
    </row>
    <row r="22" spans="1:6" ht="27" customHeight="1" x14ac:dyDescent="0.15">
      <c r="A22" s="491"/>
      <c r="B22" s="561"/>
      <c r="C22" s="561"/>
      <c r="D22" s="561"/>
      <c r="E22" s="561"/>
      <c r="F22" s="501"/>
    </row>
    <row r="23" spans="1:6" ht="27" customHeight="1" x14ac:dyDescent="0.15">
      <c r="A23" s="491"/>
      <c r="B23" s="561"/>
      <c r="C23" s="561"/>
      <c r="D23" s="561"/>
      <c r="E23" s="561"/>
      <c r="F23" s="501"/>
    </row>
    <row r="24" spans="1:6" ht="27" customHeight="1" x14ac:dyDescent="0.15">
      <c r="A24" s="491"/>
      <c r="B24" s="561"/>
      <c r="C24" s="561"/>
      <c r="D24" s="561"/>
      <c r="E24" s="561"/>
      <c r="F24" s="501"/>
    </row>
    <row r="25" spans="1:6" ht="27" customHeight="1" x14ac:dyDescent="0.15">
      <c r="A25" s="491"/>
      <c r="B25" s="561"/>
      <c r="C25" s="561"/>
      <c r="D25" s="561"/>
      <c r="E25" s="561"/>
      <c r="F25" s="501"/>
    </row>
    <row r="26" spans="1:6" ht="27" customHeight="1" x14ac:dyDescent="0.15">
      <c r="A26" s="491"/>
      <c r="B26" s="561"/>
      <c r="C26" s="561"/>
      <c r="D26" s="561"/>
      <c r="E26" s="561"/>
      <c r="F26" s="501"/>
    </row>
    <row r="27" spans="1:6" ht="27" customHeight="1" x14ac:dyDescent="0.15">
      <c r="A27" s="491"/>
      <c r="B27" s="561"/>
      <c r="C27" s="561"/>
      <c r="D27" s="561"/>
      <c r="E27" s="561"/>
      <c r="F27" s="501"/>
    </row>
    <row r="28" spans="1:6" ht="27" customHeight="1" x14ac:dyDescent="0.15">
      <c r="A28" s="491"/>
      <c r="B28" s="561"/>
      <c r="C28" s="561"/>
      <c r="D28" s="561"/>
      <c r="E28" s="561"/>
      <c r="F28" s="501"/>
    </row>
    <row r="29" spans="1:6" ht="27" customHeight="1" x14ac:dyDescent="0.15">
      <c r="A29" s="491"/>
      <c r="B29" s="561"/>
      <c r="C29" s="561"/>
      <c r="D29" s="561"/>
      <c r="E29" s="561"/>
      <c r="F29" s="501"/>
    </row>
    <row r="30" spans="1:6" ht="27" customHeight="1" x14ac:dyDescent="0.15">
      <c r="A30" s="491"/>
      <c r="B30" s="561"/>
      <c r="C30" s="561"/>
      <c r="D30" s="561"/>
      <c r="E30" s="561"/>
      <c r="F30" s="501"/>
    </row>
    <row r="31" spans="1:6" ht="27" customHeight="1" x14ac:dyDescent="0.15">
      <c r="A31" s="492"/>
      <c r="B31" s="587"/>
      <c r="C31" s="587"/>
      <c r="D31" s="587"/>
      <c r="E31" s="587"/>
      <c r="F31" s="502"/>
    </row>
    <row r="32" spans="1:6" ht="27" customHeight="1" x14ac:dyDescent="0.15"/>
    <row r="33" ht="27" customHeight="1" x14ac:dyDescent="0.15"/>
    <row r="34" ht="27" customHeight="1" x14ac:dyDescent="0.15"/>
    <row r="35" ht="27" customHeight="1" x14ac:dyDescent="0.15"/>
    <row r="36" ht="27" customHeight="1" x14ac:dyDescent="0.15"/>
  </sheetData>
  <mergeCells count="5">
    <mergeCell ref="B3:B4"/>
    <mergeCell ref="C3:C4"/>
    <mergeCell ref="D3:D4"/>
    <mergeCell ref="E3:E4"/>
    <mergeCell ref="F3:F4"/>
  </mergeCells>
  <phoneticPr fontId="3"/>
  <printOptions horizontalCentered="1"/>
  <pageMargins left="0.78740157480314965" right="0.53" top="0.54" bottom="0.32" header="0.51181102362204722" footer="0.3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FFCCCC"/>
  </sheetPr>
  <dimension ref="A1:WVU39"/>
  <sheetViews>
    <sheetView showGridLines="0" workbookViewId="0">
      <pane ySplit="1" topLeftCell="A19" activePane="bottomLeft" state="frozen"/>
      <selection pane="bottomLeft" activeCell="C20" sqref="C20"/>
    </sheetView>
  </sheetViews>
  <sheetFormatPr defaultColWidth="0" defaultRowHeight="14.25" zeroHeight="1" x14ac:dyDescent="0.15"/>
  <cols>
    <col min="1" max="1" width="3.875" style="86" customWidth="1"/>
    <col min="2" max="2" width="4.125" style="86" customWidth="1"/>
    <col min="3" max="3" width="9" style="86" customWidth="1"/>
    <col min="4" max="4" width="11.75" style="86" customWidth="1"/>
    <col min="5" max="5" width="2.25" style="86" customWidth="1"/>
    <col min="6" max="6" width="12" style="86" customWidth="1"/>
    <col min="7" max="7" width="9" style="86" customWidth="1"/>
    <col min="8" max="8" width="12.375" style="86" customWidth="1"/>
    <col min="9" max="9" width="3.5" style="86" bestFit="1" customWidth="1"/>
    <col min="10" max="10" width="3.625" style="86" customWidth="1"/>
    <col min="11" max="11" width="2.875" style="86" customWidth="1"/>
    <col min="12" max="12" width="3.625" style="86" customWidth="1"/>
    <col min="13" max="13" width="3.875" style="86" customWidth="1"/>
    <col min="14" max="14" width="1" style="86" hidden="1" customWidth="1"/>
    <col min="15" max="256" width="9" style="86" hidden="1" customWidth="1"/>
    <col min="257" max="257" width="3.875" style="86" hidden="1" customWidth="1"/>
    <col min="258" max="258" width="4.125" style="86" hidden="1" customWidth="1"/>
    <col min="259" max="259" width="9" style="86" hidden="1" customWidth="1"/>
    <col min="260" max="260" width="11.75" style="86" hidden="1" customWidth="1"/>
    <col min="261" max="261" width="2.25" style="86" hidden="1" customWidth="1"/>
    <col min="262" max="262" width="12" style="86" hidden="1" customWidth="1"/>
    <col min="263" max="263" width="9" style="86" hidden="1" customWidth="1"/>
    <col min="264" max="264" width="12.375" style="86" hidden="1" customWidth="1"/>
    <col min="265" max="265" width="3.5" style="86" hidden="1" customWidth="1"/>
    <col min="266" max="266" width="3.625" style="86" hidden="1" customWidth="1"/>
    <col min="267" max="267" width="2.875" style="86" hidden="1" customWidth="1"/>
    <col min="268" max="268" width="3.625" style="86" hidden="1" customWidth="1"/>
    <col min="269" max="269" width="3.875" style="86" hidden="1" customWidth="1"/>
    <col min="270" max="512" width="9" style="86" hidden="1" customWidth="1"/>
    <col min="513" max="513" width="3.875" style="86" hidden="1" customWidth="1"/>
    <col min="514" max="514" width="4.125" style="86" hidden="1" customWidth="1"/>
    <col min="515" max="515" width="9" style="86" hidden="1" customWidth="1"/>
    <col min="516" max="516" width="11.75" style="86" hidden="1" customWidth="1"/>
    <col min="517" max="517" width="2.25" style="86" hidden="1" customWidth="1"/>
    <col min="518" max="518" width="12" style="86" hidden="1" customWidth="1"/>
    <col min="519" max="519" width="9" style="86" hidden="1" customWidth="1"/>
    <col min="520" max="520" width="12.375" style="86" hidden="1" customWidth="1"/>
    <col min="521" max="521" width="3.5" style="86" hidden="1" customWidth="1"/>
    <col min="522" max="522" width="3.625" style="86" hidden="1" customWidth="1"/>
    <col min="523" max="523" width="2.875" style="86" hidden="1" customWidth="1"/>
    <col min="524" max="524" width="3.625" style="86" hidden="1" customWidth="1"/>
    <col min="525" max="525" width="3.875" style="86" hidden="1" customWidth="1"/>
    <col min="526" max="768" width="9" style="86" hidden="1" customWidth="1"/>
    <col min="769" max="769" width="3.875" style="86" hidden="1" customWidth="1"/>
    <col min="770" max="770" width="4.125" style="86" hidden="1" customWidth="1"/>
    <col min="771" max="771" width="9" style="86" hidden="1" customWidth="1"/>
    <col min="772" max="772" width="11.75" style="86" hidden="1" customWidth="1"/>
    <col min="773" max="773" width="2.25" style="86" hidden="1" customWidth="1"/>
    <col min="774" max="774" width="12" style="86" hidden="1" customWidth="1"/>
    <col min="775" max="775" width="9" style="86" hidden="1" customWidth="1"/>
    <col min="776" max="776" width="12.375" style="86" hidden="1" customWidth="1"/>
    <col min="777" max="777" width="3.5" style="86" hidden="1" customWidth="1"/>
    <col min="778" max="778" width="3.625" style="86" hidden="1" customWidth="1"/>
    <col min="779" max="779" width="2.875" style="86" hidden="1" customWidth="1"/>
    <col min="780" max="780" width="3.625" style="86" hidden="1" customWidth="1"/>
    <col min="781" max="781" width="3.875" style="86" hidden="1" customWidth="1"/>
    <col min="782" max="1024" width="9" style="86" hidden="1" customWidth="1"/>
    <col min="1025" max="1025" width="3.875" style="86" hidden="1" customWidth="1"/>
    <col min="1026" max="1026" width="4.125" style="86" hidden="1" customWidth="1"/>
    <col min="1027" max="1027" width="9" style="86" hidden="1" customWidth="1"/>
    <col min="1028" max="1028" width="11.75" style="86" hidden="1" customWidth="1"/>
    <col min="1029" max="1029" width="2.25" style="86" hidden="1" customWidth="1"/>
    <col min="1030" max="1030" width="12" style="86" hidden="1" customWidth="1"/>
    <col min="1031" max="1031" width="9" style="86" hidden="1" customWidth="1"/>
    <col min="1032" max="1032" width="12.375" style="86" hidden="1" customWidth="1"/>
    <col min="1033" max="1033" width="3.5" style="86" hidden="1" customWidth="1"/>
    <col min="1034" max="1034" width="3.625" style="86" hidden="1" customWidth="1"/>
    <col min="1035" max="1035" width="2.875" style="86" hidden="1" customWidth="1"/>
    <col min="1036" max="1036" width="3.625" style="86" hidden="1" customWidth="1"/>
    <col min="1037" max="1037" width="3.875" style="86" hidden="1" customWidth="1"/>
    <col min="1038" max="1280" width="9" style="86" hidden="1" customWidth="1"/>
    <col min="1281" max="1281" width="3.875" style="86" hidden="1" customWidth="1"/>
    <col min="1282" max="1282" width="4.125" style="86" hidden="1" customWidth="1"/>
    <col min="1283" max="1283" width="9" style="86" hidden="1" customWidth="1"/>
    <col min="1284" max="1284" width="11.75" style="86" hidden="1" customWidth="1"/>
    <col min="1285" max="1285" width="2.25" style="86" hidden="1" customWidth="1"/>
    <col min="1286" max="1286" width="12" style="86" hidden="1" customWidth="1"/>
    <col min="1287" max="1287" width="9" style="86" hidden="1" customWidth="1"/>
    <col min="1288" max="1288" width="12.375" style="86" hidden="1" customWidth="1"/>
    <col min="1289" max="1289" width="3.5" style="86" hidden="1" customWidth="1"/>
    <col min="1290" max="1290" width="3.625" style="86" hidden="1" customWidth="1"/>
    <col min="1291" max="1291" width="2.875" style="86" hidden="1" customWidth="1"/>
    <col min="1292" max="1292" width="3.625" style="86" hidden="1" customWidth="1"/>
    <col min="1293" max="1293" width="3.875" style="86" hidden="1" customWidth="1"/>
    <col min="1294" max="1536" width="9" style="86" hidden="1" customWidth="1"/>
    <col min="1537" max="1537" width="3.875" style="86" hidden="1" customWidth="1"/>
    <col min="1538" max="1538" width="4.125" style="86" hidden="1" customWidth="1"/>
    <col min="1539" max="1539" width="9" style="86" hidden="1" customWidth="1"/>
    <col min="1540" max="1540" width="11.75" style="86" hidden="1" customWidth="1"/>
    <col min="1541" max="1541" width="2.25" style="86" hidden="1" customWidth="1"/>
    <col min="1542" max="1542" width="12" style="86" hidden="1" customWidth="1"/>
    <col min="1543" max="1543" width="9" style="86" hidden="1" customWidth="1"/>
    <col min="1544" max="1544" width="12.375" style="86" hidden="1" customWidth="1"/>
    <col min="1545" max="1545" width="3.5" style="86" hidden="1" customWidth="1"/>
    <col min="1546" max="1546" width="3.625" style="86" hidden="1" customWidth="1"/>
    <col min="1547" max="1547" width="2.875" style="86" hidden="1" customWidth="1"/>
    <col min="1548" max="1548" width="3.625" style="86" hidden="1" customWidth="1"/>
    <col min="1549" max="1549" width="3.875" style="86" hidden="1" customWidth="1"/>
    <col min="1550" max="1792" width="9" style="86" hidden="1" customWidth="1"/>
    <col min="1793" max="1793" width="3.875" style="86" hidden="1" customWidth="1"/>
    <col min="1794" max="1794" width="4.125" style="86" hidden="1" customWidth="1"/>
    <col min="1795" max="1795" width="9" style="86" hidden="1" customWidth="1"/>
    <col min="1796" max="1796" width="11.75" style="86" hidden="1" customWidth="1"/>
    <col min="1797" max="1797" width="2.25" style="86" hidden="1" customWidth="1"/>
    <col min="1798" max="1798" width="12" style="86" hidden="1" customWidth="1"/>
    <col min="1799" max="1799" width="9" style="86" hidden="1" customWidth="1"/>
    <col min="1800" max="1800" width="12.375" style="86" hidden="1" customWidth="1"/>
    <col min="1801" max="1801" width="3.5" style="86" hidden="1" customWidth="1"/>
    <col min="1802" max="1802" width="3.625" style="86" hidden="1" customWidth="1"/>
    <col min="1803" max="1803" width="2.875" style="86" hidden="1" customWidth="1"/>
    <col min="1804" max="1804" width="3.625" style="86" hidden="1" customWidth="1"/>
    <col min="1805" max="1805" width="3.875" style="86" hidden="1" customWidth="1"/>
    <col min="1806" max="2048" width="9" style="86" hidden="1" customWidth="1"/>
    <col min="2049" max="2049" width="3.875" style="86" hidden="1" customWidth="1"/>
    <col min="2050" max="2050" width="4.125" style="86" hidden="1" customWidth="1"/>
    <col min="2051" max="2051" width="9" style="86" hidden="1" customWidth="1"/>
    <col min="2052" max="2052" width="11.75" style="86" hidden="1" customWidth="1"/>
    <col min="2053" max="2053" width="2.25" style="86" hidden="1" customWidth="1"/>
    <col min="2054" max="2054" width="12" style="86" hidden="1" customWidth="1"/>
    <col min="2055" max="2055" width="9" style="86" hidden="1" customWidth="1"/>
    <col min="2056" max="2056" width="12.375" style="86" hidden="1" customWidth="1"/>
    <col min="2057" max="2057" width="3.5" style="86" hidden="1" customWidth="1"/>
    <col min="2058" max="2058" width="3.625" style="86" hidden="1" customWidth="1"/>
    <col min="2059" max="2059" width="2.875" style="86" hidden="1" customWidth="1"/>
    <col min="2060" max="2060" width="3.625" style="86" hidden="1" customWidth="1"/>
    <col min="2061" max="2061" width="3.875" style="86" hidden="1" customWidth="1"/>
    <col min="2062" max="2304" width="9" style="86" hidden="1" customWidth="1"/>
    <col min="2305" max="2305" width="3.875" style="86" hidden="1" customWidth="1"/>
    <col min="2306" max="2306" width="4.125" style="86" hidden="1" customWidth="1"/>
    <col min="2307" max="2307" width="9" style="86" hidden="1" customWidth="1"/>
    <col min="2308" max="2308" width="11.75" style="86" hidden="1" customWidth="1"/>
    <col min="2309" max="2309" width="2.25" style="86" hidden="1" customWidth="1"/>
    <col min="2310" max="2310" width="12" style="86" hidden="1" customWidth="1"/>
    <col min="2311" max="2311" width="9" style="86" hidden="1" customWidth="1"/>
    <col min="2312" max="2312" width="12.375" style="86" hidden="1" customWidth="1"/>
    <col min="2313" max="2313" width="3.5" style="86" hidden="1" customWidth="1"/>
    <col min="2314" max="2314" width="3.625" style="86" hidden="1" customWidth="1"/>
    <col min="2315" max="2315" width="2.875" style="86" hidden="1" customWidth="1"/>
    <col min="2316" max="2316" width="3.625" style="86" hidden="1" customWidth="1"/>
    <col min="2317" max="2317" width="3.875" style="86" hidden="1" customWidth="1"/>
    <col min="2318" max="2560" width="9" style="86" hidden="1" customWidth="1"/>
    <col min="2561" max="2561" width="3.875" style="86" hidden="1" customWidth="1"/>
    <col min="2562" max="2562" width="4.125" style="86" hidden="1" customWidth="1"/>
    <col min="2563" max="2563" width="9" style="86" hidden="1" customWidth="1"/>
    <col min="2564" max="2564" width="11.75" style="86" hidden="1" customWidth="1"/>
    <col min="2565" max="2565" width="2.25" style="86" hidden="1" customWidth="1"/>
    <col min="2566" max="2566" width="12" style="86" hidden="1" customWidth="1"/>
    <col min="2567" max="2567" width="9" style="86" hidden="1" customWidth="1"/>
    <col min="2568" max="2568" width="12.375" style="86" hidden="1" customWidth="1"/>
    <col min="2569" max="2569" width="3.5" style="86" hidden="1" customWidth="1"/>
    <col min="2570" max="2570" width="3.625" style="86" hidden="1" customWidth="1"/>
    <col min="2571" max="2571" width="2.875" style="86" hidden="1" customWidth="1"/>
    <col min="2572" max="2572" width="3.625" style="86" hidden="1" customWidth="1"/>
    <col min="2573" max="2573" width="3.875" style="86" hidden="1" customWidth="1"/>
    <col min="2574" max="2816" width="9" style="86" hidden="1" customWidth="1"/>
    <col min="2817" max="2817" width="3.875" style="86" hidden="1" customWidth="1"/>
    <col min="2818" max="2818" width="4.125" style="86" hidden="1" customWidth="1"/>
    <col min="2819" max="2819" width="9" style="86" hidden="1" customWidth="1"/>
    <col min="2820" max="2820" width="11.75" style="86" hidden="1" customWidth="1"/>
    <col min="2821" max="2821" width="2.25" style="86" hidden="1" customWidth="1"/>
    <col min="2822" max="2822" width="12" style="86" hidden="1" customWidth="1"/>
    <col min="2823" max="2823" width="9" style="86" hidden="1" customWidth="1"/>
    <col min="2824" max="2824" width="12.375" style="86" hidden="1" customWidth="1"/>
    <col min="2825" max="2825" width="3.5" style="86" hidden="1" customWidth="1"/>
    <col min="2826" max="2826" width="3.625" style="86" hidden="1" customWidth="1"/>
    <col min="2827" max="2827" width="2.875" style="86" hidden="1" customWidth="1"/>
    <col min="2828" max="2828" width="3.625" style="86" hidden="1" customWidth="1"/>
    <col min="2829" max="2829" width="3.875" style="86" hidden="1" customWidth="1"/>
    <col min="2830" max="3072" width="9" style="86" hidden="1" customWidth="1"/>
    <col min="3073" max="3073" width="3.875" style="86" hidden="1" customWidth="1"/>
    <col min="3074" max="3074" width="4.125" style="86" hidden="1" customWidth="1"/>
    <col min="3075" max="3075" width="9" style="86" hidden="1" customWidth="1"/>
    <col min="3076" max="3076" width="11.75" style="86" hidden="1" customWidth="1"/>
    <col min="3077" max="3077" width="2.25" style="86" hidden="1" customWidth="1"/>
    <col min="3078" max="3078" width="12" style="86" hidden="1" customWidth="1"/>
    <col min="3079" max="3079" width="9" style="86" hidden="1" customWidth="1"/>
    <col min="3080" max="3080" width="12.375" style="86" hidden="1" customWidth="1"/>
    <col min="3081" max="3081" width="3.5" style="86" hidden="1" customWidth="1"/>
    <col min="3082" max="3082" width="3.625" style="86" hidden="1" customWidth="1"/>
    <col min="3083" max="3083" width="2.875" style="86" hidden="1" customWidth="1"/>
    <col min="3084" max="3084" width="3.625" style="86" hidden="1" customWidth="1"/>
    <col min="3085" max="3085" width="3.875" style="86" hidden="1" customWidth="1"/>
    <col min="3086" max="3328" width="9" style="86" hidden="1" customWidth="1"/>
    <col min="3329" max="3329" width="3.875" style="86" hidden="1" customWidth="1"/>
    <col min="3330" max="3330" width="4.125" style="86" hidden="1" customWidth="1"/>
    <col min="3331" max="3331" width="9" style="86" hidden="1" customWidth="1"/>
    <col min="3332" max="3332" width="11.75" style="86" hidden="1" customWidth="1"/>
    <col min="3333" max="3333" width="2.25" style="86" hidden="1" customWidth="1"/>
    <col min="3334" max="3334" width="12" style="86" hidden="1" customWidth="1"/>
    <col min="3335" max="3335" width="9" style="86" hidden="1" customWidth="1"/>
    <col min="3336" max="3336" width="12.375" style="86" hidden="1" customWidth="1"/>
    <col min="3337" max="3337" width="3.5" style="86" hidden="1" customWidth="1"/>
    <col min="3338" max="3338" width="3.625" style="86" hidden="1" customWidth="1"/>
    <col min="3339" max="3339" width="2.875" style="86" hidden="1" customWidth="1"/>
    <col min="3340" max="3340" width="3.625" style="86" hidden="1" customWidth="1"/>
    <col min="3341" max="3341" width="3.875" style="86" hidden="1" customWidth="1"/>
    <col min="3342" max="3584" width="9" style="86" hidden="1" customWidth="1"/>
    <col min="3585" max="3585" width="3.875" style="86" hidden="1" customWidth="1"/>
    <col min="3586" max="3586" width="4.125" style="86" hidden="1" customWidth="1"/>
    <col min="3587" max="3587" width="9" style="86" hidden="1" customWidth="1"/>
    <col min="3588" max="3588" width="11.75" style="86" hidden="1" customWidth="1"/>
    <col min="3589" max="3589" width="2.25" style="86" hidden="1" customWidth="1"/>
    <col min="3590" max="3590" width="12" style="86" hidden="1" customWidth="1"/>
    <col min="3591" max="3591" width="9" style="86" hidden="1" customWidth="1"/>
    <col min="3592" max="3592" width="12.375" style="86" hidden="1" customWidth="1"/>
    <col min="3593" max="3593" width="3.5" style="86" hidden="1" customWidth="1"/>
    <col min="3594" max="3594" width="3.625" style="86" hidden="1" customWidth="1"/>
    <col min="3595" max="3595" width="2.875" style="86" hidden="1" customWidth="1"/>
    <col min="3596" max="3596" width="3.625" style="86" hidden="1" customWidth="1"/>
    <col min="3597" max="3597" width="3.875" style="86" hidden="1" customWidth="1"/>
    <col min="3598" max="3840" width="9" style="86" hidden="1" customWidth="1"/>
    <col min="3841" max="3841" width="3.875" style="86" hidden="1" customWidth="1"/>
    <col min="3842" max="3842" width="4.125" style="86" hidden="1" customWidth="1"/>
    <col min="3843" max="3843" width="9" style="86" hidden="1" customWidth="1"/>
    <col min="3844" max="3844" width="11.75" style="86" hidden="1" customWidth="1"/>
    <col min="3845" max="3845" width="2.25" style="86" hidden="1" customWidth="1"/>
    <col min="3846" max="3846" width="12" style="86" hidden="1" customWidth="1"/>
    <col min="3847" max="3847" width="9" style="86" hidden="1" customWidth="1"/>
    <col min="3848" max="3848" width="12.375" style="86" hidden="1" customWidth="1"/>
    <col min="3849" max="3849" width="3.5" style="86" hidden="1" customWidth="1"/>
    <col min="3850" max="3850" width="3.625" style="86" hidden="1" customWidth="1"/>
    <col min="3851" max="3851" width="2.875" style="86" hidden="1" customWidth="1"/>
    <col min="3852" max="3852" width="3.625" style="86" hidden="1" customWidth="1"/>
    <col min="3853" max="3853" width="3.875" style="86" hidden="1" customWidth="1"/>
    <col min="3854" max="4096" width="9" style="86" hidden="1" customWidth="1"/>
    <col min="4097" max="4097" width="3.875" style="86" hidden="1" customWidth="1"/>
    <col min="4098" max="4098" width="4.125" style="86" hidden="1" customWidth="1"/>
    <col min="4099" max="4099" width="9" style="86" hidden="1" customWidth="1"/>
    <col min="4100" max="4100" width="11.75" style="86" hidden="1" customWidth="1"/>
    <col min="4101" max="4101" width="2.25" style="86" hidden="1" customWidth="1"/>
    <col min="4102" max="4102" width="12" style="86" hidden="1" customWidth="1"/>
    <col min="4103" max="4103" width="9" style="86" hidden="1" customWidth="1"/>
    <col min="4104" max="4104" width="12.375" style="86" hidden="1" customWidth="1"/>
    <col min="4105" max="4105" width="3.5" style="86" hidden="1" customWidth="1"/>
    <col min="4106" max="4106" width="3.625" style="86" hidden="1" customWidth="1"/>
    <col min="4107" max="4107" width="2.875" style="86" hidden="1" customWidth="1"/>
    <col min="4108" max="4108" width="3.625" style="86" hidden="1" customWidth="1"/>
    <col min="4109" max="4109" width="3.875" style="86" hidden="1" customWidth="1"/>
    <col min="4110" max="4352" width="9" style="86" hidden="1" customWidth="1"/>
    <col min="4353" max="4353" width="3.875" style="86" hidden="1" customWidth="1"/>
    <col min="4354" max="4354" width="4.125" style="86" hidden="1" customWidth="1"/>
    <col min="4355" max="4355" width="9" style="86" hidden="1" customWidth="1"/>
    <col min="4356" max="4356" width="11.75" style="86" hidden="1" customWidth="1"/>
    <col min="4357" max="4357" width="2.25" style="86" hidden="1" customWidth="1"/>
    <col min="4358" max="4358" width="12" style="86" hidden="1" customWidth="1"/>
    <col min="4359" max="4359" width="9" style="86" hidden="1" customWidth="1"/>
    <col min="4360" max="4360" width="12.375" style="86" hidden="1" customWidth="1"/>
    <col min="4361" max="4361" width="3.5" style="86" hidden="1" customWidth="1"/>
    <col min="4362" max="4362" width="3.625" style="86" hidden="1" customWidth="1"/>
    <col min="4363" max="4363" width="2.875" style="86" hidden="1" customWidth="1"/>
    <col min="4364" max="4364" width="3.625" style="86" hidden="1" customWidth="1"/>
    <col min="4365" max="4365" width="3.875" style="86" hidden="1" customWidth="1"/>
    <col min="4366" max="4608" width="9" style="86" hidden="1" customWidth="1"/>
    <col min="4609" max="4609" width="3.875" style="86" hidden="1" customWidth="1"/>
    <col min="4610" max="4610" width="4.125" style="86" hidden="1" customWidth="1"/>
    <col min="4611" max="4611" width="9" style="86" hidden="1" customWidth="1"/>
    <col min="4612" max="4612" width="11.75" style="86" hidden="1" customWidth="1"/>
    <col min="4613" max="4613" width="2.25" style="86" hidden="1" customWidth="1"/>
    <col min="4614" max="4614" width="12" style="86" hidden="1" customWidth="1"/>
    <col min="4615" max="4615" width="9" style="86" hidden="1" customWidth="1"/>
    <col min="4616" max="4616" width="12.375" style="86" hidden="1" customWidth="1"/>
    <col min="4617" max="4617" width="3.5" style="86" hidden="1" customWidth="1"/>
    <col min="4618" max="4618" width="3.625" style="86" hidden="1" customWidth="1"/>
    <col min="4619" max="4619" width="2.875" style="86" hidden="1" customWidth="1"/>
    <col min="4620" max="4620" width="3.625" style="86" hidden="1" customWidth="1"/>
    <col min="4621" max="4621" width="3.875" style="86" hidden="1" customWidth="1"/>
    <col min="4622" max="4864" width="9" style="86" hidden="1" customWidth="1"/>
    <col min="4865" max="4865" width="3.875" style="86" hidden="1" customWidth="1"/>
    <col min="4866" max="4866" width="4.125" style="86" hidden="1" customWidth="1"/>
    <col min="4867" max="4867" width="9" style="86" hidden="1" customWidth="1"/>
    <col min="4868" max="4868" width="11.75" style="86" hidden="1" customWidth="1"/>
    <col min="4869" max="4869" width="2.25" style="86" hidden="1" customWidth="1"/>
    <col min="4870" max="4870" width="12" style="86" hidden="1" customWidth="1"/>
    <col min="4871" max="4871" width="9" style="86" hidden="1" customWidth="1"/>
    <col min="4872" max="4872" width="12.375" style="86" hidden="1" customWidth="1"/>
    <col min="4873" max="4873" width="3.5" style="86" hidden="1" customWidth="1"/>
    <col min="4874" max="4874" width="3.625" style="86" hidden="1" customWidth="1"/>
    <col min="4875" max="4875" width="2.875" style="86" hidden="1" customWidth="1"/>
    <col min="4876" max="4876" width="3.625" style="86" hidden="1" customWidth="1"/>
    <col min="4877" max="4877" width="3.875" style="86" hidden="1" customWidth="1"/>
    <col min="4878" max="5120" width="9" style="86" hidden="1" customWidth="1"/>
    <col min="5121" max="5121" width="3.875" style="86" hidden="1" customWidth="1"/>
    <col min="5122" max="5122" width="4.125" style="86" hidden="1" customWidth="1"/>
    <col min="5123" max="5123" width="9" style="86" hidden="1" customWidth="1"/>
    <col min="5124" max="5124" width="11.75" style="86" hidden="1" customWidth="1"/>
    <col min="5125" max="5125" width="2.25" style="86" hidden="1" customWidth="1"/>
    <col min="5126" max="5126" width="12" style="86" hidden="1" customWidth="1"/>
    <col min="5127" max="5127" width="9" style="86" hidden="1" customWidth="1"/>
    <col min="5128" max="5128" width="12.375" style="86" hidden="1" customWidth="1"/>
    <col min="5129" max="5129" width="3.5" style="86" hidden="1" customWidth="1"/>
    <col min="5130" max="5130" width="3.625" style="86" hidden="1" customWidth="1"/>
    <col min="5131" max="5131" width="2.875" style="86" hidden="1" customWidth="1"/>
    <col min="5132" max="5132" width="3.625" style="86" hidden="1" customWidth="1"/>
    <col min="5133" max="5133" width="3.875" style="86" hidden="1" customWidth="1"/>
    <col min="5134" max="5376" width="9" style="86" hidden="1" customWidth="1"/>
    <col min="5377" max="5377" width="3.875" style="86" hidden="1" customWidth="1"/>
    <col min="5378" max="5378" width="4.125" style="86" hidden="1" customWidth="1"/>
    <col min="5379" max="5379" width="9" style="86" hidden="1" customWidth="1"/>
    <col min="5380" max="5380" width="11.75" style="86" hidden="1" customWidth="1"/>
    <col min="5381" max="5381" width="2.25" style="86" hidden="1" customWidth="1"/>
    <col min="5382" max="5382" width="12" style="86" hidden="1" customWidth="1"/>
    <col min="5383" max="5383" width="9" style="86" hidden="1" customWidth="1"/>
    <col min="5384" max="5384" width="12.375" style="86" hidden="1" customWidth="1"/>
    <col min="5385" max="5385" width="3.5" style="86" hidden="1" customWidth="1"/>
    <col min="5386" max="5386" width="3.625" style="86" hidden="1" customWidth="1"/>
    <col min="5387" max="5387" width="2.875" style="86" hidden="1" customWidth="1"/>
    <col min="5388" max="5388" width="3.625" style="86" hidden="1" customWidth="1"/>
    <col min="5389" max="5389" width="3.875" style="86" hidden="1" customWidth="1"/>
    <col min="5390" max="5632" width="9" style="86" hidden="1" customWidth="1"/>
    <col min="5633" max="5633" width="3.875" style="86" hidden="1" customWidth="1"/>
    <col min="5634" max="5634" width="4.125" style="86" hidden="1" customWidth="1"/>
    <col min="5635" max="5635" width="9" style="86" hidden="1" customWidth="1"/>
    <col min="5636" max="5636" width="11.75" style="86" hidden="1" customWidth="1"/>
    <col min="5637" max="5637" width="2.25" style="86" hidden="1" customWidth="1"/>
    <col min="5638" max="5638" width="12" style="86" hidden="1" customWidth="1"/>
    <col min="5639" max="5639" width="9" style="86" hidden="1" customWidth="1"/>
    <col min="5640" max="5640" width="12.375" style="86" hidden="1" customWidth="1"/>
    <col min="5641" max="5641" width="3.5" style="86" hidden="1" customWidth="1"/>
    <col min="5642" max="5642" width="3.625" style="86" hidden="1" customWidth="1"/>
    <col min="5643" max="5643" width="2.875" style="86" hidden="1" customWidth="1"/>
    <col min="5644" max="5644" width="3.625" style="86" hidden="1" customWidth="1"/>
    <col min="5645" max="5645" width="3.875" style="86" hidden="1" customWidth="1"/>
    <col min="5646" max="5888" width="9" style="86" hidden="1" customWidth="1"/>
    <col min="5889" max="5889" width="3.875" style="86" hidden="1" customWidth="1"/>
    <col min="5890" max="5890" width="4.125" style="86" hidden="1" customWidth="1"/>
    <col min="5891" max="5891" width="9" style="86" hidden="1" customWidth="1"/>
    <col min="5892" max="5892" width="11.75" style="86" hidden="1" customWidth="1"/>
    <col min="5893" max="5893" width="2.25" style="86" hidden="1" customWidth="1"/>
    <col min="5894" max="5894" width="12" style="86" hidden="1" customWidth="1"/>
    <col min="5895" max="5895" width="9" style="86" hidden="1" customWidth="1"/>
    <col min="5896" max="5896" width="12.375" style="86" hidden="1" customWidth="1"/>
    <col min="5897" max="5897" width="3.5" style="86" hidden="1" customWidth="1"/>
    <col min="5898" max="5898" width="3.625" style="86" hidden="1" customWidth="1"/>
    <col min="5899" max="5899" width="2.875" style="86" hidden="1" customWidth="1"/>
    <col min="5900" max="5900" width="3.625" style="86" hidden="1" customWidth="1"/>
    <col min="5901" max="5901" width="3.875" style="86" hidden="1" customWidth="1"/>
    <col min="5902" max="6144" width="9" style="86" hidden="1" customWidth="1"/>
    <col min="6145" max="6145" width="3.875" style="86" hidden="1" customWidth="1"/>
    <col min="6146" max="6146" width="4.125" style="86" hidden="1" customWidth="1"/>
    <col min="6147" max="6147" width="9" style="86" hidden="1" customWidth="1"/>
    <col min="6148" max="6148" width="11.75" style="86" hidden="1" customWidth="1"/>
    <col min="6149" max="6149" width="2.25" style="86" hidden="1" customWidth="1"/>
    <col min="6150" max="6150" width="12" style="86" hidden="1" customWidth="1"/>
    <col min="6151" max="6151" width="9" style="86" hidden="1" customWidth="1"/>
    <col min="6152" max="6152" width="12.375" style="86" hidden="1" customWidth="1"/>
    <col min="6153" max="6153" width="3.5" style="86" hidden="1" customWidth="1"/>
    <col min="6154" max="6154" width="3.625" style="86" hidden="1" customWidth="1"/>
    <col min="6155" max="6155" width="2.875" style="86" hidden="1" customWidth="1"/>
    <col min="6156" max="6156" width="3.625" style="86" hidden="1" customWidth="1"/>
    <col min="6157" max="6157" width="3.875" style="86" hidden="1" customWidth="1"/>
    <col min="6158" max="6400" width="9" style="86" hidden="1" customWidth="1"/>
    <col min="6401" max="6401" width="3.875" style="86" hidden="1" customWidth="1"/>
    <col min="6402" max="6402" width="4.125" style="86" hidden="1" customWidth="1"/>
    <col min="6403" max="6403" width="9" style="86" hidden="1" customWidth="1"/>
    <col min="6404" max="6404" width="11.75" style="86" hidden="1" customWidth="1"/>
    <col min="6405" max="6405" width="2.25" style="86" hidden="1" customWidth="1"/>
    <col min="6406" max="6406" width="12" style="86" hidden="1" customWidth="1"/>
    <col min="6407" max="6407" width="9" style="86" hidden="1" customWidth="1"/>
    <col min="6408" max="6408" width="12.375" style="86" hidden="1" customWidth="1"/>
    <col min="6409" max="6409" width="3.5" style="86" hidden="1" customWidth="1"/>
    <col min="6410" max="6410" width="3.625" style="86" hidden="1" customWidth="1"/>
    <col min="6411" max="6411" width="2.875" style="86" hidden="1" customWidth="1"/>
    <col min="6412" max="6412" width="3.625" style="86" hidden="1" customWidth="1"/>
    <col min="6413" max="6413" width="3.875" style="86" hidden="1" customWidth="1"/>
    <col min="6414" max="6656" width="9" style="86" hidden="1" customWidth="1"/>
    <col min="6657" max="6657" width="3.875" style="86" hidden="1" customWidth="1"/>
    <col min="6658" max="6658" width="4.125" style="86" hidden="1" customWidth="1"/>
    <col min="6659" max="6659" width="9" style="86" hidden="1" customWidth="1"/>
    <col min="6660" max="6660" width="11.75" style="86" hidden="1" customWidth="1"/>
    <col min="6661" max="6661" width="2.25" style="86" hidden="1" customWidth="1"/>
    <col min="6662" max="6662" width="12" style="86" hidden="1" customWidth="1"/>
    <col min="6663" max="6663" width="9" style="86" hidden="1" customWidth="1"/>
    <col min="6664" max="6664" width="12.375" style="86" hidden="1" customWidth="1"/>
    <col min="6665" max="6665" width="3.5" style="86" hidden="1" customWidth="1"/>
    <col min="6666" max="6666" width="3.625" style="86" hidden="1" customWidth="1"/>
    <col min="6667" max="6667" width="2.875" style="86" hidden="1" customWidth="1"/>
    <col min="6668" max="6668" width="3.625" style="86" hidden="1" customWidth="1"/>
    <col min="6669" max="6669" width="3.875" style="86" hidden="1" customWidth="1"/>
    <col min="6670" max="6912" width="9" style="86" hidden="1" customWidth="1"/>
    <col min="6913" max="6913" width="3.875" style="86" hidden="1" customWidth="1"/>
    <col min="6914" max="6914" width="4.125" style="86" hidden="1" customWidth="1"/>
    <col min="6915" max="6915" width="9" style="86" hidden="1" customWidth="1"/>
    <col min="6916" max="6916" width="11.75" style="86" hidden="1" customWidth="1"/>
    <col min="6917" max="6917" width="2.25" style="86" hidden="1" customWidth="1"/>
    <col min="6918" max="6918" width="12" style="86" hidden="1" customWidth="1"/>
    <col min="6919" max="6919" width="9" style="86" hidden="1" customWidth="1"/>
    <col min="6920" max="6920" width="12.375" style="86" hidden="1" customWidth="1"/>
    <col min="6921" max="6921" width="3.5" style="86" hidden="1" customWidth="1"/>
    <col min="6922" max="6922" width="3.625" style="86" hidden="1" customWidth="1"/>
    <col min="6923" max="6923" width="2.875" style="86" hidden="1" customWidth="1"/>
    <col min="6924" max="6924" width="3.625" style="86" hidden="1" customWidth="1"/>
    <col min="6925" max="6925" width="3.875" style="86" hidden="1" customWidth="1"/>
    <col min="6926" max="7168" width="9" style="86" hidden="1" customWidth="1"/>
    <col min="7169" max="7169" width="3.875" style="86" hidden="1" customWidth="1"/>
    <col min="7170" max="7170" width="4.125" style="86" hidden="1" customWidth="1"/>
    <col min="7171" max="7171" width="9" style="86" hidden="1" customWidth="1"/>
    <col min="7172" max="7172" width="11.75" style="86" hidden="1" customWidth="1"/>
    <col min="7173" max="7173" width="2.25" style="86" hidden="1" customWidth="1"/>
    <col min="7174" max="7174" width="12" style="86" hidden="1" customWidth="1"/>
    <col min="7175" max="7175" width="9" style="86" hidden="1" customWidth="1"/>
    <col min="7176" max="7176" width="12.375" style="86" hidden="1" customWidth="1"/>
    <col min="7177" max="7177" width="3.5" style="86" hidden="1" customWidth="1"/>
    <col min="7178" max="7178" width="3.625" style="86" hidden="1" customWidth="1"/>
    <col min="7179" max="7179" width="2.875" style="86" hidden="1" customWidth="1"/>
    <col min="7180" max="7180" width="3.625" style="86" hidden="1" customWidth="1"/>
    <col min="7181" max="7181" width="3.875" style="86" hidden="1" customWidth="1"/>
    <col min="7182" max="7424" width="9" style="86" hidden="1" customWidth="1"/>
    <col min="7425" max="7425" width="3.875" style="86" hidden="1" customWidth="1"/>
    <col min="7426" max="7426" width="4.125" style="86" hidden="1" customWidth="1"/>
    <col min="7427" max="7427" width="9" style="86" hidden="1" customWidth="1"/>
    <col min="7428" max="7428" width="11.75" style="86" hidden="1" customWidth="1"/>
    <col min="7429" max="7429" width="2.25" style="86" hidden="1" customWidth="1"/>
    <col min="7430" max="7430" width="12" style="86" hidden="1" customWidth="1"/>
    <col min="7431" max="7431" width="9" style="86" hidden="1" customWidth="1"/>
    <col min="7432" max="7432" width="12.375" style="86" hidden="1" customWidth="1"/>
    <col min="7433" max="7433" width="3.5" style="86" hidden="1" customWidth="1"/>
    <col min="7434" max="7434" width="3.625" style="86" hidden="1" customWidth="1"/>
    <col min="7435" max="7435" width="2.875" style="86" hidden="1" customWidth="1"/>
    <col min="7436" max="7436" width="3.625" style="86" hidden="1" customWidth="1"/>
    <col min="7437" max="7437" width="3.875" style="86" hidden="1" customWidth="1"/>
    <col min="7438" max="7680" width="9" style="86" hidden="1" customWidth="1"/>
    <col min="7681" max="7681" width="3.875" style="86" hidden="1" customWidth="1"/>
    <col min="7682" max="7682" width="4.125" style="86" hidden="1" customWidth="1"/>
    <col min="7683" max="7683" width="9" style="86" hidden="1" customWidth="1"/>
    <col min="7684" max="7684" width="11.75" style="86" hidden="1" customWidth="1"/>
    <col min="7685" max="7685" width="2.25" style="86" hidden="1" customWidth="1"/>
    <col min="7686" max="7686" width="12" style="86" hidden="1" customWidth="1"/>
    <col min="7687" max="7687" width="9" style="86" hidden="1" customWidth="1"/>
    <col min="7688" max="7688" width="12.375" style="86" hidden="1" customWidth="1"/>
    <col min="7689" max="7689" width="3.5" style="86" hidden="1" customWidth="1"/>
    <col min="7690" max="7690" width="3.625" style="86" hidden="1" customWidth="1"/>
    <col min="7691" max="7691" width="2.875" style="86" hidden="1" customWidth="1"/>
    <col min="7692" max="7692" width="3.625" style="86" hidden="1" customWidth="1"/>
    <col min="7693" max="7693" width="3.875" style="86" hidden="1" customWidth="1"/>
    <col min="7694" max="7936" width="9" style="86" hidden="1" customWidth="1"/>
    <col min="7937" max="7937" width="3.875" style="86" hidden="1" customWidth="1"/>
    <col min="7938" max="7938" width="4.125" style="86" hidden="1" customWidth="1"/>
    <col min="7939" max="7939" width="9" style="86" hidden="1" customWidth="1"/>
    <col min="7940" max="7940" width="11.75" style="86" hidden="1" customWidth="1"/>
    <col min="7941" max="7941" width="2.25" style="86" hidden="1" customWidth="1"/>
    <col min="7942" max="7942" width="12" style="86" hidden="1" customWidth="1"/>
    <col min="7943" max="7943" width="9" style="86" hidden="1" customWidth="1"/>
    <col min="7944" max="7944" width="12.375" style="86" hidden="1" customWidth="1"/>
    <col min="7945" max="7945" width="3.5" style="86" hidden="1" customWidth="1"/>
    <col min="7946" max="7946" width="3.625" style="86" hidden="1" customWidth="1"/>
    <col min="7947" max="7947" width="2.875" style="86" hidden="1" customWidth="1"/>
    <col min="7948" max="7948" width="3.625" style="86" hidden="1" customWidth="1"/>
    <col min="7949" max="7949" width="3.875" style="86" hidden="1" customWidth="1"/>
    <col min="7950" max="8192" width="9" style="86" hidden="1" customWidth="1"/>
    <col min="8193" max="8193" width="3.875" style="86" hidden="1" customWidth="1"/>
    <col min="8194" max="8194" width="4.125" style="86" hidden="1" customWidth="1"/>
    <col min="8195" max="8195" width="9" style="86" hidden="1" customWidth="1"/>
    <col min="8196" max="8196" width="11.75" style="86" hidden="1" customWidth="1"/>
    <col min="8197" max="8197" width="2.25" style="86" hidden="1" customWidth="1"/>
    <col min="8198" max="8198" width="12" style="86" hidden="1" customWidth="1"/>
    <col min="8199" max="8199" width="9" style="86" hidden="1" customWidth="1"/>
    <col min="8200" max="8200" width="12.375" style="86" hidden="1" customWidth="1"/>
    <col min="8201" max="8201" width="3.5" style="86" hidden="1" customWidth="1"/>
    <col min="8202" max="8202" width="3.625" style="86" hidden="1" customWidth="1"/>
    <col min="8203" max="8203" width="2.875" style="86" hidden="1" customWidth="1"/>
    <col min="8204" max="8204" width="3.625" style="86" hidden="1" customWidth="1"/>
    <col min="8205" max="8205" width="3.875" style="86" hidden="1" customWidth="1"/>
    <col min="8206" max="8448" width="9" style="86" hidden="1" customWidth="1"/>
    <col min="8449" max="8449" width="3.875" style="86" hidden="1" customWidth="1"/>
    <col min="8450" max="8450" width="4.125" style="86" hidden="1" customWidth="1"/>
    <col min="8451" max="8451" width="9" style="86" hidden="1" customWidth="1"/>
    <col min="8452" max="8452" width="11.75" style="86" hidden="1" customWidth="1"/>
    <col min="8453" max="8453" width="2.25" style="86" hidden="1" customWidth="1"/>
    <col min="8454" max="8454" width="12" style="86" hidden="1" customWidth="1"/>
    <col min="8455" max="8455" width="9" style="86" hidden="1" customWidth="1"/>
    <col min="8456" max="8456" width="12.375" style="86" hidden="1" customWidth="1"/>
    <col min="8457" max="8457" width="3.5" style="86" hidden="1" customWidth="1"/>
    <col min="8458" max="8458" width="3.625" style="86" hidden="1" customWidth="1"/>
    <col min="8459" max="8459" width="2.875" style="86" hidden="1" customWidth="1"/>
    <col min="8460" max="8460" width="3.625" style="86" hidden="1" customWidth="1"/>
    <col min="8461" max="8461" width="3.875" style="86" hidden="1" customWidth="1"/>
    <col min="8462" max="8704" width="9" style="86" hidden="1" customWidth="1"/>
    <col min="8705" max="8705" width="3.875" style="86" hidden="1" customWidth="1"/>
    <col min="8706" max="8706" width="4.125" style="86" hidden="1" customWidth="1"/>
    <col min="8707" max="8707" width="9" style="86" hidden="1" customWidth="1"/>
    <col min="8708" max="8708" width="11.75" style="86" hidden="1" customWidth="1"/>
    <col min="8709" max="8709" width="2.25" style="86" hidden="1" customWidth="1"/>
    <col min="8710" max="8710" width="12" style="86" hidden="1" customWidth="1"/>
    <col min="8711" max="8711" width="9" style="86" hidden="1" customWidth="1"/>
    <col min="8712" max="8712" width="12.375" style="86" hidden="1" customWidth="1"/>
    <col min="8713" max="8713" width="3.5" style="86" hidden="1" customWidth="1"/>
    <col min="8714" max="8714" width="3.625" style="86" hidden="1" customWidth="1"/>
    <col min="8715" max="8715" width="2.875" style="86" hidden="1" customWidth="1"/>
    <col min="8716" max="8716" width="3.625" style="86" hidden="1" customWidth="1"/>
    <col min="8717" max="8717" width="3.875" style="86" hidden="1" customWidth="1"/>
    <col min="8718" max="8960" width="9" style="86" hidden="1" customWidth="1"/>
    <col min="8961" max="8961" width="3.875" style="86" hidden="1" customWidth="1"/>
    <col min="8962" max="8962" width="4.125" style="86" hidden="1" customWidth="1"/>
    <col min="8963" max="8963" width="9" style="86" hidden="1" customWidth="1"/>
    <col min="8964" max="8964" width="11.75" style="86" hidden="1" customWidth="1"/>
    <col min="8965" max="8965" width="2.25" style="86" hidden="1" customWidth="1"/>
    <col min="8966" max="8966" width="12" style="86" hidden="1" customWidth="1"/>
    <col min="8967" max="8967" width="9" style="86" hidden="1" customWidth="1"/>
    <col min="8968" max="8968" width="12.375" style="86" hidden="1" customWidth="1"/>
    <col min="8969" max="8969" width="3.5" style="86" hidden="1" customWidth="1"/>
    <col min="8970" max="8970" width="3.625" style="86" hidden="1" customWidth="1"/>
    <col min="8971" max="8971" width="2.875" style="86" hidden="1" customWidth="1"/>
    <col min="8972" max="8972" width="3.625" style="86" hidden="1" customWidth="1"/>
    <col min="8973" max="8973" width="3.875" style="86" hidden="1" customWidth="1"/>
    <col min="8974" max="9216" width="9" style="86" hidden="1" customWidth="1"/>
    <col min="9217" max="9217" width="3.875" style="86" hidden="1" customWidth="1"/>
    <col min="9218" max="9218" width="4.125" style="86" hidden="1" customWidth="1"/>
    <col min="9219" max="9219" width="9" style="86" hidden="1" customWidth="1"/>
    <col min="9220" max="9220" width="11.75" style="86" hidden="1" customWidth="1"/>
    <col min="9221" max="9221" width="2.25" style="86" hidden="1" customWidth="1"/>
    <col min="9222" max="9222" width="12" style="86" hidden="1" customWidth="1"/>
    <col min="9223" max="9223" width="9" style="86" hidden="1" customWidth="1"/>
    <col min="9224" max="9224" width="12.375" style="86" hidden="1" customWidth="1"/>
    <col min="9225" max="9225" width="3.5" style="86" hidden="1" customWidth="1"/>
    <col min="9226" max="9226" width="3.625" style="86" hidden="1" customWidth="1"/>
    <col min="9227" max="9227" width="2.875" style="86" hidden="1" customWidth="1"/>
    <col min="9228" max="9228" width="3.625" style="86" hidden="1" customWidth="1"/>
    <col min="9229" max="9229" width="3.875" style="86" hidden="1" customWidth="1"/>
    <col min="9230" max="9472" width="9" style="86" hidden="1" customWidth="1"/>
    <col min="9473" max="9473" width="3.875" style="86" hidden="1" customWidth="1"/>
    <col min="9474" max="9474" width="4.125" style="86" hidden="1" customWidth="1"/>
    <col min="9475" max="9475" width="9" style="86" hidden="1" customWidth="1"/>
    <col min="9476" max="9476" width="11.75" style="86" hidden="1" customWidth="1"/>
    <col min="9477" max="9477" width="2.25" style="86" hidden="1" customWidth="1"/>
    <col min="9478" max="9478" width="12" style="86" hidden="1" customWidth="1"/>
    <col min="9479" max="9479" width="9" style="86" hidden="1" customWidth="1"/>
    <col min="9480" max="9480" width="12.375" style="86" hidden="1" customWidth="1"/>
    <col min="9481" max="9481" width="3.5" style="86" hidden="1" customWidth="1"/>
    <col min="9482" max="9482" width="3.625" style="86" hidden="1" customWidth="1"/>
    <col min="9483" max="9483" width="2.875" style="86" hidden="1" customWidth="1"/>
    <col min="9484" max="9484" width="3.625" style="86" hidden="1" customWidth="1"/>
    <col min="9485" max="9485" width="3.875" style="86" hidden="1" customWidth="1"/>
    <col min="9486" max="9728" width="9" style="86" hidden="1" customWidth="1"/>
    <col min="9729" max="9729" width="3.875" style="86" hidden="1" customWidth="1"/>
    <col min="9730" max="9730" width="4.125" style="86" hidden="1" customWidth="1"/>
    <col min="9731" max="9731" width="9" style="86" hidden="1" customWidth="1"/>
    <col min="9732" max="9732" width="11.75" style="86" hidden="1" customWidth="1"/>
    <col min="9733" max="9733" width="2.25" style="86" hidden="1" customWidth="1"/>
    <col min="9734" max="9734" width="12" style="86" hidden="1" customWidth="1"/>
    <col min="9735" max="9735" width="9" style="86" hidden="1" customWidth="1"/>
    <col min="9736" max="9736" width="12.375" style="86" hidden="1" customWidth="1"/>
    <col min="9737" max="9737" width="3.5" style="86" hidden="1" customWidth="1"/>
    <col min="9738" max="9738" width="3.625" style="86" hidden="1" customWidth="1"/>
    <col min="9739" max="9739" width="2.875" style="86" hidden="1" customWidth="1"/>
    <col min="9740" max="9740" width="3.625" style="86" hidden="1" customWidth="1"/>
    <col min="9741" max="9741" width="3.875" style="86" hidden="1" customWidth="1"/>
    <col min="9742" max="9984" width="9" style="86" hidden="1" customWidth="1"/>
    <col min="9985" max="9985" width="3.875" style="86" hidden="1" customWidth="1"/>
    <col min="9986" max="9986" width="4.125" style="86" hidden="1" customWidth="1"/>
    <col min="9987" max="9987" width="9" style="86" hidden="1" customWidth="1"/>
    <col min="9988" max="9988" width="11.75" style="86" hidden="1" customWidth="1"/>
    <col min="9989" max="9989" width="2.25" style="86" hidden="1" customWidth="1"/>
    <col min="9990" max="9990" width="12" style="86" hidden="1" customWidth="1"/>
    <col min="9991" max="9991" width="9" style="86" hidden="1" customWidth="1"/>
    <col min="9992" max="9992" width="12.375" style="86" hidden="1" customWidth="1"/>
    <col min="9993" max="9993" width="3.5" style="86" hidden="1" customWidth="1"/>
    <col min="9994" max="9994" width="3.625" style="86" hidden="1" customWidth="1"/>
    <col min="9995" max="9995" width="2.875" style="86" hidden="1" customWidth="1"/>
    <col min="9996" max="9996" width="3.625" style="86" hidden="1" customWidth="1"/>
    <col min="9997" max="9997" width="3.875" style="86" hidden="1" customWidth="1"/>
    <col min="9998" max="10240" width="9" style="86" hidden="1" customWidth="1"/>
    <col min="10241" max="10241" width="3.875" style="86" hidden="1" customWidth="1"/>
    <col min="10242" max="10242" width="4.125" style="86" hidden="1" customWidth="1"/>
    <col min="10243" max="10243" width="9" style="86" hidden="1" customWidth="1"/>
    <col min="10244" max="10244" width="11.75" style="86" hidden="1" customWidth="1"/>
    <col min="10245" max="10245" width="2.25" style="86" hidden="1" customWidth="1"/>
    <col min="10246" max="10246" width="12" style="86" hidden="1" customWidth="1"/>
    <col min="10247" max="10247" width="9" style="86" hidden="1" customWidth="1"/>
    <col min="10248" max="10248" width="12.375" style="86" hidden="1" customWidth="1"/>
    <col min="10249" max="10249" width="3.5" style="86" hidden="1" customWidth="1"/>
    <col min="10250" max="10250" width="3.625" style="86" hidden="1" customWidth="1"/>
    <col min="10251" max="10251" width="2.875" style="86" hidden="1" customWidth="1"/>
    <col min="10252" max="10252" width="3.625" style="86" hidden="1" customWidth="1"/>
    <col min="10253" max="10253" width="3.875" style="86" hidden="1" customWidth="1"/>
    <col min="10254" max="10496" width="9" style="86" hidden="1" customWidth="1"/>
    <col min="10497" max="10497" width="3.875" style="86" hidden="1" customWidth="1"/>
    <col min="10498" max="10498" width="4.125" style="86" hidden="1" customWidth="1"/>
    <col min="10499" max="10499" width="9" style="86" hidden="1" customWidth="1"/>
    <col min="10500" max="10500" width="11.75" style="86" hidden="1" customWidth="1"/>
    <col min="10501" max="10501" width="2.25" style="86" hidden="1" customWidth="1"/>
    <col min="10502" max="10502" width="12" style="86" hidden="1" customWidth="1"/>
    <col min="10503" max="10503" width="9" style="86" hidden="1" customWidth="1"/>
    <col min="10504" max="10504" width="12.375" style="86" hidden="1" customWidth="1"/>
    <col min="10505" max="10505" width="3.5" style="86" hidden="1" customWidth="1"/>
    <col min="10506" max="10506" width="3.625" style="86" hidden="1" customWidth="1"/>
    <col min="10507" max="10507" width="2.875" style="86" hidden="1" customWidth="1"/>
    <col min="10508" max="10508" width="3.625" style="86" hidden="1" customWidth="1"/>
    <col min="10509" max="10509" width="3.875" style="86" hidden="1" customWidth="1"/>
    <col min="10510" max="10752" width="9" style="86" hidden="1" customWidth="1"/>
    <col min="10753" max="10753" width="3.875" style="86" hidden="1" customWidth="1"/>
    <col min="10754" max="10754" width="4.125" style="86" hidden="1" customWidth="1"/>
    <col min="10755" max="10755" width="9" style="86" hidden="1" customWidth="1"/>
    <col min="10756" max="10756" width="11.75" style="86" hidden="1" customWidth="1"/>
    <col min="10757" max="10757" width="2.25" style="86" hidden="1" customWidth="1"/>
    <col min="10758" max="10758" width="12" style="86" hidden="1" customWidth="1"/>
    <col min="10759" max="10759" width="9" style="86" hidden="1" customWidth="1"/>
    <col min="10760" max="10760" width="12.375" style="86" hidden="1" customWidth="1"/>
    <col min="10761" max="10761" width="3.5" style="86" hidden="1" customWidth="1"/>
    <col min="10762" max="10762" width="3.625" style="86" hidden="1" customWidth="1"/>
    <col min="10763" max="10763" width="2.875" style="86" hidden="1" customWidth="1"/>
    <col min="10764" max="10764" width="3.625" style="86" hidden="1" customWidth="1"/>
    <col min="10765" max="10765" width="3.875" style="86" hidden="1" customWidth="1"/>
    <col min="10766" max="11008" width="9" style="86" hidden="1" customWidth="1"/>
    <col min="11009" max="11009" width="3.875" style="86" hidden="1" customWidth="1"/>
    <col min="11010" max="11010" width="4.125" style="86" hidden="1" customWidth="1"/>
    <col min="11011" max="11011" width="9" style="86" hidden="1" customWidth="1"/>
    <col min="11012" max="11012" width="11.75" style="86" hidden="1" customWidth="1"/>
    <col min="11013" max="11013" width="2.25" style="86" hidden="1" customWidth="1"/>
    <col min="11014" max="11014" width="12" style="86" hidden="1" customWidth="1"/>
    <col min="11015" max="11015" width="9" style="86" hidden="1" customWidth="1"/>
    <col min="11016" max="11016" width="12.375" style="86" hidden="1" customWidth="1"/>
    <col min="11017" max="11017" width="3.5" style="86" hidden="1" customWidth="1"/>
    <col min="11018" max="11018" width="3.625" style="86" hidden="1" customWidth="1"/>
    <col min="11019" max="11019" width="2.875" style="86" hidden="1" customWidth="1"/>
    <col min="11020" max="11020" width="3.625" style="86" hidden="1" customWidth="1"/>
    <col min="11021" max="11021" width="3.875" style="86" hidden="1" customWidth="1"/>
    <col min="11022" max="11264" width="9" style="86" hidden="1" customWidth="1"/>
    <col min="11265" max="11265" width="3.875" style="86" hidden="1" customWidth="1"/>
    <col min="11266" max="11266" width="4.125" style="86" hidden="1" customWidth="1"/>
    <col min="11267" max="11267" width="9" style="86" hidden="1" customWidth="1"/>
    <col min="11268" max="11268" width="11.75" style="86" hidden="1" customWidth="1"/>
    <col min="11269" max="11269" width="2.25" style="86" hidden="1" customWidth="1"/>
    <col min="11270" max="11270" width="12" style="86" hidden="1" customWidth="1"/>
    <col min="11271" max="11271" width="9" style="86" hidden="1" customWidth="1"/>
    <col min="11272" max="11272" width="12.375" style="86" hidden="1" customWidth="1"/>
    <col min="11273" max="11273" width="3.5" style="86" hidden="1" customWidth="1"/>
    <col min="11274" max="11274" width="3.625" style="86" hidden="1" customWidth="1"/>
    <col min="11275" max="11275" width="2.875" style="86" hidden="1" customWidth="1"/>
    <col min="11276" max="11276" width="3.625" style="86" hidden="1" customWidth="1"/>
    <col min="11277" max="11277" width="3.875" style="86" hidden="1" customWidth="1"/>
    <col min="11278" max="11520" width="9" style="86" hidden="1" customWidth="1"/>
    <col min="11521" max="11521" width="3.875" style="86" hidden="1" customWidth="1"/>
    <col min="11522" max="11522" width="4.125" style="86" hidden="1" customWidth="1"/>
    <col min="11523" max="11523" width="9" style="86" hidden="1" customWidth="1"/>
    <col min="11524" max="11524" width="11.75" style="86" hidden="1" customWidth="1"/>
    <col min="11525" max="11525" width="2.25" style="86" hidden="1" customWidth="1"/>
    <col min="11526" max="11526" width="12" style="86" hidden="1" customWidth="1"/>
    <col min="11527" max="11527" width="9" style="86" hidden="1" customWidth="1"/>
    <col min="11528" max="11528" width="12.375" style="86" hidden="1" customWidth="1"/>
    <col min="11529" max="11529" width="3.5" style="86" hidden="1" customWidth="1"/>
    <col min="11530" max="11530" width="3.625" style="86" hidden="1" customWidth="1"/>
    <col min="11531" max="11531" width="2.875" style="86" hidden="1" customWidth="1"/>
    <col min="11532" max="11532" width="3.625" style="86" hidden="1" customWidth="1"/>
    <col min="11533" max="11533" width="3.875" style="86" hidden="1" customWidth="1"/>
    <col min="11534" max="11776" width="9" style="86" hidden="1" customWidth="1"/>
    <col min="11777" max="11777" width="3.875" style="86" hidden="1" customWidth="1"/>
    <col min="11778" max="11778" width="4.125" style="86" hidden="1" customWidth="1"/>
    <col min="11779" max="11779" width="9" style="86" hidden="1" customWidth="1"/>
    <col min="11780" max="11780" width="11.75" style="86" hidden="1" customWidth="1"/>
    <col min="11781" max="11781" width="2.25" style="86" hidden="1" customWidth="1"/>
    <col min="11782" max="11782" width="12" style="86" hidden="1" customWidth="1"/>
    <col min="11783" max="11783" width="9" style="86" hidden="1" customWidth="1"/>
    <col min="11784" max="11784" width="12.375" style="86" hidden="1" customWidth="1"/>
    <col min="11785" max="11785" width="3.5" style="86" hidden="1" customWidth="1"/>
    <col min="11786" max="11786" width="3.625" style="86" hidden="1" customWidth="1"/>
    <col min="11787" max="11787" width="2.875" style="86" hidden="1" customWidth="1"/>
    <col min="11788" max="11788" width="3.625" style="86" hidden="1" customWidth="1"/>
    <col min="11789" max="11789" width="3.875" style="86" hidden="1" customWidth="1"/>
    <col min="11790" max="12032" width="9" style="86" hidden="1" customWidth="1"/>
    <col min="12033" max="12033" width="3.875" style="86" hidden="1" customWidth="1"/>
    <col min="12034" max="12034" width="4.125" style="86" hidden="1" customWidth="1"/>
    <col min="12035" max="12035" width="9" style="86" hidden="1" customWidth="1"/>
    <col min="12036" max="12036" width="11.75" style="86" hidden="1" customWidth="1"/>
    <col min="12037" max="12037" width="2.25" style="86" hidden="1" customWidth="1"/>
    <col min="12038" max="12038" width="12" style="86" hidden="1" customWidth="1"/>
    <col min="12039" max="12039" width="9" style="86" hidden="1" customWidth="1"/>
    <col min="12040" max="12040" width="12.375" style="86" hidden="1" customWidth="1"/>
    <col min="12041" max="12041" width="3.5" style="86" hidden="1" customWidth="1"/>
    <col min="12042" max="12042" width="3.625" style="86" hidden="1" customWidth="1"/>
    <col min="12043" max="12043" width="2.875" style="86" hidden="1" customWidth="1"/>
    <col min="12044" max="12044" width="3.625" style="86" hidden="1" customWidth="1"/>
    <col min="12045" max="12045" width="3.875" style="86" hidden="1" customWidth="1"/>
    <col min="12046" max="12288" width="9" style="86" hidden="1" customWidth="1"/>
    <col min="12289" max="12289" width="3.875" style="86" hidden="1" customWidth="1"/>
    <col min="12290" max="12290" width="4.125" style="86" hidden="1" customWidth="1"/>
    <col min="12291" max="12291" width="9" style="86" hidden="1" customWidth="1"/>
    <col min="12292" max="12292" width="11.75" style="86" hidden="1" customWidth="1"/>
    <col min="12293" max="12293" width="2.25" style="86" hidden="1" customWidth="1"/>
    <col min="12294" max="12294" width="12" style="86" hidden="1" customWidth="1"/>
    <col min="12295" max="12295" width="9" style="86" hidden="1" customWidth="1"/>
    <col min="12296" max="12296" width="12.375" style="86" hidden="1" customWidth="1"/>
    <col min="12297" max="12297" width="3.5" style="86" hidden="1" customWidth="1"/>
    <col min="12298" max="12298" width="3.625" style="86" hidden="1" customWidth="1"/>
    <col min="12299" max="12299" width="2.875" style="86" hidden="1" customWidth="1"/>
    <col min="12300" max="12300" width="3.625" style="86" hidden="1" customWidth="1"/>
    <col min="12301" max="12301" width="3.875" style="86" hidden="1" customWidth="1"/>
    <col min="12302" max="12544" width="9" style="86" hidden="1" customWidth="1"/>
    <col min="12545" max="12545" width="3.875" style="86" hidden="1" customWidth="1"/>
    <col min="12546" max="12546" width="4.125" style="86" hidden="1" customWidth="1"/>
    <col min="12547" max="12547" width="9" style="86" hidden="1" customWidth="1"/>
    <col min="12548" max="12548" width="11.75" style="86" hidden="1" customWidth="1"/>
    <col min="12549" max="12549" width="2.25" style="86" hidden="1" customWidth="1"/>
    <col min="12550" max="12550" width="12" style="86" hidden="1" customWidth="1"/>
    <col min="12551" max="12551" width="9" style="86" hidden="1" customWidth="1"/>
    <col min="12552" max="12552" width="12.375" style="86" hidden="1" customWidth="1"/>
    <col min="12553" max="12553" width="3.5" style="86" hidden="1" customWidth="1"/>
    <col min="12554" max="12554" width="3.625" style="86" hidden="1" customWidth="1"/>
    <col min="12555" max="12555" width="2.875" style="86" hidden="1" customWidth="1"/>
    <col min="12556" max="12556" width="3.625" style="86" hidden="1" customWidth="1"/>
    <col min="12557" max="12557" width="3.875" style="86" hidden="1" customWidth="1"/>
    <col min="12558" max="12800" width="9" style="86" hidden="1" customWidth="1"/>
    <col min="12801" max="12801" width="3.875" style="86" hidden="1" customWidth="1"/>
    <col min="12802" max="12802" width="4.125" style="86" hidden="1" customWidth="1"/>
    <col min="12803" max="12803" width="9" style="86" hidden="1" customWidth="1"/>
    <col min="12804" max="12804" width="11.75" style="86" hidden="1" customWidth="1"/>
    <col min="12805" max="12805" width="2.25" style="86" hidden="1" customWidth="1"/>
    <col min="12806" max="12806" width="12" style="86" hidden="1" customWidth="1"/>
    <col min="12807" max="12807" width="9" style="86" hidden="1" customWidth="1"/>
    <col min="12808" max="12808" width="12.375" style="86" hidden="1" customWidth="1"/>
    <col min="12809" max="12809" width="3.5" style="86" hidden="1" customWidth="1"/>
    <col min="12810" max="12810" width="3.625" style="86" hidden="1" customWidth="1"/>
    <col min="12811" max="12811" width="2.875" style="86" hidden="1" customWidth="1"/>
    <col min="12812" max="12812" width="3.625" style="86" hidden="1" customWidth="1"/>
    <col min="12813" max="12813" width="3.875" style="86" hidden="1" customWidth="1"/>
    <col min="12814" max="13056" width="9" style="86" hidden="1" customWidth="1"/>
    <col min="13057" max="13057" width="3.875" style="86" hidden="1" customWidth="1"/>
    <col min="13058" max="13058" width="4.125" style="86" hidden="1" customWidth="1"/>
    <col min="13059" max="13059" width="9" style="86" hidden="1" customWidth="1"/>
    <col min="13060" max="13060" width="11.75" style="86" hidden="1" customWidth="1"/>
    <col min="13061" max="13061" width="2.25" style="86" hidden="1" customWidth="1"/>
    <col min="13062" max="13062" width="12" style="86" hidden="1" customWidth="1"/>
    <col min="13063" max="13063" width="9" style="86" hidden="1" customWidth="1"/>
    <col min="13064" max="13064" width="12.375" style="86" hidden="1" customWidth="1"/>
    <col min="13065" max="13065" width="3.5" style="86" hidden="1" customWidth="1"/>
    <col min="13066" max="13066" width="3.625" style="86" hidden="1" customWidth="1"/>
    <col min="13067" max="13067" width="2.875" style="86" hidden="1" customWidth="1"/>
    <col min="13068" max="13068" width="3.625" style="86" hidden="1" customWidth="1"/>
    <col min="13069" max="13069" width="3.875" style="86" hidden="1" customWidth="1"/>
    <col min="13070" max="13312" width="9" style="86" hidden="1" customWidth="1"/>
    <col min="13313" max="13313" width="3.875" style="86" hidden="1" customWidth="1"/>
    <col min="13314" max="13314" width="4.125" style="86" hidden="1" customWidth="1"/>
    <col min="13315" max="13315" width="9" style="86" hidden="1" customWidth="1"/>
    <col min="13316" max="13316" width="11.75" style="86" hidden="1" customWidth="1"/>
    <col min="13317" max="13317" width="2.25" style="86" hidden="1" customWidth="1"/>
    <col min="13318" max="13318" width="12" style="86" hidden="1" customWidth="1"/>
    <col min="13319" max="13319" width="9" style="86" hidden="1" customWidth="1"/>
    <col min="13320" max="13320" width="12.375" style="86" hidden="1" customWidth="1"/>
    <col min="13321" max="13321" width="3.5" style="86" hidden="1" customWidth="1"/>
    <col min="13322" max="13322" width="3.625" style="86" hidden="1" customWidth="1"/>
    <col min="13323" max="13323" width="2.875" style="86" hidden="1" customWidth="1"/>
    <col min="13324" max="13324" width="3.625" style="86" hidden="1" customWidth="1"/>
    <col min="13325" max="13325" width="3.875" style="86" hidden="1" customWidth="1"/>
    <col min="13326" max="13568" width="9" style="86" hidden="1" customWidth="1"/>
    <col min="13569" max="13569" width="3.875" style="86" hidden="1" customWidth="1"/>
    <col min="13570" max="13570" width="4.125" style="86" hidden="1" customWidth="1"/>
    <col min="13571" max="13571" width="9" style="86" hidden="1" customWidth="1"/>
    <col min="13572" max="13572" width="11.75" style="86" hidden="1" customWidth="1"/>
    <col min="13573" max="13573" width="2.25" style="86" hidden="1" customWidth="1"/>
    <col min="13574" max="13574" width="12" style="86" hidden="1" customWidth="1"/>
    <col min="13575" max="13575" width="9" style="86" hidden="1" customWidth="1"/>
    <col min="13576" max="13576" width="12.375" style="86" hidden="1" customWidth="1"/>
    <col min="13577" max="13577" width="3.5" style="86" hidden="1" customWidth="1"/>
    <col min="13578" max="13578" width="3.625" style="86" hidden="1" customWidth="1"/>
    <col min="13579" max="13579" width="2.875" style="86" hidden="1" customWidth="1"/>
    <col min="13580" max="13580" width="3.625" style="86" hidden="1" customWidth="1"/>
    <col min="13581" max="13581" width="3.875" style="86" hidden="1" customWidth="1"/>
    <col min="13582" max="13824" width="9" style="86" hidden="1" customWidth="1"/>
    <col min="13825" max="13825" width="3.875" style="86" hidden="1" customWidth="1"/>
    <col min="13826" max="13826" width="4.125" style="86" hidden="1" customWidth="1"/>
    <col min="13827" max="13827" width="9" style="86" hidden="1" customWidth="1"/>
    <col min="13828" max="13828" width="11.75" style="86" hidden="1" customWidth="1"/>
    <col min="13829" max="13829" width="2.25" style="86" hidden="1" customWidth="1"/>
    <col min="13830" max="13830" width="12" style="86" hidden="1" customWidth="1"/>
    <col min="13831" max="13831" width="9" style="86" hidden="1" customWidth="1"/>
    <col min="13832" max="13832" width="12.375" style="86" hidden="1" customWidth="1"/>
    <col min="13833" max="13833" width="3.5" style="86" hidden="1" customWidth="1"/>
    <col min="13834" max="13834" width="3.625" style="86" hidden="1" customWidth="1"/>
    <col min="13835" max="13835" width="2.875" style="86" hidden="1" customWidth="1"/>
    <col min="13836" max="13836" width="3.625" style="86" hidden="1" customWidth="1"/>
    <col min="13837" max="13837" width="3.875" style="86" hidden="1" customWidth="1"/>
    <col min="13838" max="14080" width="9" style="86" hidden="1" customWidth="1"/>
    <col min="14081" max="14081" width="3.875" style="86" hidden="1" customWidth="1"/>
    <col min="14082" max="14082" width="4.125" style="86" hidden="1" customWidth="1"/>
    <col min="14083" max="14083" width="9" style="86" hidden="1" customWidth="1"/>
    <col min="14084" max="14084" width="11.75" style="86" hidden="1" customWidth="1"/>
    <col min="14085" max="14085" width="2.25" style="86" hidden="1" customWidth="1"/>
    <col min="14086" max="14086" width="12" style="86" hidden="1" customWidth="1"/>
    <col min="14087" max="14087" width="9" style="86" hidden="1" customWidth="1"/>
    <col min="14088" max="14088" width="12.375" style="86" hidden="1" customWidth="1"/>
    <col min="14089" max="14089" width="3.5" style="86" hidden="1" customWidth="1"/>
    <col min="14090" max="14090" width="3.625" style="86" hidden="1" customWidth="1"/>
    <col min="14091" max="14091" width="2.875" style="86" hidden="1" customWidth="1"/>
    <col min="14092" max="14092" width="3.625" style="86" hidden="1" customWidth="1"/>
    <col min="14093" max="14093" width="3.875" style="86" hidden="1" customWidth="1"/>
    <col min="14094" max="14336" width="9" style="86" hidden="1" customWidth="1"/>
    <col min="14337" max="14337" width="3.875" style="86" hidden="1" customWidth="1"/>
    <col min="14338" max="14338" width="4.125" style="86" hidden="1" customWidth="1"/>
    <col min="14339" max="14339" width="9" style="86" hidden="1" customWidth="1"/>
    <col min="14340" max="14340" width="11.75" style="86" hidden="1" customWidth="1"/>
    <col min="14341" max="14341" width="2.25" style="86" hidden="1" customWidth="1"/>
    <col min="14342" max="14342" width="12" style="86" hidden="1" customWidth="1"/>
    <col min="14343" max="14343" width="9" style="86" hidden="1" customWidth="1"/>
    <col min="14344" max="14344" width="12.375" style="86" hidden="1" customWidth="1"/>
    <col min="14345" max="14345" width="3.5" style="86" hidden="1" customWidth="1"/>
    <col min="14346" max="14346" width="3.625" style="86" hidden="1" customWidth="1"/>
    <col min="14347" max="14347" width="2.875" style="86" hidden="1" customWidth="1"/>
    <col min="14348" max="14348" width="3.625" style="86" hidden="1" customWidth="1"/>
    <col min="14349" max="14349" width="3.875" style="86" hidden="1" customWidth="1"/>
    <col min="14350" max="14592" width="9" style="86" hidden="1" customWidth="1"/>
    <col min="14593" max="14593" width="3.875" style="86" hidden="1" customWidth="1"/>
    <col min="14594" max="14594" width="4.125" style="86" hidden="1" customWidth="1"/>
    <col min="14595" max="14595" width="9" style="86" hidden="1" customWidth="1"/>
    <col min="14596" max="14596" width="11.75" style="86" hidden="1" customWidth="1"/>
    <col min="14597" max="14597" width="2.25" style="86" hidden="1" customWidth="1"/>
    <col min="14598" max="14598" width="12" style="86" hidden="1" customWidth="1"/>
    <col min="14599" max="14599" width="9" style="86" hidden="1" customWidth="1"/>
    <col min="14600" max="14600" width="12.375" style="86" hidden="1" customWidth="1"/>
    <col min="14601" max="14601" width="3.5" style="86" hidden="1" customWidth="1"/>
    <col min="14602" max="14602" width="3.625" style="86" hidden="1" customWidth="1"/>
    <col min="14603" max="14603" width="2.875" style="86" hidden="1" customWidth="1"/>
    <col min="14604" max="14604" width="3.625" style="86" hidden="1" customWidth="1"/>
    <col min="14605" max="14605" width="3.875" style="86" hidden="1" customWidth="1"/>
    <col min="14606" max="14848" width="9" style="86" hidden="1" customWidth="1"/>
    <col min="14849" max="14849" width="3.875" style="86" hidden="1" customWidth="1"/>
    <col min="14850" max="14850" width="4.125" style="86" hidden="1" customWidth="1"/>
    <col min="14851" max="14851" width="9" style="86" hidden="1" customWidth="1"/>
    <col min="14852" max="14852" width="11.75" style="86" hidden="1" customWidth="1"/>
    <col min="14853" max="14853" width="2.25" style="86" hidden="1" customWidth="1"/>
    <col min="14854" max="14854" width="12" style="86" hidden="1" customWidth="1"/>
    <col min="14855" max="14855" width="9" style="86" hidden="1" customWidth="1"/>
    <col min="14856" max="14856" width="12.375" style="86" hidden="1" customWidth="1"/>
    <col min="14857" max="14857" width="3.5" style="86" hidden="1" customWidth="1"/>
    <col min="14858" max="14858" width="3.625" style="86" hidden="1" customWidth="1"/>
    <col min="14859" max="14859" width="2.875" style="86" hidden="1" customWidth="1"/>
    <col min="14860" max="14860" width="3.625" style="86" hidden="1" customWidth="1"/>
    <col min="14861" max="14861" width="3.875" style="86" hidden="1" customWidth="1"/>
    <col min="14862" max="15104" width="9" style="86" hidden="1" customWidth="1"/>
    <col min="15105" max="15105" width="3.875" style="86" hidden="1" customWidth="1"/>
    <col min="15106" max="15106" width="4.125" style="86" hidden="1" customWidth="1"/>
    <col min="15107" max="15107" width="9" style="86" hidden="1" customWidth="1"/>
    <col min="15108" max="15108" width="11.75" style="86" hidden="1" customWidth="1"/>
    <col min="15109" max="15109" width="2.25" style="86" hidden="1" customWidth="1"/>
    <col min="15110" max="15110" width="12" style="86" hidden="1" customWidth="1"/>
    <col min="15111" max="15111" width="9" style="86" hidden="1" customWidth="1"/>
    <col min="15112" max="15112" width="12.375" style="86" hidden="1" customWidth="1"/>
    <col min="15113" max="15113" width="3.5" style="86" hidden="1" customWidth="1"/>
    <col min="15114" max="15114" width="3.625" style="86" hidden="1" customWidth="1"/>
    <col min="15115" max="15115" width="2.875" style="86" hidden="1" customWidth="1"/>
    <col min="15116" max="15116" width="3.625" style="86" hidden="1" customWidth="1"/>
    <col min="15117" max="15117" width="3.875" style="86" hidden="1" customWidth="1"/>
    <col min="15118" max="15360" width="9" style="86" hidden="1" customWidth="1"/>
    <col min="15361" max="15361" width="3.875" style="86" hidden="1" customWidth="1"/>
    <col min="15362" max="15362" width="4.125" style="86" hidden="1" customWidth="1"/>
    <col min="15363" max="15363" width="9" style="86" hidden="1" customWidth="1"/>
    <col min="15364" max="15364" width="11.75" style="86" hidden="1" customWidth="1"/>
    <col min="15365" max="15365" width="2.25" style="86" hidden="1" customWidth="1"/>
    <col min="15366" max="15366" width="12" style="86" hidden="1" customWidth="1"/>
    <col min="15367" max="15367" width="9" style="86" hidden="1" customWidth="1"/>
    <col min="15368" max="15368" width="12.375" style="86" hidden="1" customWidth="1"/>
    <col min="15369" max="15369" width="3.5" style="86" hidden="1" customWidth="1"/>
    <col min="15370" max="15370" width="3.625" style="86" hidden="1" customWidth="1"/>
    <col min="15371" max="15371" width="2.875" style="86" hidden="1" customWidth="1"/>
    <col min="15372" max="15372" width="3.625" style="86" hidden="1" customWidth="1"/>
    <col min="15373" max="15373" width="3.875" style="86" hidden="1" customWidth="1"/>
    <col min="15374" max="15616" width="9" style="86" hidden="1" customWidth="1"/>
    <col min="15617" max="15617" width="3.875" style="86" hidden="1" customWidth="1"/>
    <col min="15618" max="15618" width="4.125" style="86" hidden="1" customWidth="1"/>
    <col min="15619" max="15619" width="9" style="86" hidden="1" customWidth="1"/>
    <col min="15620" max="15620" width="11.75" style="86" hidden="1" customWidth="1"/>
    <col min="15621" max="15621" width="2.25" style="86" hidden="1" customWidth="1"/>
    <col min="15622" max="15622" width="12" style="86" hidden="1" customWidth="1"/>
    <col min="15623" max="15623" width="9" style="86" hidden="1" customWidth="1"/>
    <col min="15624" max="15624" width="12.375" style="86" hidden="1" customWidth="1"/>
    <col min="15625" max="15625" width="3.5" style="86" hidden="1" customWidth="1"/>
    <col min="15626" max="15626" width="3.625" style="86" hidden="1" customWidth="1"/>
    <col min="15627" max="15627" width="2.875" style="86" hidden="1" customWidth="1"/>
    <col min="15628" max="15628" width="3.625" style="86" hidden="1" customWidth="1"/>
    <col min="15629" max="15629" width="3.875" style="86" hidden="1" customWidth="1"/>
    <col min="15630" max="15872" width="9" style="86" hidden="1" customWidth="1"/>
    <col min="15873" max="15873" width="3.875" style="86" hidden="1" customWidth="1"/>
    <col min="15874" max="15874" width="4.125" style="86" hidden="1" customWidth="1"/>
    <col min="15875" max="15875" width="9" style="86" hidden="1" customWidth="1"/>
    <col min="15876" max="15876" width="11.75" style="86" hidden="1" customWidth="1"/>
    <col min="15877" max="15877" width="2.25" style="86" hidden="1" customWidth="1"/>
    <col min="15878" max="15878" width="12" style="86" hidden="1" customWidth="1"/>
    <col min="15879" max="15879" width="9" style="86" hidden="1" customWidth="1"/>
    <col min="15880" max="15880" width="12.375" style="86" hidden="1" customWidth="1"/>
    <col min="15881" max="15881" width="3.5" style="86" hidden="1" customWidth="1"/>
    <col min="15882" max="15882" width="3.625" style="86" hidden="1" customWidth="1"/>
    <col min="15883" max="15883" width="2.875" style="86" hidden="1" customWidth="1"/>
    <col min="15884" max="15884" width="3.625" style="86" hidden="1" customWidth="1"/>
    <col min="15885" max="15885" width="3.875" style="86" hidden="1" customWidth="1"/>
    <col min="15886" max="16128" width="9" style="86" hidden="1" customWidth="1"/>
    <col min="16129" max="16129" width="3.875" style="86" hidden="1" customWidth="1"/>
    <col min="16130" max="16130" width="4.125" style="86" hidden="1" customWidth="1"/>
    <col min="16131" max="16131" width="9" style="86" hidden="1" customWidth="1"/>
    <col min="16132" max="16132" width="11.75" style="86" hidden="1" customWidth="1"/>
    <col min="16133" max="16133" width="2.25" style="86" hidden="1" customWidth="1"/>
    <col min="16134" max="16134" width="12" style="86" hidden="1" customWidth="1"/>
    <col min="16135" max="16135" width="9" style="86" hidden="1" customWidth="1"/>
    <col min="16136" max="16136" width="12.375" style="86" hidden="1" customWidth="1"/>
    <col min="16137" max="16137" width="3.5" style="86" hidden="1" customWidth="1"/>
    <col min="16138" max="16138" width="3.625" style="86" hidden="1" customWidth="1"/>
    <col min="16139" max="16139" width="2.875" style="86" hidden="1" customWidth="1"/>
    <col min="16140" max="16140" width="3.625" style="86" hidden="1" customWidth="1"/>
    <col min="16141" max="16141" width="3.875" style="86" hidden="1" customWidth="1"/>
    <col min="16142" max="16384" width="9" style="86" hidden="1" customWidth="1"/>
  </cols>
  <sheetData>
    <row r="1" spans="1:13" ht="59.25" customHeight="1" x14ac:dyDescent="0.15">
      <c r="A1" s="698" t="s">
        <v>211</v>
      </c>
      <c r="B1" s="698"/>
      <c r="C1" s="698"/>
      <c r="D1" s="698"/>
      <c r="E1" s="698"/>
      <c r="F1" s="698"/>
      <c r="G1" s="698"/>
      <c r="H1" s="698"/>
      <c r="I1" s="698"/>
      <c r="J1" s="698"/>
      <c r="K1" s="698"/>
      <c r="L1" s="698"/>
      <c r="M1" s="698"/>
    </row>
    <row r="2" spans="1:13" x14ac:dyDescent="0.15">
      <c r="A2" s="156" t="s">
        <v>216</v>
      </c>
      <c r="B2" s="156"/>
      <c r="C2" s="156"/>
      <c r="D2" s="156"/>
      <c r="E2" s="156"/>
      <c r="F2" s="156"/>
      <c r="G2" s="156"/>
      <c r="H2" s="156"/>
      <c r="I2" s="156"/>
      <c r="J2" s="156"/>
      <c r="K2" s="156"/>
      <c r="L2" s="156"/>
      <c r="M2" s="156"/>
    </row>
    <row r="3" spans="1:13" x14ac:dyDescent="0.15">
      <c r="A3" s="156"/>
      <c r="B3" s="156"/>
      <c r="C3" s="156"/>
      <c r="D3" s="156"/>
      <c r="E3" s="156"/>
      <c r="F3" s="156"/>
      <c r="G3" s="156"/>
      <c r="H3" s="156"/>
      <c r="I3" s="156"/>
      <c r="J3" s="156"/>
      <c r="K3" s="156"/>
      <c r="L3" s="156"/>
      <c r="M3" s="156"/>
    </row>
    <row r="4" spans="1:13" x14ac:dyDescent="0.15">
      <c r="A4" s="156"/>
      <c r="B4" s="156"/>
      <c r="C4" s="156"/>
      <c r="D4" s="156"/>
      <c r="E4" s="156"/>
      <c r="F4" s="156"/>
      <c r="G4" s="156"/>
      <c r="H4" s="699" t="str">
        <f>IF(初期入力!O2="","令和　　　年","令和"&amp;DBCS(初期入力!O2)&amp;"年")</f>
        <v>令和８年</v>
      </c>
      <c r="I4" s="699"/>
      <c r="J4" s="163"/>
      <c r="K4" s="164" t="s">
        <v>57</v>
      </c>
      <c r="L4" s="163"/>
      <c r="M4" s="164" t="s">
        <v>102</v>
      </c>
    </row>
    <row r="5" spans="1:13" x14ac:dyDescent="0.15">
      <c r="A5" s="156"/>
      <c r="B5" s="156"/>
      <c r="C5" s="156"/>
      <c r="D5" s="156"/>
      <c r="E5" s="156"/>
      <c r="F5" s="156"/>
      <c r="G5" s="156"/>
      <c r="H5" s="161"/>
      <c r="I5" s="161"/>
      <c r="J5" s="161"/>
      <c r="K5" s="161"/>
      <c r="L5" s="161"/>
      <c r="M5" s="161"/>
    </row>
    <row r="6" spans="1:13" x14ac:dyDescent="0.15">
      <c r="A6" s="156"/>
      <c r="B6" s="156"/>
      <c r="C6" s="156"/>
      <c r="D6" s="156"/>
      <c r="E6" s="156"/>
      <c r="F6" s="156"/>
      <c r="G6" s="156"/>
      <c r="H6" s="156"/>
      <c r="I6" s="156"/>
      <c r="J6" s="156"/>
      <c r="K6" s="156"/>
      <c r="L6" s="156"/>
      <c r="M6" s="156"/>
    </row>
    <row r="7" spans="1:13" x14ac:dyDescent="0.15">
      <c r="A7" s="156" t="s">
        <v>103</v>
      </c>
      <c r="B7" s="156"/>
      <c r="C7" s="156"/>
      <c r="D7" s="156"/>
      <c r="E7" s="156"/>
      <c r="F7" s="156"/>
      <c r="G7" s="156"/>
      <c r="H7" s="156"/>
      <c r="I7" s="156"/>
      <c r="J7" s="156"/>
      <c r="K7" s="156"/>
      <c r="L7" s="156"/>
      <c r="M7" s="156"/>
    </row>
    <row r="8" spans="1:13" x14ac:dyDescent="0.15">
      <c r="A8" s="156"/>
      <c r="B8" s="156"/>
      <c r="C8" s="156"/>
      <c r="D8" s="156"/>
      <c r="E8" s="156"/>
      <c r="F8" s="156"/>
      <c r="G8" s="156"/>
      <c r="H8" s="156"/>
      <c r="I8" s="156"/>
      <c r="J8" s="156"/>
      <c r="K8" s="156"/>
      <c r="L8" s="156"/>
      <c r="M8" s="156"/>
    </row>
    <row r="9" spans="1:13" x14ac:dyDescent="0.15">
      <c r="A9" s="156"/>
      <c r="B9" s="156"/>
      <c r="C9" s="156"/>
      <c r="D9" s="156"/>
      <c r="E9" s="156"/>
      <c r="G9" s="156"/>
      <c r="H9" s="156"/>
      <c r="I9" s="156"/>
      <c r="J9" s="156"/>
      <c r="K9" s="156"/>
      <c r="L9" s="156"/>
      <c r="M9" s="156"/>
    </row>
    <row r="10" spans="1:13" ht="18.75" customHeight="1" x14ac:dyDescent="0.15">
      <c r="A10" s="156"/>
      <c r="B10" s="156"/>
      <c r="C10" s="156"/>
      <c r="D10" s="156"/>
      <c r="E10" s="156"/>
      <c r="F10" s="159" t="s">
        <v>89</v>
      </c>
      <c r="G10" s="700" t="str">
        <f>IF(初期入力!D29="","",SUBSTITUTE(CONCATENATE("旭川市",初期入力!D29),"旭川市旭川市","旭川市"))</f>
        <v/>
      </c>
      <c r="H10" s="700"/>
      <c r="I10" s="700"/>
      <c r="J10" s="700"/>
      <c r="K10" s="700"/>
      <c r="L10" s="700"/>
      <c r="M10" s="156"/>
    </row>
    <row r="11" spans="1:13" ht="18.75" customHeight="1" x14ac:dyDescent="0.15">
      <c r="A11" s="156"/>
      <c r="B11" s="156"/>
      <c r="C11" s="156"/>
      <c r="D11" s="701"/>
      <c r="E11" s="701"/>
      <c r="F11" s="159" t="s">
        <v>12</v>
      </c>
      <c r="G11" s="700" t="str">
        <f>IF(初期入力!C25="","",初期入力!C25)</f>
        <v/>
      </c>
      <c r="H11" s="700"/>
      <c r="I11" s="700"/>
      <c r="J11" s="700"/>
      <c r="K11" s="700"/>
      <c r="L11" s="700"/>
      <c r="M11" s="165"/>
    </row>
    <row r="12" spans="1:13" ht="18.75" customHeight="1" x14ac:dyDescent="0.15">
      <c r="A12" s="156"/>
      <c r="B12" s="156"/>
      <c r="C12" s="156"/>
      <c r="D12" s="156"/>
      <c r="E12" s="156"/>
      <c r="F12" s="159" t="s">
        <v>39</v>
      </c>
      <c r="G12" s="160" t="s">
        <v>69</v>
      </c>
      <c r="H12" s="702" t="str">
        <f>IF(初期入力!C27="","",初期入力!C27)</f>
        <v/>
      </c>
      <c r="I12" s="702"/>
      <c r="J12" s="702"/>
      <c r="K12" s="156"/>
      <c r="L12" s="161"/>
      <c r="M12" s="156"/>
    </row>
    <row r="13" spans="1:13" x14ac:dyDescent="0.15">
      <c r="A13" s="156"/>
      <c r="B13" s="156"/>
      <c r="C13" s="156"/>
      <c r="D13" s="156"/>
      <c r="E13" s="156"/>
      <c r="F13" s="156"/>
      <c r="G13" s="156"/>
      <c r="H13" s="156"/>
      <c r="I13" s="156"/>
      <c r="J13" s="156"/>
      <c r="K13" s="156"/>
      <c r="L13" s="156"/>
      <c r="M13" s="156"/>
    </row>
    <row r="14" spans="1:13" x14ac:dyDescent="0.15">
      <c r="A14" s="156"/>
      <c r="B14" s="156"/>
      <c r="C14" s="156"/>
      <c r="D14" s="156"/>
      <c r="E14" s="156"/>
      <c r="F14" s="156"/>
      <c r="G14" s="156"/>
      <c r="H14" s="156"/>
      <c r="I14" s="156"/>
      <c r="J14" s="156"/>
      <c r="K14" s="156"/>
      <c r="L14" s="156"/>
      <c r="M14" s="156"/>
    </row>
    <row r="15" spans="1:13" x14ac:dyDescent="0.15">
      <c r="A15" s="156"/>
      <c r="B15" s="156"/>
      <c r="C15" s="156"/>
      <c r="D15" s="156"/>
      <c r="E15" s="156"/>
      <c r="F15" s="156"/>
      <c r="G15" s="156"/>
      <c r="H15" s="156"/>
      <c r="I15" s="156"/>
      <c r="J15" s="156"/>
      <c r="K15" s="156"/>
      <c r="L15" s="156"/>
      <c r="M15" s="156"/>
    </row>
    <row r="16" spans="1:13" x14ac:dyDescent="0.15">
      <c r="A16" s="703" t="s">
        <v>218</v>
      </c>
      <c r="B16" s="703"/>
      <c r="C16" s="703"/>
      <c r="D16" s="703"/>
      <c r="E16" s="703"/>
      <c r="F16" s="703"/>
      <c r="G16" s="703"/>
      <c r="H16" s="703"/>
      <c r="I16" s="703"/>
      <c r="J16" s="703"/>
      <c r="K16" s="703"/>
      <c r="L16" s="703"/>
      <c r="M16" s="703"/>
    </row>
    <row r="17" spans="1:13" x14ac:dyDescent="0.15">
      <c r="A17" s="156"/>
      <c r="B17" s="156"/>
      <c r="C17" s="156"/>
      <c r="D17" s="156"/>
      <c r="E17" s="156"/>
      <c r="F17" s="156"/>
      <c r="G17" s="156"/>
      <c r="H17" s="156"/>
      <c r="I17" s="156"/>
      <c r="J17" s="156"/>
      <c r="K17" s="156"/>
      <c r="L17" s="156"/>
      <c r="M17" s="156"/>
    </row>
    <row r="18" spans="1:13" x14ac:dyDescent="0.15">
      <c r="A18" s="156"/>
      <c r="B18" s="156"/>
      <c r="C18" s="156"/>
      <c r="D18" s="156"/>
      <c r="E18" s="156"/>
      <c r="F18" s="156"/>
      <c r="G18" s="156"/>
      <c r="H18" s="156"/>
      <c r="I18" s="156"/>
      <c r="J18" s="156"/>
      <c r="K18" s="156"/>
      <c r="L18" s="156"/>
      <c r="M18" s="156"/>
    </row>
    <row r="19" spans="1:13" x14ac:dyDescent="0.15">
      <c r="A19" s="704" t="s">
        <v>54</v>
      </c>
      <c r="B19" s="704"/>
      <c r="C19" s="704"/>
      <c r="D19" s="704"/>
      <c r="E19" s="704"/>
      <c r="F19" s="704"/>
      <c r="G19" s="704"/>
      <c r="H19" s="704"/>
      <c r="I19" s="704"/>
      <c r="J19" s="704"/>
      <c r="K19" s="704"/>
      <c r="L19" s="704"/>
      <c r="M19" s="704"/>
    </row>
    <row r="20" spans="1:13" x14ac:dyDescent="0.15">
      <c r="A20" s="156"/>
      <c r="B20" s="156"/>
      <c r="C20" s="156"/>
      <c r="D20" s="156"/>
      <c r="E20" s="156"/>
      <c r="F20" s="156"/>
      <c r="G20" s="156"/>
      <c r="H20" s="156"/>
      <c r="I20" s="156"/>
      <c r="J20" s="156"/>
      <c r="K20" s="156"/>
      <c r="L20" s="156"/>
      <c r="M20" s="156"/>
    </row>
    <row r="21" spans="1:13" x14ac:dyDescent="0.15">
      <c r="A21" s="156"/>
      <c r="B21" s="156"/>
      <c r="C21" s="156"/>
      <c r="D21" s="156"/>
      <c r="E21" s="156"/>
      <c r="F21" s="156"/>
      <c r="G21" s="156"/>
      <c r="H21" s="156"/>
      <c r="I21" s="156"/>
      <c r="J21" s="156"/>
      <c r="K21" s="156"/>
      <c r="L21" s="156"/>
      <c r="M21" s="156"/>
    </row>
    <row r="22" spans="1:13" x14ac:dyDescent="0.15">
      <c r="A22" s="705" t="s">
        <v>220</v>
      </c>
      <c r="B22" s="705"/>
      <c r="C22" s="705"/>
      <c r="D22" s="705"/>
      <c r="E22" s="705"/>
      <c r="F22" s="705"/>
      <c r="G22" s="705"/>
      <c r="H22" s="705"/>
      <c r="I22" s="705"/>
      <c r="J22" s="705"/>
      <c r="K22" s="705"/>
      <c r="L22" s="705"/>
      <c r="M22" s="705"/>
    </row>
    <row r="23" spans="1:13" x14ac:dyDescent="0.15">
      <c r="A23" s="156"/>
      <c r="B23" s="156"/>
      <c r="C23" s="156"/>
      <c r="D23" s="156"/>
      <c r="E23" s="156"/>
      <c r="F23" s="156"/>
      <c r="G23" s="156"/>
      <c r="H23" s="156"/>
      <c r="I23" s="156"/>
      <c r="J23" s="156"/>
      <c r="K23" s="156"/>
      <c r="L23" s="156"/>
      <c r="M23" s="156"/>
    </row>
    <row r="24" spans="1:13" ht="26.25" customHeight="1" x14ac:dyDescent="0.15">
      <c r="A24" s="156"/>
      <c r="B24" s="706"/>
      <c r="C24" s="707"/>
      <c r="D24" s="707"/>
      <c r="E24" s="707"/>
      <c r="F24" s="707"/>
      <c r="G24" s="707"/>
      <c r="H24" s="707"/>
      <c r="I24" s="707"/>
      <c r="J24" s="707"/>
      <c r="K24" s="707"/>
      <c r="L24" s="708"/>
      <c r="M24" s="156"/>
    </row>
    <row r="25" spans="1:13" ht="26.25" customHeight="1" x14ac:dyDescent="0.15">
      <c r="A25" s="158"/>
      <c r="B25" s="709"/>
      <c r="C25" s="710"/>
      <c r="D25" s="710"/>
      <c r="E25" s="710"/>
      <c r="F25" s="710"/>
      <c r="G25" s="710"/>
      <c r="H25" s="710"/>
      <c r="I25" s="710"/>
      <c r="J25" s="710"/>
      <c r="K25" s="710"/>
      <c r="L25" s="711"/>
      <c r="M25" s="158"/>
    </row>
    <row r="26" spans="1:13" ht="26.25" customHeight="1" x14ac:dyDescent="0.15">
      <c r="A26" s="158"/>
      <c r="B26" s="709"/>
      <c r="C26" s="710"/>
      <c r="D26" s="710"/>
      <c r="E26" s="710"/>
      <c r="F26" s="710"/>
      <c r="G26" s="710"/>
      <c r="H26" s="710"/>
      <c r="I26" s="710"/>
      <c r="J26" s="710"/>
      <c r="K26" s="710"/>
      <c r="L26" s="711"/>
      <c r="M26" s="158"/>
    </row>
    <row r="27" spans="1:13" ht="26.25" customHeight="1" x14ac:dyDescent="0.15">
      <c r="A27" s="158"/>
      <c r="B27" s="709"/>
      <c r="C27" s="710"/>
      <c r="D27" s="710"/>
      <c r="E27" s="710"/>
      <c r="F27" s="710"/>
      <c r="G27" s="710"/>
      <c r="H27" s="710"/>
      <c r="I27" s="710"/>
      <c r="J27" s="710"/>
      <c r="K27" s="710"/>
      <c r="L27" s="711"/>
      <c r="M27" s="158"/>
    </row>
    <row r="28" spans="1:13" ht="26.25" customHeight="1" x14ac:dyDescent="0.15">
      <c r="A28" s="158"/>
      <c r="B28" s="709"/>
      <c r="C28" s="710"/>
      <c r="D28" s="710"/>
      <c r="E28" s="710"/>
      <c r="F28" s="710"/>
      <c r="G28" s="710"/>
      <c r="H28" s="710"/>
      <c r="I28" s="710"/>
      <c r="J28" s="710"/>
      <c r="K28" s="710"/>
      <c r="L28" s="711"/>
      <c r="M28" s="158"/>
    </row>
    <row r="29" spans="1:13" ht="26.25" customHeight="1" x14ac:dyDescent="0.15">
      <c r="A29" s="158"/>
      <c r="B29" s="709"/>
      <c r="C29" s="710"/>
      <c r="D29" s="710"/>
      <c r="E29" s="710"/>
      <c r="F29" s="710"/>
      <c r="G29" s="710"/>
      <c r="H29" s="710"/>
      <c r="I29" s="710"/>
      <c r="J29" s="710"/>
      <c r="K29" s="710"/>
      <c r="L29" s="711"/>
      <c r="M29" s="158"/>
    </row>
    <row r="30" spans="1:13" ht="26.25" customHeight="1" x14ac:dyDescent="0.15">
      <c r="A30" s="158"/>
      <c r="B30" s="709"/>
      <c r="C30" s="710"/>
      <c r="D30" s="710"/>
      <c r="E30" s="710"/>
      <c r="F30" s="710"/>
      <c r="G30" s="710"/>
      <c r="H30" s="710"/>
      <c r="I30" s="710"/>
      <c r="J30" s="710"/>
      <c r="K30" s="710"/>
      <c r="L30" s="711"/>
      <c r="M30" s="158"/>
    </row>
    <row r="31" spans="1:13" ht="26.25" customHeight="1" x14ac:dyDescent="0.15">
      <c r="A31" s="158"/>
      <c r="B31" s="709"/>
      <c r="C31" s="710"/>
      <c r="D31" s="710"/>
      <c r="E31" s="710"/>
      <c r="F31" s="710"/>
      <c r="G31" s="710"/>
      <c r="H31" s="710"/>
      <c r="I31" s="710"/>
      <c r="J31" s="710"/>
      <c r="K31" s="710"/>
      <c r="L31" s="711"/>
      <c r="M31" s="158"/>
    </row>
    <row r="32" spans="1:13" ht="26.25" customHeight="1" x14ac:dyDescent="0.15">
      <c r="A32" s="158"/>
      <c r="B32" s="709"/>
      <c r="C32" s="710"/>
      <c r="D32" s="710"/>
      <c r="E32" s="710"/>
      <c r="F32" s="710"/>
      <c r="G32" s="710"/>
      <c r="H32" s="710"/>
      <c r="I32" s="710"/>
      <c r="J32" s="710"/>
      <c r="K32" s="710"/>
      <c r="L32" s="711"/>
      <c r="M32" s="158"/>
    </row>
    <row r="33" spans="1:13" ht="26.25" customHeight="1" x14ac:dyDescent="0.15">
      <c r="A33" s="158"/>
      <c r="B33" s="709"/>
      <c r="C33" s="710"/>
      <c r="D33" s="710"/>
      <c r="E33" s="710"/>
      <c r="F33" s="710"/>
      <c r="G33" s="710"/>
      <c r="H33" s="710"/>
      <c r="I33" s="710"/>
      <c r="J33" s="710"/>
      <c r="K33" s="710"/>
      <c r="L33" s="711"/>
      <c r="M33" s="158"/>
    </row>
    <row r="34" spans="1:13" ht="26.25" customHeight="1" x14ac:dyDescent="0.15">
      <c r="A34" s="158"/>
      <c r="B34" s="709"/>
      <c r="C34" s="710"/>
      <c r="D34" s="710"/>
      <c r="E34" s="710"/>
      <c r="F34" s="710"/>
      <c r="G34" s="710"/>
      <c r="H34" s="710"/>
      <c r="I34" s="710"/>
      <c r="J34" s="710"/>
      <c r="K34" s="710"/>
      <c r="L34" s="711"/>
      <c r="M34" s="158"/>
    </row>
    <row r="35" spans="1:13" ht="26.25" customHeight="1" x14ac:dyDescent="0.15">
      <c r="A35" s="158"/>
      <c r="B35" s="709"/>
      <c r="C35" s="710"/>
      <c r="D35" s="710"/>
      <c r="E35" s="710"/>
      <c r="F35" s="710"/>
      <c r="G35" s="710"/>
      <c r="H35" s="710"/>
      <c r="I35" s="710"/>
      <c r="J35" s="710"/>
      <c r="K35" s="710"/>
      <c r="L35" s="711"/>
      <c r="M35" s="158"/>
    </row>
    <row r="36" spans="1:13" ht="26.25" customHeight="1" x14ac:dyDescent="0.15">
      <c r="A36" s="158"/>
      <c r="B36" s="709"/>
      <c r="C36" s="710"/>
      <c r="D36" s="710"/>
      <c r="E36" s="710"/>
      <c r="F36" s="710"/>
      <c r="G36" s="710"/>
      <c r="H36" s="710"/>
      <c r="I36" s="710"/>
      <c r="J36" s="710"/>
      <c r="K36" s="710"/>
      <c r="L36" s="711"/>
      <c r="M36" s="158"/>
    </row>
    <row r="37" spans="1:13" ht="26.25" customHeight="1" x14ac:dyDescent="0.15">
      <c r="A37" s="158"/>
      <c r="B37" s="709"/>
      <c r="C37" s="710"/>
      <c r="D37" s="710"/>
      <c r="E37" s="710"/>
      <c r="F37" s="710"/>
      <c r="G37" s="710"/>
      <c r="H37" s="710"/>
      <c r="I37" s="710"/>
      <c r="J37" s="710"/>
      <c r="K37" s="710"/>
      <c r="L37" s="711"/>
      <c r="M37" s="158"/>
    </row>
    <row r="38" spans="1:13" ht="26.25" customHeight="1" x14ac:dyDescent="0.15">
      <c r="A38" s="158"/>
      <c r="B38" s="712"/>
      <c r="C38" s="713"/>
      <c r="D38" s="713"/>
      <c r="E38" s="713"/>
      <c r="F38" s="713"/>
      <c r="G38" s="713"/>
      <c r="H38" s="713"/>
      <c r="I38" s="713"/>
      <c r="J38" s="713"/>
      <c r="K38" s="713"/>
      <c r="L38" s="714"/>
      <c r="M38" s="158"/>
    </row>
    <row r="39" spans="1:13" x14ac:dyDescent="0.15"/>
  </sheetData>
  <mergeCells count="10">
    <mergeCell ref="H12:J12"/>
    <mergeCell ref="A16:M16"/>
    <mergeCell ref="A19:M19"/>
    <mergeCell ref="A22:M22"/>
    <mergeCell ref="B24:L38"/>
    <mergeCell ref="A1:M1"/>
    <mergeCell ref="H4:I4"/>
    <mergeCell ref="G10:L10"/>
    <mergeCell ref="D11:E11"/>
    <mergeCell ref="G11:L11"/>
  </mergeCells>
  <phoneticPr fontId="3"/>
  <printOptions horizontalCentered="1"/>
  <pageMargins left="0.47" right="0.2" top="0.70866141732283472" bottom="0.98425196850393681" header="0.51181102362204722" footer="0.51181102362204722"/>
  <pageSetup paperSize="9" scale="10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pageSetUpPr fitToPage="1"/>
  </sheetPr>
  <dimension ref="A1:N61"/>
  <sheetViews>
    <sheetView showGridLines="0" zoomScale="107" zoomScaleNormal="107" workbookViewId="0">
      <pane ySplit="1" topLeftCell="A25" activePane="bottomLeft" state="frozen"/>
      <selection pane="bottomLeft" activeCell="N37" sqref="N37"/>
    </sheetView>
  </sheetViews>
  <sheetFormatPr defaultColWidth="0" defaultRowHeight="14.25" zeroHeight="1" x14ac:dyDescent="0.15"/>
  <cols>
    <col min="1" max="1" width="3.875" style="86" customWidth="1"/>
    <col min="2" max="2" width="4.125" style="86" customWidth="1"/>
    <col min="3" max="3" width="14.5" style="86" customWidth="1"/>
    <col min="4" max="4" width="11.875" style="86" customWidth="1"/>
    <col min="5" max="5" width="3.875" style="86" customWidth="1"/>
    <col min="6" max="6" width="12.25" style="86" customWidth="1"/>
    <col min="7" max="7" width="7.25" style="86" customWidth="1"/>
    <col min="8" max="8" width="3" style="86" customWidth="1"/>
    <col min="9" max="9" width="3.5" style="86" bestFit="1" customWidth="1"/>
    <col min="10" max="10" width="5.625" style="86" customWidth="1"/>
    <col min="11" max="11" width="3.25" style="86" customWidth="1"/>
    <col min="12" max="12" width="6.625" style="86" customWidth="1"/>
    <col min="13" max="13" width="3" style="86" customWidth="1"/>
    <col min="14" max="14" width="4.625" style="86" customWidth="1"/>
    <col min="15" max="15" width="3" style="86" hidden="1" customWidth="1"/>
    <col min="16" max="16384" width="3" style="86" hidden="1"/>
  </cols>
  <sheetData>
    <row r="1" spans="1:14" ht="43.5" customHeight="1" x14ac:dyDescent="0.15">
      <c r="A1" s="715" t="s">
        <v>52</v>
      </c>
      <c r="B1" s="715"/>
      <c r="C1" s="715"/>
      <c r="D1" s="715"/>
      <c r="E1" s="715"/>
      <c r="F1" s="715"/>
      <c r="G1" s="715"/>
      <c r="H1" s="715"/>
      <c r="I1" s="715"/>
      <c r="J1" s="715"/>
      <c r="K1" s="715"/>
      <c r="L1" s="715"/>
      <c r="M1" s="715"/>
      <c r="N1" s="142"/>
    </row>
    <row r="2" spans="1:14" x14ac:dyDescent="0.15">
      <c r="A2" s="156" t="s">
        <v>111</v>
      </c>
      <c r="B2" s="156"/>
      <c r="C2" s="156"/>
      <c r="D2" s="156"/>
      <c r="E2" s="156"/>
      <c r="F2" s="156"/>
      <c r="G2" s="156"/>
      <c r="H2" s="156"/>
      <c r="I2" s="156"/>
      <c r="J2" s="156"/>
      <c r="K2" s="156"/>
      <c r="L2" s="156"/>
      <c r="M2" s="156"/>
    </row>
    <row r="3" spans="1:14" x14ac:dyDescent="0.15">
      <c r="A3" s="156"/>
      <c r="B3" s="156"/>
      <c r="C3" s="156"/>
      <c r="D3" s="156"/>
      <c r="E3" s="156"/>
      <c r="F3" s="156"/>
      <c r="G3" s="156"/>
      <c r="H3" s="156"/>
      <c r="I3" s="156"/>
      <c r="J3" s="156"/>
      <c r="K3" s="156"/>
      <c r="L3" s="156"/>
      <c r="M3" s="156"/>
    </row>
    <row r="4" spans="1:14" x14ac:dyDescent="0.15">
      <c r="A4" s="703" t="s">
        <v>112</v>
      </c>
      <c r="B4" s="703"/>
      <c r="C4" s="703"/>
      <c r="D4" s="703"/>
      <c r="E4" s="703"/>
      <c r="F4" s="703"/>
      <c r="G4" s="703"/>
      <c r="H4" s="703"/>
      <c r="I4" s="703"/>
      <c r="J4" s="703"/>
      <c r="K4" s="703"/>
      <c r="L4" s="703"/>
      <c r="M4" s="703"/>
    </row>
    <row r="5" spans="1:14" x14ac:dyDescent="0.15">
      <c r="A5" s="157"/>
      <c r="B5" s="157"/>
      <c r="C5" s="157"/>
      <c r="D5" s="157"/>
      <c r="E5" s="157"/>
      <c r="F5" s="157"/>
      <c r="G5" s="157"/>
      <c r="H5" s="157"/>
      <c r="I5" s="157"/>
      <c r="J5" s="157"/>
      <c r="K5" s="157"/>
      <c r="L5" s="157"/>
      <c r="M5" s="157"/>
    </row>
    <row r="6" spans="1:14" x14ac:dyDescent="0.15">
      <c r="A6" s="156"/>
      <c r="B6" s="156"/>
      <c r="C6" s="156"/>
      <c r="D6" s="156"/>
      <c r="E6" s="156"/>
      <c r="F6" s="156"/>
      <c r="G6" s="156"/>
      <c r="H6" s="156"/>
      <c r="I6" s="156"/>
      <c r="J6" s="156"/>
      <c r="K6" s="156"/>
      <c r="L6" s="156"/>
      <c r="M6" s="156"/>
    </row>
    <row r="7" spans="1:14" x14ac:dyDescent="0.15">
      <c r="A7" s="156"/>
      <c r="B7" s="156"/>
      <c r="C7" s="156"/>
      <c r="D7" s="156"/>
      <c r="E7" s="156"/>
      <c r="F7" s="156"/>
      <c r="G7" s="699" t="str">
        <f>IF(初期入力!O2="","令和　　　　年","令和"&amp;DBCS(初期入力!O2)&amp;"年")</f>
        <v>令和８年</v>
      </c>
      <c r="H7" s="699"/>
      <c r="I7" s="699"/>
      <c r="J7" s="163"/>
      <c r="K7" s="164" t="s">
        <v>57</v>
      </c>
      <c r="L7" s="163"/>
      <c r="M7" s="164" t="s">
        <v>102</v>
      </c>
    </row>
    <row r="8" spans="1:14" x14ac:dyDescent="0.15">
      <c r="A8" s="156"/>
      <c r="B8" s="156"/>
      <c r="C8" s="156"/>
      <c r="D8" s="156"/>
      <c r="E8" s="156"/>
      <c r="F8" s="156"/>
      <c r="G8" s="156"/>
      <c r="H8" s="156"/>
      <c r="I8" s="156"/>
      <c r="J8" s="156"/>
      <c r="K8" s="156"/>
      <c r="L8" s="156"/>
      <c r="M8" s="156"/>
    </row>
    <row r="9" spans="1:14" x14ac:dyDescent="0.15">
      <c r="A9" s="156" t="s">
        <v>103</v>
      </c>
      <c r="B9" s="156"/>
      <c r="C9" s="156"/>
      <c r="D9" s="156"/>
      <c r="E9" s="156"/>
      <c r="F9" s="156"/>
      <c r="G9" s="156"/>
      <c r="H9" s="156"/>
      <c r="I9" s="156"/>
      <c r="J9" s="156"/>
      <c r="K9" s="156"/>
      <c r="L9" s="156"/>
      <c r="M9" s="156"/>
    </row>
    <row r="10" spans="1:14" x14ac:dyDescent="0.15">
      <c r="A10" s="156"/>
      <c r="B10" s="156"/>
      <c r="C10" s="156"/>
      <c r="D10" s="156"/>
      <c r="E10" s="156"/>
      <c r="G10" s="156"/>
      <c r="H10" s="156"/>
      <c r="I10" s="156"/>
      <c r="J10" s="156"/>
      <c r="K10" s="156"/>
      <c r="L10" s="156"/>
      <c r="M10" s="156"/>
    </row>
    <row r="11" spans="1:14" ht="18.75" customHeight="1" x14ac:dyDescent="0.15">
      <c r="A11" s="156"/>
      <c r="B11" s="156"/>
      <c r="C11" s="156"/>
      <c r="D11" s="156"/>
      <c r="E11" s="156"/>
      <c r="F11" s="159" t="s">
        <v>89</v>
      </c>
      <c r="G11" s="700" t="str">
        <f>IF(初期入力!D29="","",SUBSTITUTE(CONCATENATE("旭川市",初期入力!D29),"旭川市旭川市","旭川市"))</f>
        <v/>
      </c>
      <c r="H11" s="700"/>
      <c r="I11" s="700"/>
      <c r="J11" s="700"/>
      <c r="K11" s="700"/>
      <c r="L11" s="700"/>
      <c r="M11" s="156"/>
    </row>
    <row r="12" spans="1:14" ht="18.75" customHeight="1" x14ac:dyDescent="0.15">
      <c r="A12" s="156"/>
      <c r="B12" s="156"/>
      <c r="C12" s="156"/>
      <c r="D12" s="701" t="s">
        <v>31</v>
      </c>
      <c r="E12" s="701"/>
      <c r="F12" s="159" t="s">
        <v>12</v>
      </c>
      <c r="G12" s="700" t="str">
        <f>IF(初期入力!C25="","",初期入力!C25)</f>
        <v/>
      </c>
      <c r="H12" s="700"/>
      <c r="I12" s="700"/>
      <c r="J12" s="700"/>
      <c r="K12" s="700"/>
      <c r="L12" s="700"/>
      <c r="M12" s="165"/>
    </row>
    <row r="13" spans="1:14" ht="18.75" customHeight="1" x14ac:dyDescent="0.15">
      <c r="A13" s="156"/>
      <c r="B13" s="156"/>
      <c r="C13" s="156"/>
      <c r="D13" s="156"/>
      <c r="E13" s="156"/>
      <c r="F13" s="159" t="s">
        <v>39</v>
      </c>
      <c r="G13" s="172" t="s">
        <v>69</v>
      </c>
      <c r="H13" s="702" t="str">
        <f>IF(初期入力!C27="","",初期入力!C27)</f>
        <v/>
      </c>
      <c r="I13" s="702"/>
      <c r="J13" s="702"/>
      <c r="K13" s="702"/>
      <c r="L13" s="702"/>
      <c r="M13" s="161"/>
    </row>
    <row r="14" spans="1:14" ht="12" customHeight="1" x14ac:dyDescent="0.15">
      <c r="A14" s="156"/>
      <c r="B14" s="156"/>
      <c r="C14" s="156"/>
      <c r="D14" s="156"/>
      <c r="E14" s="156"/>
      <c r="F14" s="159"/>
      <c r="G14" s="172"/>
      <c r="H14" s="162"/>
      <c r="I14" s="162"/>
      <c r="J14" s="162"/>
      <c r="K14" s="162"/>
      <c r="L14" s="162"/>
      <c r="M14" s="161"/>
    </row>
    <row r="15" spans="1:14" x14ac:dyDescent="0.15">
      <c r="A15" s="156"/>
      <c r="B15" s="156"/>
      <c r="C15" s="156"/>
      <c r="D15" s="156"/>
      <c r="E15" s="156"/>
      <c r="F15" s="156"/>
      <c r="G15" s="156"/>
      <c r="H15" s="156"/>
      <c r="I15" s="156"/>
      <c r="J15" s="156"/>
      <c r="K15" s="156"/>
      <c r="L15" s="156"/>
      <c r="M15" s="156"/>
    </row>
    <row r="16" spans="1:14" x14ac:dyDescent="0.15">
      <c r="A16" s="704" t="str">
        <f>IF(初期入力!O2="","　令和　　　年度老人クラブ運営費補助金の交付を受けたく関係書類を添えて申請します。","　令和"&amp;DBCS(初期入力!O2)&amp;"年度老人クラブ運営費補助金の交付を受けたく関係書類を添えて申請します。")</f>
        <v>　令和８年度老人クラブ運営費補助金の交付を受けたく関係書類を添えて申請します。</v>
      </c>
      <c r="B16" s="704"/>
      <c r="C16" s="704"/>
      <c r="D16" s="704"/>
      <c r="E16" s="704"/>
      <c r="F16" s="704"/>
      <c r="G16" s="704"/>
      <c r="H16" s="704"/>
      <c r="I16" s="704"/>
      <c r="J16" s="704"/>
      <c r="K16" s="704"/>
      <c r="L16" s="704"/>
      <c r="M16" s="704"/>
    </row>
    <row r="17" spans="1:14" ht="6.75" customHeight="1" x14ac:dyDescent="0.15">
      <c r="A17" s="156"/>
      <c r="B17" s="156"/>
      <c r="C17" s="156"/>
      <c r="D17" s="156"/>
      <c r="E17" s="156"/>
      <c r="F17" s="156"/>
      <c r="G17" s="156"/>
      <c r="H17" s="156"/>
      <c r="I17" s="156"/>
      <c r="J17" s="156"/>
      <c r="K17" s="156"/>
      <c r="L17" s="156"/>
      <c r="M17" s="156"/>
    </row>
    <row r="18" spans="1:14" ht="12" customHeight="1" x14ac:dyDescent="0.15">
      <c r="A18" s="156"/>
      <c r="B18" s="156"/>
      <c r="C18" s="156"/>
      <c r="D18" s="156"/>
      <c r="E18" s="156"/>
      <c r="F18" s="156"/>
      <c r="G18" s="156"/>
      <c r="H18" s="156"/>
      <c r="I18" s="156"/>
      <c r="J18" s="156"/>
      <c r="K18" s="156"/>
      <c r="L18" s="156"/>
      <c r="M18" s="156"/>
    </row>
    <row r="19" spans="1:14" x14ac:dyDescent="0.15">
      <c r="A19" s="156" t="s">
        <v>113</v>
      </c>
      <c r="B19" s="156"/>
      <c r="C19" s="156"/>
      <c r="D19" s="156"/>
      <c r="E19" s="156" t="s">
        <v>65</v>
      </c>
      <c r="F19" s="170" t="e">
        <f>H29</f>
        <v>#VALUE!</v>
      </c>
      <c r="G19" s="156" t="s">
        <v>59</v>
      </c>
      <c r="H19" s="156"/>
      <c r="I19" s="156"/>
      <c r="J19" s="156"/>
      <c r="K19" s="156"/>
      <c r="L19" s="156"/>
      <c r="M19" s="156"/>
    </row>
    <row r="20" spans="1:14" x14ac:dyDescent="0.15">
      <c r="A20" s="156"/>
      <c r="B20" s="156"/>
      <c r="C20" s="156"/>
      <c r="D20" s="156"/>
      <c r="E20" s="156"/>
      <c r="F20" s="156"/>
      <c r="G20" s="156"/>
      <c r="H20" s="156"/>
      <c r="I20" s="156"/>
      <c r="J20" s="156"/>
      <c r="K20" s="156"/>
      <c r="L20" s="156"/>
      <c r="M20" s="156"/>
    </row>
    <row r="21" spans="1:14" x14ac:dyDescent="0.15">
      <c r="A21" s="156"/>
      <c r="B21" s="166" t="s">
        <v>294</v>
      </c>
      <c r="C21" s="156" t="s">
        <v>11</v>
      </c>
      <c r="D21" s="156"/>
      <c r="E21" s="156"/>
      <c r="F21" s="161" t="s">
        <v>295</v>
      </c>
      <c r="G21" s="173" t="str">
        <f>IF(初期入力!L34=0,"",DBCS(初期入力!L34))</f>
        <v/>
      </c>
      <c r="H21" s="156" t="s">
        <v>296</v>
      </c>
      <c r="I21" s="156"/>
      <c r="J21" s="175"/>
      <c r="K21" s="727" t="str">
        <f>IF(初期入力!D37="","",DBCS(FIXED(初期入力!D37,0)))</f>
        <v/>
      </c>
      <c r="L21" s="727"/>
      <c r="M21" s="156" t="s">
        <v>59</v>
      </c>
      <c r="N21" s="86" t="s">
        <v>483</v>
      </c>
    </row>
    <row r="22" spans="1:14" ht="21" customHeight="1" x14ac:dyDescent="0.15">
      <c r="A22" s="156"/>
      <c r="B22" s="166"/>
      <c r="C22" s="156"/>
      <c r="D22" s="156"/>
      <c r="E22" s="156"/>
      <c r="F22" s="156" t="s">
        <v>489</v>
      </c>
      <c r="G22" s="156"/>
      <c r="H22" s="156"/>
      <c r="I22" s="156"/>
      <c r="J22" s="156"/>
      <c r="K22" s="156"/>
      <c r="L22" s="156"/>
      <c r="M22" s="156"/>
    </row>
    <row r="23" spans="1:14" x14ac:dyDescent="0.15">
      <c r="A23" s="156"/>
      <c r="B23" s="166"/>
      <c r="C23" s="156"/>
      <c r="D23" s="156"/>
      <c r="E23" s="156"/>
      <c r="F23" s="156"/>
      <c r="G23" s="156"/>
      <c r="H23" s="156"/>
      <c r="I23" s="156"/>
      <c r="J23" s="156"/>
      <c r="K23" s="156"/>
      <c r="L23" s="156"/>
      <c r="M23" s="156"/>
    </row>
    <row r="24" spans="1:14" x14ac:dyDescent="0.15">
      <c r="A24" s="156"/>
      <c r="B24" s="166" t="s">
        <v>300</v>
      </c>
      <c r="C24" s="156" t="s">
        <v>302</v>
      </c>
      <c r="D24" s="156"/>
      <c r="E24" s="156"/>
      <c r="F24" s="161" t="s">
        <v>303</v>
      </c>
      <c r="G24" s="173" t="str">
        <f>IF(初期入力!C60=0,"",DBCS(初期入力!C60))</f>
        <v/>
      </c>
      <c r="H24" s="156" t="s">
        <v>80</v>
      </c>
      <c r="I24" s="156"/>
      <c r="J24" s="168"/>
      <c r="K24" s="727" t="str">
        <f>IF(初期入力!D61="","",DBCS(FIXED(初期入力!D61,0)))</f>
        <v/>
      </c>
      <c r="L24" s="727"/>
      <c r="M24" s="156" t="s">
        <v>59</v>
      </c>
      <c r="N24" s="86" t="s">
        <v>484</v>
      </c>
    </row>
    <row r="25" spans="1:14" x14ac:dyDescent="0.15">
      <c r="A25" s="156"/>
      <c r="B25" s="166"/>
      <c r="C25" s="156"/>
      <c r="D25" s="156"/>
      <c r="E25" s="156"/>
      <c r="F25" s="161"/>
      <c r="G25" s="156"/>
      <c r="H25" s="156"/>
      <c r="I25" s="156"/>
      <c r="J25" s="156"/>
      <c r="K25" s="156"/>
      <c r="L25" s="156"/>
      <c r="M25" s="156"/>
    </row>
    <row r="26" spans="1:14" x14ac:dyDescent="0.15">
      <c r="A26" s="156"/>
      <c r="B26" s="156"/>
      <c r="C26" s="156"/>
      <c r="D26" s="156"/>
      <c r="E26" s="156"/>
      <c r="F26" s="156"/>
      <c r="G26" s="156"/>
      <c r="H26" s="156"/>
      <c r="I26" s="156"/>
      <c r="J26" s="156"/>
      <c r="K26" s="156"/>
      <c r="L26" s="156"/>
      <c r="M26" s="156"/>
    </row>
    <row r="27" spans="1:14" x14ac:dyDescent="0.15">
      <c r="A27" s="156"/>
      <c r="B27" s="166" t="s">
        <v>292</v>
      </c>
      <c r="C27" s="156" t="s">
        <v>328</v>
      </c>
      <c r="D27" s="156"/>
      <c r="E27" s="169"/>
      <c r="F27" s="171"/>
      <c r="G27" s="174" t="str">
        <f>IF(初期入力!C106=0,"",DBCS(初期入力!C106))</f>
        <v/>
      </c>
      <c r="H27" s="169"/>
      <c r="I27" s="169"/>
      <c r="J27" s="176"/>
      <c r="K27" s="727" t="str">
        <f>IF(初期入力!O103="","",DBCS(FIXED(初期入力!O103,0)))</f>
        <v/>
      </c>
      <c r="L27" s="727"/>
      <c r="M27" s="156" t="s">
        <v>59</v>
      </c>
      <c r="N27" s="86" t="s">
        <v>485</v>
      </c>
    </row>
    <row r="28" spans="1:14" x14ac:dyDescent="0.15">
      <c r="A28" s="156"/>
      <c r="B28" s="166"/>
      <c r="C28" s="156"/>
      <c r="D28" s="156"/>
      <c r="E28" s="169"/>
      <c r="F28" s="171"/>
      <c r="G28" s="174"/>
      <c r="H28" s="169"/>
      <c r="I28" s="169"/>
      <c r="J28" s="594"/>
      <c r="K28" s="595"/>
      <c r="L28" s="595"/>
      <c r="M28" s="156"/>
    </row>
    <row r="29" spans="1:14" x14ac:dyDescent="0.15">
      <c r="A29" s="156"/>
      <c r="B29" s="166" t="s">
        <v>486</v>
      </c>
      <c r="C29" s="156"/>
      <c r="D29" s="597" t="e">
        <f>K21+K24+K27</f>
        <v>#VALUE!</v>
      </c>
      <c r="E29" s="596" t="s">
        <v>59</v>
      </c>
      <c r="F29" s="157" t="s">
        <v>487</v>
      </c>
      <c r="G29" s="602" t="s">
        <v>482</v>
      </c>
      <c r="H29" s="728" t="e">
        <f>ROUNDDOWN(H30,-3)</f>
        <v>#VALUE!</v>
      </c>
      <c r="I29" s="728"/>
      <c r="J29" s="728"/>
      <c r="K29" s="729" t="s">
        <v>488</v>
      </c>
      <c r="L29" s="729"/>
      <c r="M29" s="729"/>
      <c r="N29" s="729"/>
    </row>
    <row r="30" spans="1:14" hidden="1" x14ac:dyDescent="0.15">
      <c r="A30" s="156"/>
      <c r="B30" s="166"/>
      <c r="C30" s="156"/>
      <c r="D30" s="601"/>
      <c r="E30" s="596"/>
      <c r="F30" s="157"/>
      <c r="G30" s="598"/>
      <c r="H30" s="730" t="e">
        <f>D29*0.92</f>
        <v>#VALUE!</v>
      </c>
      <c r="I30" s="730"/>
      <c r="J30" s="730"/>
      <c r="K30" s="600"/>
      <c r="L30" s="600"/>
      <c r="M30" s="600"/>
      <c r="N30" s="600"/>
    </row>
    <row r="31" spans="1:14" x14ac:dyDescent="0.15">
      <c r="A31" s="156"/>
      <c r="B31" s="166"/>
      <c r="C31" s="156"/>
      <c r="D31" s="601"/>
      <c r="E31" s="596"/>
      <c r="F31" s="157"/>
      <c r="G31" s="598"/>
      <c r="H31" s="599"/>
      <c r="I31" s="599"/>
      <c r="J31" s="599"/>
      <c r="K31" s="600"/>
      <c r="L31" s="600"/>
      <c r="M31" s="600"/>
      <c r="N31" s="600"/>
    </row>
    <row r="32" spans="1:14" x14ac:dyDescent="0.15">
      <c r="A32" s="156"/>
      <c r="B32" s="166"/>
      <c r="C32" s="156"/>
      <c r="D32" s="156"/>
      <c r="E32" s="156"/>
      <c r="F32" s="161"/>
      <c r="G32" s="156"/>
      <c r="H32" s="156"/>
      <c r="I32" s="156"/>
      <c r="J32" s="156"/>
      <c r="K32" s="156"/>
      <c r="L32" s="156"/>
      <c r="M32" s="156"/>
    </row>
    <row r="33" spans="1:13" ht="20.25" customHeight="1" x14ac:dyDescent="0.15">
      <c r="A33" s="156" t="s">
        <v>304</v>
      </c>
      <c r="B33" s="156"/>
      <c r="C33" s="156"/>
      <c r="D33" s="156"/>
      <c r="E33" s="156"/>
      <c r="F33" s="156"/>
      <c r="G33" s="156"/>
      <c r="H33" s="156"/>
      <c r="I33" s="156"/>
      <c r="J33" s="156"/>
      <c r="K33" s="156"/>
      <c r="L33" s="156"/>
      <c r="M33" s="156"/>
    </row>
    <row r="34" spans="1:13" ht="14.25" customHeight="1" x14ac:dyDescent="0.15">
      <c r="A34" s="156"/>
      <c r="B34" s="161" t="s">
        <v>75</v>
      </c>
      <c r="C34" s="156" t="s">
        <v>305</v>
      </c>
      <c r="D34" s="156"/>
      <c r="E34" s="156"/>
      <c r="F34" s="170" t="e">
        <f>H29</f>
        <v>#VALUE!</v>
      </c>
      <c r="G34" s="156" t="str">
        <f>IF(初期入力!O2="","円　（　令和　　　年　　　月　）］ ",IF(初期入力!D113&gt;4,"円　（　令和"&amp;DBCS(初期入力!O2)&amp;"年　"&amp;DBCS(初期入力!D113)&amp;"月　）］ ","円　（　令和"&amp;DBCS(初期入力!O2)&amp;"年　"&amp;DBCS(初期入力!D113)&amp;"月　）］ "))</f>
        <v xml:space="preserve">円　（　令和８年　月　）］ </v>
      </c>
      <c r="H34" s="156"/>
      <c r="I34" s="156"/>
      <c r="J34" s="156"/>
      <c r="K34" s="156"/>
      <c r="L34" s="156"/>
      <c r="M34" s="156"/>
    </row>
    <row r="35" spans="1:13" x14ac:dyDescent="0.15">
      <c r="A35" s="156"/>
      <c r="B35" s="156"/>
      <c r="C35" s="156"/>
      <c r="D35" s="156"/>
      <c r="E35" s="156"/>
      <c r="F35" s="156"/>
      <c r="G35" s="156"/>
      <c r="H35" s="156"/>
      <c r="I35" s="156"/>
      <c r="J35" s="156"/>
      <c r="K35" s="156"/>
      <c r="L35" s="156"/>
      <c r="M35" s="156"/>
    </row>
    <row r="36" spans="1:13" ht="14.25" customHeight="1" x14ac:dyDescent="0.15">
      <c r="A36" s="156"/>
      <c r="B36" s="718" t="str">
        <f>IF(初期入力!S111=1,"　　　　会費以外の自主財源に乏しく，老人クラブの円滑な運営及び活動に
　　 支障を来すため","")</f>
        <v>　　　　会費以外の自主財源に乏しく，老人クラブの円滑な運営及び活動に
　　 支障を来すため</v>
      </c>
      <c r="C36" s="719"/>
      <c r="D36" s="719"/>
      <c r="E36" s="719"/>
      <c r="F36" s="719"/>
      <c r="G36" s="719"/>
      <c r="H36" s="719"/>
      <c r="I36" s="719"/>
      <c r="J36" s="719"/>
      <c r="K36" s="719"/>
      <c r="L36" s="719"/>
      <c r="M36" s="720"/>
    </row>
    <row r="37" spans="1:13" x14ac:dyDescent="0.15">
      <c r="A37" s="156"/>
      <c r="B37" s="721"/>
      <c r="C37" s="722"/>
      <c r="D37" s="722"/>
      <c r="E37" s="722"/>
      <c r="F37" s="722"/>
      <c r="G37" s="722"/>
      <c r="H37" s="722"/>
      <c r="I37" s="722"/>
      <c r="J37" s="722"/>
      <c r="K37" s="722"/>
      <c r="L37" s="722"/>
      <c r="M37" s="723"/>
    </row>
    <row r="38" spans="1:13" x14ac:dyDescent="0.15">
      <c r="A38" s="156"/>
      <c r="B38" s="724"/>
      <c r="C38" s="725"/>
      <c r="D38" s="725"/>
      <c r="E38" s="725"/>
      <c r="F38" s="725"/>
      <c r="G38" s="725"/>
      <c r="H38" s="725"/>
      <c r="I38" s="725"/>
      <c r="J38" s="725"/>
      <c r="K38" s="725"/>
      <c r="L38" s="725"/>
      <c r="M38" s="726"/>
    </row>
    <row r="39" spans="1:13" x14ac:dyDescent="0.15">
      <c r="A39" s="156"/>
      <c r="B39" s="604"/>
      <c r="C39" s="604"/>
      <c r="D39" s="604"/>
      <c r="E39" s="604"/>
      <c r="F39" s="604"/>
      <c r="G39" s="604"/>
      <c r="H39" s="604"/>
      <c r="I39" s="604"/>
      <c r="J39" s="604"/>
      <c r="K39" s="604"/>
      <c r="L39" s="604"/>
      <c r="M39" s="604"/>
    </row>
    <row r="40" spans="1:13" x14ac:dyDescent="0.15">
      <c r="A40" s="156"/>
      <c r="B40" s="167"/>
      <c r="C40" s="167"/>
      <c r="D40" s="167"/>
      <c r="E40" s="167"/>
      <c r="F40" s="167"/>
      <c r="G40" s="167"/>
      <c r="H40" s="167"/>
      <c r="I40" s="167"/>
      <c r="J40" s="167"/>
      <c r="K40" s="167"/>
      <c r="L40" s="167"/>
      <c r="M40" s="156"/>
    </row>
    <row r="41" spans="1:13" ht="21" customHeight="1" x14ac:dyDescent="0.15">
      <c r="A41" s="156" t="s">
        <v>233</v>
      </c>
      <c r="B41" s="156"/>
      <c r="C41" s="156"/>
      <c r="D41" s="156"/>
      <c r="E41" s="156"/>
      <c r="F41" s="156"/>
      <c r="G41" s="156"/>
      <c r="H41" s="156"/>
      <c r="I41" s="156"/>
      <c r="J41" s="156"/>
      <c r="K41" s="156"/>
      <c r="L41" s="156"/>
      <c r="M41" s="156"/>
    </row>
    <row r="42" spans="1:13" ht="14.25" customHeight="1" x14ac:dyDescent="0.15">
      <c r="A42" s="156"/>
      <c r="B42" s="166" t="s">
        <v>294</v>
      </c>
      <c r="C42" s="156" t="s">
        <v>115</v>
      </c>
      <c r="D42" s="156"/>
      <c r="E42" s="156"/>
      <c r="F42" s="156"/>
      <c r="G42" s="156"/>
      <c r="H42" s="156"/>
      <c r="I42" s="156"/>
      <c r="J42" s="156"/>
      <c r="K42" s="156"/>
      <c r="L42" s="156"/>
      <c r="M42" s="156"/>
    </row>
    <row r="43" spans="1:13" ht="14.25" customHeight="1" x14ac:dyDescent="0.15">
      <c r="A43" s="156"/>
      <c r="B43" s="166" t="s">
        <v>300</v>
      </c>
      <c r="C43" s="156" t="s">
        <v>307</v>
      </c>
      <c r="D43" s="156"/>
      <c r="E43" s="156"/>
      <c r="F43" s="156"/>
      <c r="G43" s="156"/>
      <c r="H43" s="156"/>
      <c r="I43" s="156"/>
      <c r="J43" s="156"/>
      <c r="K43" s="156"/>
      <c r="L43" s="156"/>
      <c r="M43" s="156"/>
    </row>
    <row r="44" spans="1:13" ht="14.25" customHeight="1" x14ac:dyDescent="0.15">
      <c r="A44" s="156"/>
      <c r="B44" s="166" t="s">
        <v>292</v>
      </c>
      <c r="C44" s="156" t="s">
        <v>416</v>
      </c>
      <c r="D44" s="156"/>
      <c r="E44" s="156"/>
      <c r="F44" s="166"/>
      <c r="G44" s="156"/>
      <c r="H44" s="156"/>
      <c r="I44" s="156"/>
      <c r="J44" s="156"/>
      <c r="K44" s="156"/>
      <c r="L44" s="156"/>
      <c r="M44" s="156"/>
    </row>
    <row r="45" spans="1:13" ht="14.25" customHeight="1" x14ac:dyDescent="0.15">
      <c r="A45" s="156"/>
      <c r="B45" s="166" t="s">
        <v>419</v>
      </c>
      <c r="C45" s="156" t="s">
        <v>311</v>
      </c>
      <c r="D45" s="156"/>
      <c r="E45" s="156"/>
      <c r="F45" s="166"/>
      <c r="G45" s="156"/>
      <c r="H45" s="156"/>
      <c r="I45" s="156"/>
      <c r="J45" s="156"/>
      <c r="K45" s="156"/>
      <c r="L45" s="156"/>
      <c r="M45" s="156"/>
    </row>
    <row r="46" spans="1:13" ht="14.25" customHeight="1" x14ac:dyDescent="0.15">
      <c r="A46" s="156"/>
      <c r="B46" s="166" t="s">
        <v>247</v>
      </c>
      <c r="C46" s="156" t="s">
        <v>267</v>
      </c>
      <c r="D46" s="156"/>
      <c r="E46" s="156"/>
      <c r="F46" s="156"/>
      <c r="G46" s="156"/>
      <c r="H46" s="156"/>
      <c r="I46" s="156"/>
      <c r="J46" s="156"/>
      <c r="K46" s="156"/>
      <c r="L46" s="156"/>
      <c r="M46" s="156"/>
    </row>
    <row r="47" spans="1:13" ht="14.25" customHeight="1" x14ac:dyDescent="0.15">
      <c r="A47" s="156"/>
      <c r="B47" s="166" t="s">
        <v>272</v>
      </c>
      <c r="C47" s="156" t="s">
        <v>231</v>
      </c>
      <c r="D47" s="156"/>
      <c r="E47" s="156"/>
      <c r="F47" s="166"/>
      <c r="G47" s="156"/>
      <c r="H47" s="156"/>
      <c r="I47" s="156"/>
      <c r="J47" s="156"/>
      <c r="K47" s="156"/>
      <c r="L47" s="156"/>
      <c r="M47" s="156"/>
    </row>
    <row r="48" spans="1:13" ht="14.25" customHeight="1" x14ac:dyDescent="0.15">
      <c r="A48" s="156"/>
      <c r="B48" s="166" t="s">
        <v>420</v>
      </c>
      <c r="C48" s="156" t="s">
        <v>33</v>
      </c>
      <c r="D48" s="156"/>
      <c r="E48" s="156"/>
      <c r="F48" s="156"/>
      <c r="G48" s="156"/>
      <c r="H48" s="156"/>
      <c r="I48" s="156"/>
      <c r="J48" s="156"/>
      <c r="K48" s="156"/>
      <c r="L48" s="156"/>
      <c r="M48" s="156"/>
    </row>
    <row r="49" spans="1:13" ht="14.25" customHeight="1" x14ac:dyDescent="0.15">
      <c r="A49" s="156"/>
      <c r="B49" s="166" t="s">
        <v>291</v>
      </c>
      <c r="C49" s="156" t="s">
        <v>418</v>
      </c>
      <c r="D49" s="156"/>
      <c r="E49" s="156"/>
      <c r="F49" s="156"/>
      <c r="G49" s="156"/>
      <c r="H49" s="156"/>
      <c r="I49" s="156"/>
      <c r="J49" s="156"/>
      <c r="K49" s="156"/>
      <c r="L49" s="156"/>
      <c r="M49" s="156"/>
    </row>
    <row r="50" spans="1:13" ht="14.25" customHeight="1" x14ac:dyDescent="0.15">
      <c r="A50" s="156"/>
      <c r="B50" s="166"/>
      <c r="C50" s="156"/>
      <c r="D50" s="156"/>
      <c r="E50" s="156"/>
      <c r="F50" s="156"/>
      <c r="G50" s="156"/>
      <c r="H50" s="156"/>
      <c r="I50" s="156"/>
      <c r="J50" s="156"/>
      <c r="K50" s="156"/>
      <c r="L50" s="156"/>
      <c r="M50" s="156"/>
    </row>
    <row r="51" spans="1:13" x14ac:dyDescent="0.15">
      <c r="A51" s="156"/>
      <c r="B51" s="156"/>
      <c r="C51" s="156"/>
      <c r="D51" s="156"/>
      <c r="E51" s="156"/>
      <c r="F51" s="156"/>
      <c r="G51" s="156"/>
      <c r="H51" s="156"/>
      <c r="I51" s="156"/>
      <c r="J51" s="156"/>
      <c r="K51" s="156"/>
      <c r="L51" s="156"/>
      <c r="M51" s="156"/>
    </row>
    <row r="52" spans="1:13" x14ac:dyDescent="0.15">
      <c r="A52" s="156" t="s">
        <v>312</v>
      </c>
      <c r="B52" s="156"/>
      <c r="C52" s="156"/>
      <c r="D52" s="156"/>
      <c r="E52" s="156"/>
      <c r="F52" s="156"/>
      <c r="G52" s="156"/>
      <c r="H52" s="156"/>
      <c r="I52" s="156"/>
      <c r="J52" s="156"/>
      <c r="K52" s="156"/>
      <c r="L52" s="156"/>
      <c r="M52" s="156"/>
    </row>
    <row r="53" spans="1:13" x14ac:dyDescent="0.15">
      <c r="A53" s="156"/>
      <c r="B53" s="156"/>
      <c r="C53" s="156"/>
      <c r="D53" s="156"/>
      <c r="E53" s="156"/>
      <c r="F53" s="156"/>
      <c r="G53" s="156"/>
      <c r="H53" s="156"/>
      <c r="I53" s="156"/>
      <c r="J53" s="156"/>
      <c r="K53" s="156"/>
      <c r="L53" s="156"/>
      <c r="M53" s="156"/>
    </row>
    <row r="54" spans="1:13" ht="19.5" customHeight="1" x14ac:dyDescent="0.15">
      <c r="A54" s="156"/>
      <c r="B54" s="156"/>
      <c r="C54" s="168" t="s">
        <v>116</v>
      </c>
      <c r="D54" s="168"/>
      <c r="E54" s="168"/>
      <c r="F54" s="716" t="str">
        <f>IF(初期入力!C118="","",初期入力!C118)</f>
        <v/>
      </c>
      <c r="G54" s="716"/>
      <c r="H54" s="716"/>
      <c r="I54" s="716"/>
      <c r="J54" s="716"/>
      <c r="K54" s="716"/>
      <c r="L54" s="716"/>
      <c r="M54" s="716"/>
    </row>
    <row r="55" spans="1:13" ht="19.5" customHeight="1" x14ac:dyDescent="0.15">
      <c r="A55" s="156"/>
      <c r="B55" s="156"/>
      <c r="C55" s="156"/>
      <c r="D55" s="156"/>
      <c r="E55" s="156"/>
      <c r="F55" s="156"/>
      <c r="G55" s="156"/>
      <c r="H55" s="156"/>
      <c r="I55" s="156"/>
      <c r="J55" s="156"/>
      <c r="K55" s="156"/>
      <c r="L55" s="156"/>
      <c r="M55" s="156"/>
    </row>
    <row r="56" spans="1:13" ht="19.5" customHeight="1" x14ac:dyDescent="0.15">
      <c r="A56" s="156"/>
      <c r="B56" s="156"/>
      <c r="C56" s="168" t="s">
        <v>117</v>
      </c>
      <c r="D56" s="168"/>
      <c r="E56" s="168"/>
      <c r="F56" s="717" t="str">
        <f>IF(初期入力!C120="","",初期入力!C120)</f>
        <v/>
      </c>
      <c r="G56" s="717"/>
      <c r="H56" s="717"/>
      <c r="I56" s="717"/>
      <c r="J56" s="717"/>
      <c r="K56" s="717"/>
      <c r="L56" s="717"/>
      <c r="M56" s="717"/>
    </row>
    <row r="57" spans="1:13" ht="19.5" customHeight="1" x14ac:dyDescent="0.15">
      <c r="A57" s="156"/>
      <c r="B57" s="156"/>
      <c r="C57" s="156"/>
      <c r="D57" s="156"/>
      <c r="E57" s="156"/>
      <c r="F57" s="156"/>
      <c r="G57" s="156"/>
      <c r="H57" s="156"/>
      <c r="I57" s="156"/>
      <c r="J57" s="156"/>
      <c r="K57" s="156"/>
      <c r="L57" s="156"/>
      <c r="M57" s="156"/>
    </row>
    <row r="58" spans="1:13" ht="19.5" customHeight="1" x14ac:dyDescent="0.15">
      <c r="A58" s="156"/>
      <c r="B58" s="156"/>
      <c r="C58" s="168" t="s">
        <v>120</v>
      </c>
      <c r="D58" s="168"/>
      <c r="E58" s="168"/>
      <c r="F58" s="168" t="s">
        <v>73</v>
      </c>
      <c r="G58" s="716" t="str">
        <f>DBCS(初期入力!C129)</f>
        <v/>
      </c>
      <c r="H58" s="716"/>
      <c r="I58" s="716"/>
      <c r="J58" s="716"/>
      <c r="K58" s="716"/>
      <c r="L58" s="716"/>
      <c r="M58" s="716"/>
    </row>
    <row r="59" spans="1:13" x14ac:dyDescent="0.15">
      <c r="A59" s="156"/>
      <c r="B59" s="156"/>
      <c r="C59" s="156"/>
      <c r="D59" s="156"/>
      <c r="E59" s="156"/>
      <c r="F59" s="156"/>
      <c r="G59" s="156"/>
      <c r="H59" s="156"/>
      <c r="I59" s="156"/>
      <c r="J59" s="156"/>
      <c r="K59" s="156"/>
      <c r="L59" s="156"/>
      <c r="M59" s="156"/>
    </row>
    <row r="60" spans="1:13" x14ac:dyDescent="0.15"/>
    <row r="61" spans="1:13" x14ac:dyDescent="0.15"/>
  </sheetData>
  <sheetProtection sheet="1" objects="1" scenarios="1"/>
  <mergeCells count="18">
    <mergeCell ref="F54:M54"/>
    <mergeCell ref="F56:M56"/>
    <mergeCell ref="G58:M58"/>
    <mergeCell ref="B36:M38"/>
    <mergeCell ref="H13:L13"/>
    <mergeCell ref="A16:M16"/>
    <mergeCell ref="K21:L21"/>
    <mergeCell ref="K24:L24"/>
    <mergeCell ref="K27:L27"/>
    <mergeCell ref="H29:J29"/>
    <mergeCell ref="K29:N29"/>
    <mergeCell ref="H30:J30"/>
    <mergeCell ref="A1:M1"/>
    <mergeCell ref="A4:M4"/>
    <mergeCell ref="G7:I7"/>
    <mergeCell ref="G11:L11"/>
    <mergeCell ref="D12:E12"/>
    <mergeCell ref="G12:L12"/>
  </mergeCells>
  <phoneticPr fontId="3"/>
  <printOptions horizontalCentered="1"/>
  <pageMargins left="0.55118110236220474" right="0.51181102362204722" top="0.70866141732283472" bottom="0.98425196850393681"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00"/>
  </sheetPr>
  <dimension ref="A1:WVN34"/>
  <sheetViews>
    <sheetView showGridLines="0" workbookViewId="0">
      <pane ySplit="1" topLeftCell="A18" activePane="bottomLeft" state="frozen"/>
      <selection pane="bottomLeft" activeCell="F6" sqref="F6"/>
    </sheetView>
  </sheetViews>
  <sheetFormatPr defaultColWidth="0" defaultRowHeight="13.5" zeroHeight="1" x14ac:dyDescent="0.15"/>
  <cols>
    <col min="1" max="1" width="16.125" style="177" customWidth="1"/>
    <col min="2" max="2" width="17.625" style="177" customWidth="1"/>
    <col min="3" max="3" width="7.625" style="177" customWidth="1"/>
    <col min="4" max="4" width="29.625" style="177" customWidth="1"/>
    <col min="5" max="5" width="12.625" style="177" customWidth="1"/>
    <col min="6" max="6" width="11.125" style="177" customWidth="1"/>
    <col min="7" max="257" width="11.125" style="177" hidden="1" customWidth="1"/>
    <col min="258" max="258" width="17.625" style="177" hidden="1" customWidth="1"/>
    <col min="259" max="259" width="7.625" style="177" hidden="1" customWidth="1"/>
    <col min="260" max="260" width="29.625" style="177" hidden="1" customWidth="1"/>
    <col min="261" max="261" width="12.625" style="177" hidden="1" customWidth="1"/>
    <col min="262" max="262" width="9" style="177" hidden="1" customWidth="1"/>
    <col min="263" max="512" width="0" style="177" hidden="1" customWidth="1"/>
    <col min="513" max="513" width="16.125" style="177" hidden="1" customWidth="1"/>
    <col min="514" max="514" width="17.625" style="177" hidden="1" customWidth="1"/>
    <col min="515" max="515" width="7.625" style="177" hidden="1" customWidth="1"/>
    <col min="516" max="516" width="29.625" style="177" hidden="1" customWidth="1"/>
    <col min="517" max="517" width="12.625" style="177" hidden="1" customWidth="1"/>
    <col min="518" max="518" width="9" style="177" hidden="1" customWidth="1"/>
    <col min="519" max="768" width="0" style="177" hidden="1" customWidth="1"/>
    <col min="769" max="769" width="16.125" style="177" hidden="1" customWidth="1"/>
    <col min="770" max="770" width="17.625" style="177" hidden="1" customWidth="1"/>
    <col min="771" max="771" width="7.625" style="177" hidden="1" customWidth="1"/>
    <col min="772" max="772" width="29.625" style="177" hidden="1" customWidth="1"/>
    <col min="773" max="773" width="12.625" style="177" hidden="1" customWidth="1"/>
    <col min="774" max="774" width="9" style="177" hidden="1" customWidth="1"/>
    <col min="775" max="1024" width="0" style="177" hidden="1" customWidth="1"/>
    <col min="1025" max="1025" width="16.125" style="177" hidden="1" customWidth="1"/>
    <col min="1026" max="1026" width="17.625" style="177" hidden="1" customWidth="1"/>
    <col min="1027" max="1027" width="7.625" style="177" hidden="1" customWidth="1"/>
    <col min="1028" max="1028" width="29.625" style="177" hidden="1" customWidth="1"/>
    <col min="1029" max="1029" width="12.625" style="177" hidden="1" customWidth="1"/>
    <col min="1030" max="1030" width="9" style="177" hidden="1" customWidth="1"/>
    <col min="1031" max="1280" width="0" style="177" hidden="1" customWidth="1"/>
    <col min="1281" max="1281" width="16.125" style="177" hidden="1" customWidth="1"/>
    <col min="1282" max="1282" width="17.625" style="177" hidden="1" customWidth="1"/>
    <col min="1283" max="1283" width="7.625" style="177" hidden="1" customWidth="1"/>
    <col min="1284" max="1284" width="29.625" style="177" hidden="1" customWidth="1"/>
    <col min="1285" max="1285" width="12.625" style="177" hidden="1" customWidth="1"/>
    <col min="1286" max="1286" width="9" style="177" hidden="1" customWidth="1"/>
    <col min="1287" max="1536" width="0" style="177" hidden="1" customWidth="1"/>
    <col min="1537" max="1537" width="16.125" style="177" hidden="1" customWidth="1"/>
    <col min="1538" max="1538" width="17.625" style="177" hidden="1" customWidth="1"/>
    <col min="1539" max="1539" width="7.625" style="177" hidden="1" customWidth="1"/>
    <col min="1540" max="1540" width="29.625" style="177" hidden="1" customWidth="1"/>
    <col min="1541" max="1541" width="12.625" style="177" hidden="1" customWidth="1"/>
    <col min="1542" max="1542" width="9" style="177" hidden="1" customWidth="1"/>
    <col min="1543" max="1792" width="0" style="177" hidden="1" customWidth="1"/>
    <col min="1793" max="1793" width="16.125" style="177" hidden="1" customWidth="1"/>
    <col min="1794" max="1794" width="17.625" style="177" hidden="1" customWidth="1"/>
    <col min="1795" max="1795" width="7.625" style="177" hidden="1" customWidth="1"/>
    <col min="1796" max="1796" width="29.625" style="177" hidden="1" customWidth="1"/>
    <col min="1797" max="1797" width="12.625" style="177" hidden="1" customWidth="1"/>
    <col min="1798" max="1798" width="9" style="177" hidden="1" customWidth="1"/>
    <col min="1799" max="2048" width="0" style="177" hidden="1" customWidth="1"/>
    <col min="2049" max="2049" width="16.125" style="177" hidden="1" customWidth="1"/>
    <col min="2050" max="2050" width="17.625" style="177" hidden="1" customWidth="1"/>
    <col min="2051" max="2051" width="7.625" style="177" hidden="1" customWidth="1"/>
    <col min="2052" max="2052" width="29.625" style="177" hidden="1" customWidth="1"/>
    <col min="2053" max="2053" width="12.625" style="177" hidden="1" customWidth="1"/>
    <col min="2054" max="2054" width="9" style="177" hidden="1" customWidth="1"/>
    <col min="2055" max="2304" width="0" style="177" hidden="1" customWidth="1"/>
    <col min="2305" max="2305" width="16.125" style="177" hidden="1" customWidth="1"/>
    <col min="2306" max="2306" width="17.625" style="177" hidden="1" customWidth="1"/>
    <col min="2307" max="2307" width="7.625" style="177" hidden="1" customWidth="1"/>
    <col min="2308" max="2308" width="29.625" style="177" hidden="1" customWidth="1"/>
    <col min="2309" max="2309" width="12.625" style="177" hidden="1" customWidth="1"/>
    <col min="2310" max="2310" width="9" style="177" hidden="1" customWidth="1"/>
    <col min="2311" max="2560" width="0" style="177" hidden="1" customWidth="1"/>
    <col min="2561" max="2561" width="16.125" style="177" hidden="1" customWidth="1"/>
    <col min="2562" max="2562" width="17.625" style="177" hidden="1" customWidth="1"/>
    <col min="2563" max="2563" width="7.625" style="177" hidden="1" customWidth="1"/>
    <col min="2564" max="2564" width="29.625" style="177" hidden="1" customWidth="1"/>
    <col min="2565" max="2565" width="12.625" style="177" hidden="1" customWidth="1"/>
    <col min="2566" max="2566" width="9" style="177" hidden="1" customWidth="1"/>
    <col min="2567" max="2816" width="0" style="177" hidden="1" customWidth="1"/>
    <col min="2817" max="2817" width="16.125" style="177" hidden="1" customWidth="1"/>
    <col min="2818" max="2818" width="17.625" style="177" hidden="1" customWidth="1"/>
    <col min="2819" max="2819" width="7.625" style="177" hidden="1" customWidth="1"/>
    <col min="2820" max="2820" width="29.625" style="177" hidden="1" customWidth="1"/>
    <col min="2821" max="2821" width="12.625" style="177" hidden="1" customWidth="1"/>
    <col min="2822" max="2822" width="9" style="177" hidden="1" customWidth="1"/>
    <col min="2823" max="3072" width="0" style="177" hidden="1" customWidth="1"/>
    <col min="3073" max="3073" width="16.125" style="177" hidden="1" customWidth="1"/>
    <col min="3074" max="3074" width="17.625" style="177" hidden="1" customWidth="1"/>
    <col min="3075" max="3075" width="7.625" style="177" hidden="1" customWidth="1"/>
    <col min="3076" max="3076" width="29.625" style="177" hidden="1" customWidth="1"/>
    <col min="3077" max="3077" width="12.625" style="177" hidden="1" customWidth="1"/>
    <col min="3078" max="3078" width="9" style="177" hidden="1" customWidth="1"/>
    <col min="3079" max="3328" width="0" style="177" hidden="1" customWidth="1"/>
    <col min="3329" max="3329" width="16.125" style="177" hidden="1" customWidth="1"/>
    <col min="3330" max="3330" width="17.625" style="177" hidden="1" customWidth="1"/>
    <col min="3331" max="3331" width="7.625" style="177" hidden="1" customWidth="1"/>
    <col min="3332" max="3332" width="29.625" style="177" hidden="1" customWidth="1"/>
    <col min="3333" max="3333" width="12.625" style="177" hidden="1" customWidth="1"/>
    <col min="3334" max="3334" width="9" style="177" hidden="1" customWidth="1"/>
    <col min="3335" max="3584" width="0" style="177" hidden="1" customWidth="1"/>
    <col min="3585" max="3585" width="16.125" style="177" hidden="1" customWidth="1"/>
    <col min="3586" max="3586" width="17.625" style="177" hidden="1" customWidth="1"/>
    <col min="3587" max="3587" width="7.625" style="177" hidden="1" customWidth="1"/>
    <col min="3588" max="3588" width="29.625" style="177" hidden="1" customWidth="1"/>
    <col min="3589" max="3589" width="12.625" style="177" hidden="1" customWidth="1"/>
    <col min="3590" max="3590" width="9" style="177" hidden="1" customWidth="1"/>
    <col min="3591" max="3840" width="0" style="177" hidden="1" customWidth="1"/>
    <col min="3841" max="3841" width="16.125" style="177" hidden="1" customWidth="1"/>
    <col min="3842" max="3842" width="17.625" style="177" hidden="1" customWidth="1"/>
    <col min="3843" max="3843" width="7.625" style="177" hidden="1" customWidth="1"/>
    <col min="3844" max="3844" width="29.625" style="177" hidden="1" customWidth="1"/>
    <col min="3845" max="3845" width="12.625" style="177" hidden="1" customWidth="1"/>
    <col min="3846" max="3846" width="9" style="177" hidden="1" customWidth="1"/>
    <col min="3847" max="4096" width="0" style="177" hidden="1" customWidth="1"/>
    <col min="4097" max="4097" width="16.125" style="177" hidden="1" customWidth="1"/>
    <col min="4098" max="4098" width="17.625" style="177" hidden="1" customWidth="1"/>
    <col min="4099" max="4099" width="7.625" style="177" hidden="1" customWidth="1"/>
    <col min="4100" max="4100" width="29.625" style="177" hidden="1" customWidth="1"/>
    <col min="4101" max="4101" width="12.625" style="177" hidden="1" customWidth="1"/>
    <col min="4102" max="4102" width="9" style="177" hidden="1" customWidth="1"/>
    <col min="4103" max="4352" width="0" style="177" hidden="1" customWidth="1"/>
    <col min="4353" max="4353" width="16.125" style="177" hidden="1" customWidth="1"/>
    <col min="4354" max="4354" width="17.625" style="177" hidden="1" customWidth="1"/>
    <col min="4355" max="4355" width="7.625" style="177" hidden="1" customWidth="1"/>
    <col min="4356" max="4356" width="29.625" style="177" hidden="1" customWidth="1"/>
    <col min="4357" max="4357" width="12.625" style="177" hidden="1" customWidth="1"/>
    <col min="4358" max="4358" width="9" style="177" hidden="1" customWidth="1"/>
    <col min="4359" max="4608" width="0" style="177" hidden="1" customWidth="1"/>
    <col min="4609" max="4609" width="16.125" style="177" hidden="1" customWidth="1"/>
    <col min="4610" max="4610" width="17.625" style="177" hidden="1" customWidth="1"/>
    <col min="4611" max="4611" width="7.625" style="177" hidden="1" customWidth="1"/>
    <col min="4612" max="4612" width="29.625" style="177" hidden="1" customWidth="1"/>
    <col min="4613" max="4613" width="12.625" style="177" hidden="1" customWidth="1"/>
    <col min="4614" max="4614" width="9" style="177" hidden="1" customWidth="1"/>
    <col min="4615" max="4864" width="0" style="177" hidden="1" customWidth="1"/>
    <col min="4865" max="4865" width="16.125" style="177" hidden="1" customWidth="1"/>
    <col min="4866" max="4866" width="17.625" style="177" hidden="1" customWidth="1"/>
    <col min="4867" max="4867" width="7.625" style="177" hidden="1" customWidth="1"/>
    <col min="4868" max="4868" width="29.625" style="177" hidden="1" customWidth="1"/>
    <col min="4869" max="4869" width="12.625" style="177" hidden="1" customWidth="1"/>
    <col min="4870" max="4870" width="9" style="177" hidden="1" customWidth="1"/>
    <col min="4871" max="5120" width="0" style="177" hidden="1" customWidth="1"/>
    <col min="5121" max="5121" width="16.125" style="177" hidden="1" customWidth="1"/>
    <col min="5122" max="5122" width="17.625" style="177" hidden="1" customWidth="1"/>
    <col min="5123" max="5123" width="7.625" style="177" hidden="1" customWidth="1"/>
    <col min="5124" max="5124" width="29.625" style="177" hidden="1" customWidth="1"/>
    <col min="5125" max="5125" width="12.625" style="177" hidden="1" customWidth="1"/>
    <col min="5126" max="5126" width="9" style="177" hidden="1" customWidth="1"/>
    <col min="5127" max="5376" width="0" style="177" hidden="1" customWidth="1"/>
    <col min="5377" max="5377" width="16.125" style="177" hidden="1" customWidth="1"/>
    <col min="5378" max="5378" width="17.625" style="177" hidden="1" customWidth="1"/>
    <col min="5379" max="5379" width="7.625" style="177" hidden="1" customWidth="1"/>
    <col min="5380" max="5380" width="29.625" style="177" hidden="1" customWidth="1"/>
    <col min="5381" max="5381" width="12.625" style="177" hidden="1" customWidth="1"/>
    <col min="5382" max="5382" width="9" style="177" hidden="1" customWidth="1"/>
    <col min="5383" max="5632" width="0" style="177" hidden="1" customWidth="1"/>
    <col min="5633" max="5633" width="16.125" style="177" hidden="1" customWidth="1"/>
    <col min="5634" max="5634" width="17.625" style="177" hidden="1" customWidth="1"/>
    <col min="5635" max="5635" width="7.625" style="177" hidden="1" customWidth="1"/>
    <col min="5636" max="5636" width="29.625" style="177" hidden="1" customWidth="1"/>
    <col min="5637" max="5637" width="12.625" style="177" hidden="1" customWidth="1"/>
    <col min="5638" max="5638" width="9" style="177" hidden="1" customWidth="1"/>
    <col min="5639" max="5888" width="0" style="177" hidden="1" customWidth="1"/>
    <col min="5889" max="5889" width="16.125" style="177" hidden="1" customWidth="1"/>
    <col min="5890" max="5890" width="17.625" style="177" hidden="1" customWidth="1"/>
    <col min="5891" max="5891" width="7.625" style="177" hidden="1" customWidth="1"/>
    <col min="5892" max="5892" width="29.625" style="177" hidden="1" customWidth="1"/>
    <col min="5893" max="5893" width="12.625" style="177" hidden="1" customWidth="1"/>
    <col min="5894" max="5894" width="9" style="177" hidden="1" customWidth="1"/>
    <col min="5895" max="6144" width="0" style="177" hidden="1" customWidth="1"/>
    <col min="6145" max="6145" width="16.125" style="177" hidden="1" customWidth="1"/>
    <col min="6146" max="6146" width="17.625" style="177" hidden="1" customWidth="1"/>
    <col min="6147" max="6147" width="7.625" style="177" hidden="1" customWidth="1"/>
    <col min="6148" max="6148" width="29.625" style="177" hidden="1" customWidth="1"/>
    <col min="6149" max="6149" width="12.625" style="177" hidden="1" customWidth="1"/>
    <col min="6150" max="6150" width="9" style="177" hidden="1" customWidth="1"/>
    <col min="6151" max="6400" width="0" style="177" hidden="1" customWidth="1"/>
    <col min="6401" max="6401" width="16.125" style="177" hidden="1" customWidth="1"/>
    <col min="6402" max="6402" width="17.625" style="177" hidden="1" customWidth="1"/>
    <col min="6403" max="6403" width="7.625" style="177" hidden="1" customWidth="1"/>
    <col min="6404" max="6404" width="29.625" style="177" hidden="1" customWidth="1"/>
    <col min="6405" max="6405" width="12.625" style="177" hidden="1" customWidth="1"/>
    <col min="6406" max="6406" width="9" style="177" hidden="1" customWidth="1"/>
    <col min="6407" max="6656" width="0" style="177" hidden="1" customWidth="1"/>
    <col min="6657" max="6657" width="16.125" style="177" hidden="1" customWidth="1"/>
    <col min="6658" max="6658" width="17.625" style="177" hidden="1" customWidth="1"/>
    <col min="6659" max="6659" width="7.625" style="177" hidden="1" customWidth="1"/>
    <col min="6660" max="6660" width="29.625" style="177" hidden="1" customWidth="1"/>
    <col min="6661" max="6661" width="12.625" style="177" hidden="1" customWidth="1"/>
    <col min="6662" max="6662" width="9" style="177" hidden="1" customWidth="1"/>
    <col min="6663" max="6912" width="0" style="177" hidden="1" customWidth="1"/>
    <col min="6913" max="6913" width="16.125" style="177" hidden="1" customWidth="1"/>
    <col min="6914" max="6914" width="17.625" style="177" hidden="1" customWidth="1"/>
    <col min="6915" max="6915" width="7.625" style="177" hidden="1" customWidth="1"/>
    <col min="6916" max="6916" width="29.625" style="177" hidden="1" customWidth="1"/>
    <col min="6917" max="6917" width="12.625" style="177" hidden="1" customWidth="1"/>
    <col min="6918" max="6918" width="9" style="177" hidden="1" customWidth="1"/>
    <col min="6919" max="7168" width="0" style="177" hidden="1" customWidth="1"/>
    <col min="7169" max="7169" width="16.125" style="177" hidden="1" customWidth="1"/>
    <col min="7170" max="7170" width="17.625" style="177" hidden="1" customWidth="1"/>
    <col min="7171" max="7171" width="7.625" style="177" hidden="1" customWidth="1"/>
    <col min="7172" max="7172" width="29.625" style="177" hidden="1" customWidth="1"/>
    <col min="7173" max="7173" width="12.625" style="177" hidden="1" customWidth="1"/>
    <col min="7174" max="7174" width="9" style="177" hidden="1" customWidth="1"/>
    <col min="7175" max="7424" width="0" style="177" hidden="1" customWidth="1"/>
    <col min="7425" max="7425" width="16.125" style="177" hidden="1" customWidth="1"/>
    <col min="7426" max="7426" width="17.625" style="177" hidden="1" customWidth="1"/>
    <col min="7427" max="7427" width="7.625" style="177" hidden="1" customWidth="1"/>
    <col min="7428" max="7428" width="29.625" style="177" hidden="1" customWidth="1"/>
    <col min="7429" max="7429" width="12.625" style="177" hidden="1" customWidth="1"/>
    <col min="7430" max="7430" width="9" style="177" hidden="1" customWidth="1"/>
    <col min="7431" max="7680" width="0" style="177" hidden="1" customWidth="1"/>
    <col min="7681" max="7681" width="16.125" style="177" hidden="1" customWidth="1"/>
    <col min="7682" max="7682" width="17.625" style="177" hidden="1" customWidth="1"/>
    <col min="7683" max="7683" width="7.625" style="177" hidden="1" customWidth="1"/>
    <col min="7684" max="7684" width="29.625" style="177" hidden="1" customWidth="1"/>
    <col min="7685" max="7685" width="12.625" style="177" hidden="1" customWidth="1"/>
    <col min="7686" max="7686" width="9" style="177" hidden="1" customWidth="1"/>
    <col min="7687" max="7936" width="0" style="177" hidden="1" customWidth="1"/>
    <col min="7937" max="7937" width="16.125" style="177" hidden="1" customWidth="1"/>
    <col min="7938" max="7938" width="17.625" style="177" hidden="1" customWidth="1"/>
    <col min="7939" max="7939" width="7.625" style="177" hidden="1" customWidth="1"/>
    <col min="7940" max="7940" width="29.625" style="177" hidden="1" customWidth="1"/>
    <col min="7941" max="7941" width="12.625" style="177" hidden="1" customWidth="1"/>
    <col min="7942" max="7942" width="9" style="177" hidden="1" customWidth="1"/>
    <col min="7943" max="8192" width="0" style="177" hidden="1" customWidth="1"/>
    <col min="8193" max="8193" width="16.125" style="177" hidden="1" customWidth="1"/>
    <col min="8194" max="8194" width="17.625" style="177" hidden="1" customWidth="1"/>
    <col min="8195" max="8195" width="7.625" style="177" hidden="1" customWidth="1"/>
    <col min="8196" max="8196" width="29.625" style="177" hidden="1" customWidth="1"/>
    <col min="8197" max="8197" width="12.625" style="177" hidden="1" customWidth="1"/>
    <col min="8198" max="8198" width="9" style="177" hidden="1" customWidth="1"/>
    <col min="8199" max="8448" width="0" style="177" hidden="1" customWidth="1"/>
    <col min="8449" max="8449" width="16.125" style="177" hidden="1" customWidth="1"/>
    <col min="8450" max="8450" width="17.625" style="177" hidden="1" customWidth="1"/>
    <col min="8451" max="8451" width="7.625" style="177" hidden="1" customWidth="1"/>
    <col min="8452" max="8452" width="29.625" style="177" hidden="1" customWidth="1"/>
    <col min="8453" max="8453" width="12.625" style="177" hidden="1" customWidth="1"/>
    <col min="8454" max="8454" width="9" style="177" hidden="1" customWidth="1"/>
    <col min="8455" max="8704" width="0" style="177" hidden="1" customWidth="1"/>
    <col min="8705" max="8705" width="16.125" style="177" hidden="1" customWidth="1"/>
    <col min="8706" max="8706" width="17.625" style="177" hidden="1" customWidth="1"/>
    <col min="8707" max="8707" width="7.625" style="177" hidden="1" customWidth="1"/>
    <col min="8708" max="8708" width="29.625" style="177" hidden="1" customWidth="1"/>
    <col min="8709" max="8709" width="12.625" style="177" hidden="1" customWidth="1"/>
    <col min="8710" max="8710" width="9" style="177" hidden="1" customWidth="1"/>
    <col min="8711" max="8960" width="0" style="177" hidden="1" customWidth="1"/>
    <col min="8961" max="8961" width="16.125" style="177" hidden="1" customWidth="1"/>
    <col min="8962" max="8962" width="17.625" style="177" hidden="1" customWidth="1"/>
    <col min="8963" max="8963" width="7.625" style="177" hidden="1" customWidth="1"/>
    <col min="8964" max="8964" width="29.625" style="177" hidden="1" customWidth="1"/>
    <col min="8965" max="8965" width="12.625" style="177" hidden="1" customWidth="1"/>
    <col min="8966" max="8966" width="9" style="177" hidden="1" customWidth="1"/>
    <col min="8967" max="9216" width="0" style="177" hidden="1" customWidth="1"/>
    <col min="9217" max="9217" width="16.125" style="177" hidden="1" customWidth="1"/>
    <col min="9218" max="9218" width="17.625" style="177" hidden="1" customWidth="1"/>
    <col min="9219" max="9219" width="7.625" style="177" hidden="1" customWidth="1"/>
    <col min="9220" max="9220" width="29.625" style="177" hidden="1" customWidth="1"/>
    <col min="9221" max="9221" width="12.625" style="177" hidden="1" customWidth="1"/>
    <col min="9222" max="9222" width="9" style="177" hidden="1" customWidth="1"/>
    <col min="9223" max="9472" width="0" style="177" hidden="1" customWidth="1"/>
    <col min="9473" max="9473" width="16.125" style="177" hidden="1" customWidth="1"/>
    <col min="9474" max="9474" width="17.625" style="177" hidden="1" customWidth="1"/>
    <col min="9475" max="9475" width="7.625" style="177" hidden="1" customWidth="1"/>
    <col min="9476" max="9476" width="29.625" style="177" hidden="1" customWidth="1"/>
    <col min="9477" max="9477" width="12.625" style="177" hidden="1" customWidth="1"/>
    <col min="9478" max="9478" width="9" style="177" hidden="1" customWidth="1"/>
    <col min="9479" max="9728" width="0" style="177" hidden="1" customWidth="1"/>
    <col min="9729" max="9729" width="16.125" style="177" hidden="1" customWidth="1"/>
    <col min="9730" max="9730" width="17.625" style="177" hidden="1" customWidth="1"/>
    <col min="9731" max="9731" width="7.625" style="177" hidden="1" customWidth="1"/>
    <col min="9732" max="9732" width="29.625" style="177" hidden="1" customWidth="1"/>
    <col min="9733" max="9733" width="12.625" style="177" hidden="1" customWidth="1"/>
    <col min="9734" max="9734" width="9" style="177" hidden="1" customWidth="1"/>
    <col min="9735" max="9984" width="0" style="177" hidden="1" customWidth="1"/>
    <col min="9985" max="9985" width="16.125" style="177" hidden="1" customWidth="1"/>
    <col min="9986" max="9986" width="17.625" style="177" hidden="1" customWidth="1"/>
    <col min="9987" max="9987" width="7.625" style="177" hidden="1" customWidth="1"/>
    <col min="9988" max="9988" width="29.625" style="177" hidden="1" customWidth="1"/>
    <col min="9989" max="9989" width="12.625" style="177" hidden="1" customWidth="1"/>
    <col min="9990" max="9990" width="9" style="177" hidden="1" customWidth="1"/>
    <col min="9991" max="10240" width="0" style="177" hidden="1" customWidth="1"/>
    <col min="10241" max="10241" width="16.125" style="177" hidden="1" customWidth="1"/>
    <col min="10242" max="10242" width="17.625" style="177" hidden="1" customWidth="1"/>
    <col min="10243" max="10243" width="7.625" style="177" hidden="1" customWidth="1"/>
    <col min="10244" max="10244" width="29.625" style="177" hidden="1" customWidth="1"/>
    <col min="10245" max="10245" width="12.625" style="177" hidden="1" customWidth="1"/>
    <col min="10246" max="10246" width="9" style="177" hidden="1" customWidth="1"/>
    <col min="10247" max="10496" width="0" style="177" hidden="1" customWidth="1"/>
    <col min="10497" max="10497" width="16.125" style="177" hidden="1" customWidth="1"/>
    <col min="10498" max="10498" width="17.625" style="177" hidden="1" customWidth="1"/>
    <col min="10499" max="10499" width="7.625" style="177" hidden="1" customWidth="1"/>
    <col min="10500" max="10500" width="29.625" style="177" hidden="1" customWidth="1"/>
    <col min="10501" max="10501" width="12.625" style="177" hidden="1" customWidth="1"/>
    <col min="10502" max="10502" width="9" style="177" hidden="1" customWidth="1"/>
    <col min="10503" max="10752" width="0" style="177" hidden="1" customWidth="1"/>
    <col min="10753" max="10753" width="16.125" style="177" hidden="1" customWidth="1"/>
    <col min="10754" max="10754" width="17.625" style="177" hidden="1" customWidth="1"/>
    <col min="10755" max="10755" width="7.625" style="177" hidden="1" customWidth="1"/>
    <col min="10756" max="10756" width="29.625" style="177" hidden="1" customWidth="1"/>
    <col min="10757" max="10757" width="12.625" style="177" hidden="1" customWidth="1"/>
    <col min="10758" max="10758" width="9" style="177" hidden="1" customWidth="1"/>
    <col min="10759" max="11008" width="0" style="177" hidden="1" customWidth="1"/>
    <col min="11009" max="11009" width="16.125" style="177" hidden="1" customWidth="1"/>
    <col min="11010" max="11010" width="17.625" style="177" hidden="1" customWidth="1"/>
    <col min="11011" max="11011" width="7.625" style="177" hidden="1" customWidth="1"/>
    <col min="11012" max="11012" width="29.625" style="177" hidden="1" customWidth="1"/>
    <col min="11013" max="11013" width="12.625" style="177" hidden="1" customWidth="1"/>
    <col min="11014" max="11014" width="9" style="177" hidden="1" customWidth="1"/>
    <col min="11015" max="11264" width="0" style="177" hidden="1" customWidth="1"/>
    <col min="11265" max="11265" width="16.125" style="177" hidden="1" customWidth="1"/>
    <col min="11266" max="11266" width="17.625" style="177" hidden="1" customWidth="1"/>
    <col min="11267" max="11267" width="7.625" style="177" hidden="1" customWidth="1"/>
    <col min="11268" max="11268" width="29.625" style="177" hidden="1" customWidth="1"/>
    <col min="11269" max="11269" width="12.625" style="177" hidden="1" customWidth="1"/>
    <col min="11270" max="11270" width="9" style="177" hidden="1" customWidth="1"/>
    <col min="11271" max="11520" width="0" style="177" hidden="1" customWidth="1"/>
    <col min="11521" max="11521" width="16.125" style="177" hidden="1" customWidth="1"/>
    <col min="11522" max="11522" width="17.625" style="177" hidden="1" customWidth="1"/>
    <col min="11523" max="11523" width="7.625" style="177" hidden="1" customWidth="1"/>
    <col min="11524" max="11524" width="29.625" style="177" hidden="1" customWidth="1"/>
    <col min="11525" max="11525" width="12.625" style="177" hidden="1" customWidth="1"/>
    <col min="11526" max="11526" width="9" style="177" hidden="1" customWidth="1"/>
    <col min="11527" max="11776" width="0" style="177" hidden="1" customWidth="1"/>
    <col min="11777" max="11777" width="16.125" style="177" hidden="1" customWidth="1"/>
    <col min="11778" max="11778" width="17.625" style="177" hidden="1" customWidth="1"/>
    <col min="11779" max="11779" width="7.625" style="177" hidden="1" customWidth="1"/>
    <col min="11780" max="11780" width="29.625" style="177" hidden="1" customWidth="1"/>
    <col min="11781" max="11781" width="12.625" style="177" hidden="1" customWidth="1"/>
    <col min="11782" max="11782" width="9" style="177" hidden="1" customWidth="1"/>
    <col min="11783" max="12032" width="0" style="177" hidden="1" customWidth="1"/>
    <col min="12033" max="12033" width="16.125" style="177" hidden="1" customWidth="1"/>
    <col min="12034" max="12034" width="17.625" style="177" hidden="1" customWidth="1"/>
    <col min="12035" max="12035" width="7.625" style="177" hidden="1" customWidth="1"/>
    <col min="12036" max="12036" width="29.625" style="177" hidden="1" customWidth="1"/>
    <col min="12037" max="12037" width="12.625" style="177" hidden="1" customWidth="1"/>
    <col min="12038" max="12038" width="9" style="177" hidden="1" customWidth="1"/>
    <col min="12039" max="12288" width="0" style="177" hidden="1" customWidth="1"/>
    <col min="12289" max="12289" width="16.125" style="177" hidden="1" customWidth="1"/>
    <col min="12290" max="12290" width="17.625" style="177" hidden="1" customWidth="1"/>
    <col min="12291" max="12291" width="7.625" style="177" hidden="1" customWidth="1"/>
    <col min="12292" max="12292" width="29.625" style="177" hidden="1" customWidth="1"/>
    <col min="12293" max="12293" width="12.625" style="177" hidden="1" customWidth="1"/>
    <col min="12294" max="12294" width="9" style="177" hidden="1" customWidth="1"/>
    <col min="12295" max="12544" width="0" style="177" hidden="1" customWidth="1"/>
    <col min="12545" max="12545" width="16.125" style="177" hidden="1" customWidth="1"/>
    <col min="12546" max="12546" width="17.625" style="177" hidden="1" customWidth="1"/>
    <col min="12547" max="12547" width="7.625" style="177" hidden="1" customWidth="1"/>
    <col min="12548" max="12548" width="29.625" style="177" hidden="1" customWidth="1"/>
    <col min="12549" max="12549" width="12.625" style="177" hidden="1" customWidth="1"/>
    <col min="12550" max="12550" width="9" style="177" hidden="1" customWidth="1"/>
    <col min="12551" max="12800" width="0" style="177" hidden="1" customWidth="1"/>
    <col min="12801" max="12801" width="16.125" style="177" hidden="1" customWidth="1"/>
    <col min="12802" max="12802" width="17.625" style="177" hidden="1" customWidth="1"/>
    <col min="12803" max="12803" width="7.625" style="177" hidden="1" customWidth="1"/>
    <col min="12804" max="12804" width="29.625" style="177" hidden="1" customWidth="1"/>
    <col min="12805" max="12805" width="12.625" style="177" hidden="1" customWidth="1"/>
    <col min="12806" max="12806" width="9" style="177" hidden="1" customWidth="1"/>
    <col min="12807" max="13056" width="0" style="177" hidden="1" customWidth="1"/>
    <col min="13057" max="13057" width="16.125" style="177" hidden="1" customWidth="1"/>
    <col min="13058" max="13058" width="17.625" style="177" hidden="1" customWidth="1"/>
    <col min="13059" max="13059" width="7.625" style="177" hidden="1" customWidth="1"/>
    <col min="13060" max="13060" width="29.625" style="177" hidden="1" customWidth="1"/>
    <col min="13061" max="13061" width="12.625" style="177" hidden="1" customWidth="1"/>
    <col min="13062" max="13062" width="9" style="177" hidden="1" customWidth="1"/>
    <col min="13063" max="13312" width="0" style="177" hidden="1" customWidth="1"/>
    <col min="13313" max="13313" width="16.125" style="177" hidden="1" customWidth="1"/>
    <col min="13314" max="13314" width="17.625" style="177" hidden="1" customWidth="1"/>
    <col min="13315" max="13315" width="7.625" style="177" hidden="1" customWidth="1"/>
    <col min="13316" max="13316" width="29.625" style="177" hidden="1" customWidth="1"/>
    <col min="13317" max="13317" width="12.625" style="177" hidden="1" customWidth="1"/>
    <col min="13318" max="13318" width="9" style="177" hidden="1" customWidth="1"/>
    <col min="13319" max="13568" width="0" style="177" hidden="1" customWidth="1"/>
    <col min="13569" max="13569" width="16.125" style="177" hidden="1" customWidth="1"/>
    <col min="13570" max="13570" width="17.625" style="177" hidden="1" customWidth="1"/>
    <col min="13571" max="13571" width="7.625" style="177" hidden="1" customWidth="1"/>
    <col min="13572" max="13572" width="29.625" style="177" hidden="1" customWidth="1"/>
    <col min="13573" max="13573" width="12.625" style="177" hidden="1" customWidth="1"/>
    <col min="13574" max="13574" width="9" style="177" hidden="1" customWidth="1"/>
    <col min="13575" max="13824" width="0" style="177" hidden="1" customWidth="1"/>
    <col min="13825" max="13825" width="16.125" style="177" hidden="1" customWidth="1"/>
    <col min="13826" max="13826" width="17.625" style="177" hidden="1" customWidth="1"/>
    <col min="13827" max="13827" width="7.625" style="177" hidden="1" customWidth="1"/>
    <col min="13828" max="13828" width="29.625" style="177" hidden="1" customWidth="1"/>
    <col min="13829" max="13829" width="12.625" style="177" hidden="1" customWidth="1"/>
    <col min="13830" max="13830" width="9" style="177" hidden="1" customWidth="1"/>
    <col min="13831" max="14080" width="0" style="177" hidden="1" customWidth="1"/>
    <col min="14081" max="14081" width="16.125" style="177" hidden="1" customWidth="1"/>
    <col min="14082" max="14082" width="17.625" style="177" hidden="1" customWidth="1"/>
    <col min="14083" max="14083" width="7.625" style="177" hidden="1" customWidth="1"/>
    <col min="14084" max="14084" width="29.625" style="177" hidden="1" customWidth="1"/>
    <col min="14085" max="14085" width="12.625" style="177" hidden="1" customWidth="1"/>
    <col min="14086" max="14086" width="9" style="177" hidden="1" customWidth="1"/>
    <col min="14087" max="14336" width="0" style="177" hidden="1" customWidth="1"/>
    <col min="14337" max="14337" width="16.125" style="177" hidden="1" customWidth="1"/>
    <col min="14338" max="14338" width="17.625" style="177" hidden="1" customWidth="1"/>
    <col min="14339" max="14339" width="7.625" style="177" hidden="1" customWidth="1"/>
    <col min="14340" max="14340" width="29.625" style="177" hidden="1" customWidth="1"/>
    <col min="14341" max="14341" width="12.625" style="177" hidden="1" customWidth="1"/>
    <col min="14342" max="14342" width="9" style="177" hidden="1" customWidth="1"/>
    <col min="14343" max="14592" width="0" style="177" hidden="1" customWidth="1"/>
    <col min="14593" max="14593" width="16.125" style="177" hidden="1" customWidth="1"/>
    <col min="14594" max="14594" width="17.625" style="177" hidden="1" customWidth="1"/>
    <col min="14595" max="14595" width="7.625" style="177" hidden="1" customWidth="1"/>
    <col min="14596" max="14596" width="29.625" style="177" hidden="1" customWidth="1"/>
    <col min="14597" max="14597" width="12.625" style="177" hidden="1" customWidth="1"/>
    <col min="14598" max="14598" width="9" style="177" hidden="1" customWidth="1"/>
    <col min="14599" max="14848" width="0" style="177" hidden="1" customWidth="1"/>
    <col min="14849" max="14849" width="16.125" style="177" hidden="1" customWidth="1"/>
    <col min="14850" max="14850" width="17.625" style="177" hidden="1" customWidth="1"/>
    <col min="14851" max="14851" width="7.625" style="177" hidden="1" customWidth="1"/>
    <col min="14852" max="14852" width="29.625" style="177" hidden="1" customWidth="1"/>
    <col min="14853" max="14853" width="12.625" style="177" hidden="1" customWidth="1"/>
    <col min="14854" max="14854" width="9" style="177" hidden="1" customWidth="1"/>
    <col min="14855" max="15104" width="0" style="177" hidden="1" customWidth="1"/>
    <col min="15105" max="15105" width="16.125" style="177" hidden="1" customWidth="1"/>
    <col min="15106" max="15106" width="17.625" style="177" hidden="1" customWidth="1"/>
    <col min="15107" max="15107" width="7.625" style="177" hidden="1" customWidth="1"/>
    <col min="15108" max="15108" width="29.625" style="177" hidden="1" customWidth="1"/>
    <col min="15109" max="15109" width="12.625" style="177" hidden="1" customWidth="1"/>
    <col min="15110" max="15110" width="9" style="177" hidden="1" customWidth="1"/>
    <col min="15111" max="15360" width="0" style="177" hidden="1" customWidth="1"/>
    <col min="15361" max="15361" width="16.125" style="177" hidden="1" customWidth="1"/>
    <col min="15362" max="15362" width="17.625" style="177" hidden="1" customWidth="1"/>
    <col min="15363" max="15363" width="7.625" style="177" hidden="1" customWidth="1"/>
    <col min="15364" max="15364" width="29.625" style="177" hidden="1" customWidth="1"/>
    <col min="15365" max="15365" width="12.625" style="177" hidden="1" customWidth="1"/>
    <col min="15366" max="15366" width="9" style="177" hidden="1" customWidth="1"/>
    <col min="15367" max="15616" width="0" style="177" hidden="1" customWidth="1"/>
    <col min="15617" max="15617" width="16.125" style="177" hidden="1" customWidth="1"/>
    <col min="15618" max="15618" width="17.625" style="177" hidden="1" customWidth="1"/>
    <col min="15619" max="15619" width="7.625" style="177" hidden="1" customWidth="1"/>
    <col min="15620" max="15620" width="29.625" style="177" hidden="1" customWidth="1"/>
    <col min="15621" max="15621" width="12.625" style="177" hidden="1" customWidth="1"/>
    <col min="15622" max="15622" width="9" style="177" hidden="1" customWidth="1"/>
    <col min="15623" max="15872" width="0" style="177" hidden="1" customWidth="1"/>
    <col min="15873" max="15873" width="16.125" style="177" hidden="1" customWidth="1"/>
    <col min="15874" max="15874" width="17.625" style="177" hidden="1" customWidth="1"/>
    <col min="15875" max="15875" width="7.625" style="177" hidden="1" customWidth="1"/>
    <col min="15876" max="15876" width="29.625" style="177" hidden="1" customWidth="1"/>
    <col min="15877" max="15877" width="12.625" style="177" hidden="1" customWidth="1"/>
    <col min="15878" max="15878" width="9" style="177" hidden="1" customWidth="1"/>
    <col min="15879" max="16128" width="0" style="177" hidden="1" customWidth="1"/>
    <col min="16129" max="16129" width="16.125" style="177" hidden="1" customWidth="1"/>
    <col min="16130" max="16130" width="17.625" style="177" hidden="1" customWidth="1"/>
    <col min="16131" max="16131" width="7.625" style="177" hidden="1" customWidth="1"/>
    <col min="16132" max="16132" width="29.625" style="177" hidden="1" customWidth="1"/>
    <col min="16133" max="16133" width="12.625" style="177" hidden="1" customWidth="1"/>
    <col min="16134" max="16134" width="9" style="177" hidden="1" customWidth="1"/>
    <col min="16135" max="16384" width="0" style="177" hidden="1" customWidth="1"/>
  </cols>
  <sheetData>
    <row r="1" spans="1:6" ht="39.75" customHeight="1" x14ac:dyDescent="0.15">
      <c r="A1" s="731" t="s">
        <v>313</v>
      </c>
      <c r="B1" s="731"/>
      <c r="C1" s="731"/>
      <c r="D1" s="731"/>
      <c r="E1" s="731"/>
      <c r="F1" s="200"/>
    </row>
    <row r="2" spans="1:6" ht="21" x14ac:dyDescent="0.2">
      <c r="A2" s="732" t="str">
        <f>IF(初期入力!O2="","令和　　年度老人クラブ役員名簿","令和"&amp;DBCS(初期入力!O2)&amp;"年度老人クラブ役員名簿")</f>
        <v>令和８年度老人クラブ役員名簿</v>
      </c>
      <c r="B2" s="732"/>
      <c r="C2" s="732"/>
      <c r="D2" s="732"/>
      <c r="E2" s="732"/>
      <c r="F2" s="179"/>
    </row>
    <row r="3" spans="1:6" ht="21" x14ac:dyDescent="0.2">
      <c r="A3" s="178"/>
      <c r="B3" s="178"/>
      <c r="C3" s="178"/>
      <c r="D3" s="178"/>
      <c r="E3" s="178"/>
      <c r="F3" s="179"/>
    </row>
    <row r="4" spans="1:6" ht="32.25" customHeight="1" x14ac:dyDescent="0.2">
      <c r="A4" s="178"/>
      <c r="B4" s="733" t="s">
        <v>5</v>
      </c>
      <c r="C4" s="733"/>
      <c r="D4" s="734" t="str">
        <f>IF(初期入力!C25="","",初期入力!C25)</f>
        <v/>
      </c>
      <c r="E4" s="735"/>
      <c r="F4" s="179"/>
    </row>
    <row r="5" spans="1:6" ht="24" customHeight="1" x14ac:dyDescent="0.15">
      <c r="A5" s="179"/>
      <c r="B5" s="179"/>
      <c r="C5" s="179"/>
      <c r="D5" s="179"/>
      <c r="E5" s="179"/>
      <c r="F5" s="179"/>
    </row>
    <row r="6" spans="1:6" ht="24" customHeight="1" x14ac:dyDescent="0.2">
      <c r="A6" s="179"/>
      <c r="B6" s="179"/>
      <c r="C6" s="179"/>
      <c r="D6" s="736"/>
      <c r="E6" s="736"/>
      <c r="F6" s="179"/>
    </row>
    <row r="7" spans="1:6" ht="25.5" customHeight="1" x14ac:dyDescent="0.15">
      <c r="A7" s="180" t="s">
        <v>63</v>
      </c>
      <c r="B7" s="187" t="s">
        <v>68</v>
      </c>
      <c r="C7" s="187" t="s">
        <v>72</v>
      </c>
      <c r="D7" s="187" t="s">
        <v>74</v>
      </c>
      <c r="E7" s="197" t="s">
        <v>60</v>
      </c>
      <c r="F7" s="179"/>
    </row>
    <row r="8" spans="1:6" ht="25.5" customHeight="1" x14ac:dyDescent="0.15">
      <c r="A8" s="181" t="s">
        <v>69</v>
      </c>
      <c r="B8" s="188">
        <f>初期入力!C27</f>
        <v>0</v>
      </c>
      <c r="C8" s="191"/>
      <c r="D8" s="194">
        <f>初期入力!D29</f>
        <v>0</v>
      </c>
      <c r="E8" s="198"/>
    </row>
    <row r="9" spans="1:6" ht="25.5" customHeight="1" x14ac:dyDescent="0.15">
      <c r="A9" s="737" t="s">
        <v>76</v>
      </c>
      <c r="B9" s="189"/>
      <c r="C9" s="191"/>
      <c r="D9" s="195"/>
      <c r="E9" s="198"/>
    </row>
    <row r="10" spans="1:6" ht="25.5" customHeight="1" x14ac:dyDescent="0.15">
      <c r="A10" s="738"/>
      <c r="B10" s="189"/>
      <c r="C10" s="191"/>
      <c r="D10" s="195"/>
      <c r="E10" s="198"/>
    </row>
    <row r="11" spans="1:6" ht="25.5" customHeight="1" x14ac:dyDescent="0.15">
      <c r="A11" s="739"/>
      <c r="B11" s="189"/>
      <c r="C11" s="191"/>
      <c r="D11" s="195"/>
      <c r="E11" s="198"/>
    </row>
    <row r="12" spans="1:6" ht="25.5" customHeight="1" x14ac:dyDescent="0.15">
      <c r="A12" s="737" t="s">
        <v>79</v>
      </c>
      <c r="B12" s="189"/>
      <c r="C12" s="191"/>
      <c r="D12" s="195"/>
      <c r="E12" s="198"/>
    </row>
    <row r="13" spans="1:6" ht="25.5" customHeight="1" x14ac:dyDescent="0.15">
      <c r="A13" s="739"/>
      <c r="B13" s="189"/>
      <c r="C13" s="191"/>
      <c r="D13" s="195"/>
      <c r="E13" s="198"/>
    </row>
    <row r="14" spans="1:6" ht="25.5" customHeight="1" x14ac:dyDescent="0.15">
      <c r="A14" s="737" t="s">
        <v>32</v>
      </c>
      <c r="B14" s="189"/>
      <c r="C14" s="191"/>
      <c r="D14" s="195"/>
      <c r="E14" s="198"/>
    </row>
    <row r="15" spans="1:6" ht="25.5" customHeight="1" x14ac:dyDescent="0.15">
      <c r="A15" s="739"/>
      <c r="B15" s="189"/>
      <c r="C15" s="191"/>
      <c r="D15" s="195"/>
      <c r="E15" s="198"/>
    </row>
    <row r="16" spans="1:6" ht="25.5" customHeight="1" x14ac:dyDescent="0.15">
      <c r="A16" s="737" t="s">
        <v>77</v>
      </c>
      <c r="B16" s="189"/>
      <c r="C16" s="191"/>
      <c r="D16" s="195"/>
      <c r="E16" s="198"/>
    </row>
    <row r="17" spans="1:5" ht="25.5" customHeight="1" x14ac:dyDescent="0.15">
      <c r="A17" s="739"/>
      <c r="B17" s="189"/>
      <c r="C17" s="191"/>
      <c r="D17" s="195"/>
      <c r="E17" s="198"/>
    </row>
    <row r="18" spans="1:5" ht="25.5" customHeight="1" x14ac:dyDescent="0.15">
      <c r="A18" s="181" t="s">
        <v>82</v>
      </c>
      <c r="B18" s="189"/>
      <c r="C18" s="191"/>
      <c r="D18" s="195"/>
      <c r="E18" s="198"/>
    </row>
    <row r="19" spans="1:5" ht="25.5" customHeight="1" x14ac:dyDescent="0.15">
      <c r="A19" s="740" t="s">
        <v>86</v>
      </c>
      <c r="B19" s="189"/>
      <c r="C19" s="191"/>
      <c r="D19" s="195"/>
      <c r="E19" s="198"/>
    </row>
    <row r="20" spans="1:5" ht="25.5" customHeight="1" x14ac:dyDescent="0.15">
      <c r="A20" s="741"/>
      <c r="B20" s="189"/>
      <c r="C20" s="191"/>
      <c r="D20" s="195"/>
      <c r="E20" s="198"/>
    </row>
    <row r="21" spans="1:5" ht="25.5" customHeight="1" x14ac:dyDescent="0.15">
      <c r="A21" s="741"/>
      <c r="B21" s="189"/>
      <c r="C21" s="191"/>
      <c r="D21" s="195"/>
      <c r="E21" s="198"/>
    </row>
    <row r="22" spans="1:5" ht="25.5" customHeight="1" x14ac:dyDescent="0.15">
      <c r="A22" s="741"/>
      <c r="B22" s="189"/>
      <c r="C22" s="191"/>
      <c r="D22" s="195"/>
      <c r="E22" s="198"/>
    </row>
    <row r="23" spans="1:5" ht="25.5" customHeight="1" x14ac:dyDescent="0.15">
      <c r="A23" s="741"/>
      <c r="B23" s="189"/>
      <c r="C23" s="191"/>
      <c r="D23" s="195"/>
      <c r="E23" s="198"/>
    </row>
    <row r="24" spans="1:5" ht="25.5" customHeight="1" x14ac:dyDescent="0.15">
      <c r="A24" s="742"/>
      <c r="B24" s="189"/>
      <c r="C24" s="191"/>
      <c r="D24" s="195"/>
      <c r="E24" s="198"/>
    </row>
    <row r="25" spans="1:5" ht="25.5" customHeight="1" x14ac:dyDescent="0.15">
      <c r="A25" s="182"/>
      <c r="B25" s="189"/>
      <c r="C25" s="191"/>
      <c r="D25" s="195"/>
      <c r="E25" s="198"/>
    </row>
    <row r="26" spans="1:5" ht="25.5" customHeight="1" x14ac:dyDescent="0.15">
      <c r="A26" s="182"/>
      <c r="B26" s="189"/>
      <c r="C26" s="191"/>
      <c r="D26" s="195"/>
      <c r="E26" s="198"/>
    </row>
    <row r="27" spans="1:5" ht="25.5" customHeight="1" x14ac:dyDescent="0.15">
      <c r="A27" s="182"/>
      <c r="B27" s="189"/>
      <c r="C27" s="191"/>
      <c r="D27" s="195"/>
      <c r="E27" s="198"/>
    </row>
    <row r="28" spans="1:5" ht="25.5" customHeight="1" x14ac:dyDescent="0.15">
      <c r="A28" s="182"/>
      <c r="B28" s="189"/>
      <c r="C28" s="191"/>
      <c r="D28" s="195"/>
      <c r="E28" s="198"/>
    </row>
    <row r="29" spans="1:5" ht="25.5" customHeight="1" x14ac:dyDescent="0.15">
      <c r="A29" s="183"/>
      <c r="B29" s="189"/>
      <c r="C29" s="191"/>
      <c r="D29" s="195"/>
      <c r="E29" s="198"/>
    </row>
    <row r="30" spans="1:5" ht="25.5" customHeight="1" x14ac:dyDescent="0.15">
      <c r="A30" s="184"/>
      <c r="B30" s="189"/>
      <c r="C30" s="191"/>
      <c r="D30" s="195"/>
      <c r="E30" s="198"/>
    </row>
    <row r="31" spans="1:5" ht="25.5" customHeight="1" x14ac:dyDescent="0.15">
      <c r="A31" s="184"/>
      <c r="B31" s="189"/>
      <c r="C31" s="191"/>
      <c r="D31" s="195"/>
      <c r="E31" s="198"/>
    </row>
    <row r="32" spans="1:5" ht="25.5" customHeight="1" x14ac:dyDescent="0.15">
      <c r="A32" s="185"/>
      <c r="B32" s="190"/>
      <c r="C32" s="192"/>
      <c r="D32" s="196"/>
      <c r="E32" s="199"/>
    </row>
    <row r="33" spans="1:5" ht="20.25" customHeight="1" x14ac:dyDescent="0.2">
      <c r="A33" s="186"/>
      <c r="B33" s="186"/>
      <c r="C33" s="186"/>
      <c r="D33" s="186"/>
      <c r="E33" s="186"/>
    </row>
    <row r="34" spans="1:5" x14ac:dyDescent="0.15"/>
  </sheetData>
  <sheetProtection sheet="1" objects="1" scenarios="1"/>
  <mergeCells count="10">
    <mergeCell ref="A9:A11"/>
    <mergeCell ref="A12:A13"/>
    <mergeCell ref="A14:A15"/>
    <mergeCell ref="A16:A17"/>
    <mergeCell ref="A19:A24"/>
    <mergeCell ref="A1:E1"/>
    <mergeCell ref="A2:E2"/>
    <mergeCell ref="B4:C4"/>
    <mergeCell ref="D4:E4"/>
    <mergeCell ref="D6:E6"/>
  </mergeCells>
  <phoneticPr fontId="3"/>
  <dataValidations count="3">
    <dataValidation imeMode="on" allowBlank="1" showInputMessage="1" showErrorMessage="1" sqref="B8:B32 IX8:IX32 ST8:ST32 ACP8:ACP32 AML8:AML32 AWH8:AWH32 BGD8:BGD32 BPZ8:BPZ32 BZV8:BZV32 CJR8:CJR32 CTN8:CTN32 DDJ8:DDJ32 DNF8:DNF32 DXB8:DXB32 EGX8:EGX32 EQT8:EQT32 FAP8:FAP32 FKL8:FKL32 FUH8:FUH32 GED8:GED32 GNZ8:GNZ32 GXV8:GXV32 HHR8:HHR32 HRN8:HRN32 IBJ8:IBJ32 ILF8:ILF32 IVB8:IVB32 JEX8:JEX32 JOT8:JOT32 JYP8:JYP32 KIL8:KIL32 KSH8:KSH32 LCD8:LCD32 LLZ8:LLZ32 LVV8:LVV32 MFR8:MFR32 MPN8:MPN32 MZJ8:MZJ32 NJF8:NJF32 NTB8:NTB32 OCX8:OCX32 OMT8:OMT32 OWP8:OWP32 PGL8:PGL32 PQH8:PQH32 QAD8:QAD32 QJZ8:QJZ32 QTV8:QTV32 RDR8:RDR32 RNN8:RNN32 RXJ8:RXJ32 SHF8:SHF32 SRB8:SRB32 TAX8:TAX32 TKT8:TKT32 TUP8:TUP32 UEL8:UEL32 UOH8:UOH32 UYD8:UYD32 VHZ8:VHZ32 VRV8:VRV32 WBR8:WBR32 WLN8:WLN32 WVJ8:WVJ32 B65544:B65568 IX65544:IX65568 ST65544:ST65568 ACP65544:ACP65568 AML65544:AML65568 AWH65544:AWH65568 BGD65544:BGD65568 BPZ65544:BPZ65568 BZV65544:BZV65568 CJR65544:CJR65568 CTN65544:CTN65568 DDJ65544:DDJ65568 DNF65544:DNF65568 DXB65544:DXB65568 EGX65544:EGX65568 EQT65544:EQT65568 FAP65544:FAP65568 FKL65544:FKL65568 FUH65544:FUH65568 GED65544:GED65568 GNZ65544:GNZ65568 GXV65544:GXV65568 HHR65544:HHR65568 HRN65544:HRN65568 IBJ65544:IBJ65568 ILF65544:ILF65568 IVB65544:IVB65568 JEX65544:JEX65568 JOT65544:JOT65568 JYP65544:JYP65568 KIL65544:KIL65568 KSH65544:KSH65568 LCD65544:LCD65568 LLZ65544:LLZ65568 LVV65544:LVV65568 MFR65544:MFR65568 MPN65544:MPN65568 MZJ65544:MZJ65568 NJF65544:NJF65568 NTB65544:NTB65568 OCX65544:OCX65568 OMT65544:OMT65568 OWP65544:OWP65568 PGL65544:PGL65568 PQH65544:PQH65568 QAD65544:QAD65568 QJZ65544:QJZ65568 QTV65544:QTV65568 RDR65544:RDR65568 RNN65544:RNN65568 RXJ65544:RXJ65568 SHF65544:SHF65568 SRB65544:SRB65568 TAX65544:TAX65568 TKT65544:TKT65568 TUP65544:TUP65568 UEL65544:UEL65568 UOH65544:UOH65568 UYD65544:UYD65568 VHZ65544:VHZ65568 VRV65544:VRV65568 WBR65544:WBR65568 WLN65544:WLN65568 WVJ65544:WVJ65568 B131080:B131104 IX131080:IX131104 ST131080:ST131104 ACP131080:ACP131104 AML131080:AML131104 AWH131080:AWH131104 BGD131080:BGD131104 BPZ131080:BPZ131104 BZV131080:BZV131104 CJR131080:CJR131104 CTN131080:CTN131104 DDJ131080:DDJ131104 DNF131080:DNF131104 DXB131080:DXB131104 EGX131080:EGX131104 EQT131080:EQT131104 FAP131080:FAP131104 FKL131080:FKL131104 FUH131080:FUH131104 GED131080:GED131104 GNZ131080:GNZ131104 GXV131080:GXV131104 HHR131080:HHR131104 HRN131080:HRN131104 IBJ131080:IBJ131104 ILF131080:ILF131104 IVB131080:IVB131104 JEX131080:JEX131104 JOT131080:JOT131104 JYP131080:JYP131104 KIL131080:KIL131104 KSH131080:KSH131104 LCD131080:LCD131104 LLZ131080:LLZ131104 LVV131080:LVV131104 MFR131080:MFR131104 MPN131080:MPN131104 MZJ131080:MZJ131104 NJF131080:NJF131104 NTB131080:NTB131104 OCX131080:OCX131104 OMT131080:OMT131104 OWP131080:OWP131104 PGL131080:PGL131104 PQH131080:PQH131104 QAD131080:QAD131104 QJZ131080:QJZ131104 QTV131080:QTV131104 RDR131080:RDR131104 RNN131080:RNN131104 RXJ131080:RXJ131104 SHF131080:SHF131104 SRB131080:SRB131104 TAX131080:TAX131104 TKT131080:TKT131104 TUP131080:TUP131104 UEL131080:UEL131104 UOH131080:UOH131104 UYD131080:UYD131104 VHZ131080:VHZ131104 VRV131080:VRV131104 WBR131080:WBR131104 WLN131080:WLN131104 WVJ131080:WVJ131104 B196616:B196640 IX196616:IX196640 ST196616:ST196640 ACP196616:ACP196640 AML196616:AML196640 AWH196616:AWH196640 BGD196616:BGD196640 BPZ196616:BPZ196640 BZV196616:BZV196640 CJR196616:CJR196640 CTN196616:CTN196640 DDJ196616:DDJ196640 DNF196616:DNF196640 DXB196616:DXB196640 EGX196616:EGX196640 EQT196616:EQT196640 FAP196616:FAP196640 FKL196616:FKL196640 FUH196616:FUH196640 GED196616:GED196640 GNZ196616:GNZ196640 GXV196616:GXV196640 HHR196616:HHR196640 HRN196616:HRN196640 IBJ196616:IBJ196640 ILF196616:ILF196640 IVB196616:IVB196640 JEX196616:JEX196640 JOT196616:JOT196640 JYP196616:JYP196640 KIL196616:KIL196640 KSH196616:KSH196640 LCD196616:LCD196640 LLZ196616:LLZ196640 LVV196616:LVV196640 MFR196616:MFR196640 MPN196616:MPN196640 MZJ196616:MZJ196640 NJF196616:NJF196640 NTB196616:NTB196640 OCX196616:OCX196640 OMT196616:OMT196640 OWP196616:OWP196640 PGL196616:PGL196640 PQH196616:PQH196640 QAD196616:QAD196640 QJZ196616:QJZ196640 QTV196616:QTV196640 RDR196616:RDR196640 RNN196616:RNN196640 RXJ196616:RXJ196640 SHF196616:SHF196640 SRB196616:SRB196640 TAX196616:TAX196640 TKT196616:TKT196640 TUP196616:TUP196640 UEL196616:UEL196640 UOH196616:UOH196640 UYD196616:UYD196640 VHZ196616:VHZ196640 VRV196616:VRV196640 WBR196616:WBR196640 WLN196616:WLN196640 WVJ196616:WVJ196640 B262152:B262176 IX262152:IX262176 ST262152:ST262176 ACP262152:ACP262176 AML262152:AML262176 AWH262152:AWH262176 BGD262152:BGD262176 BPZ262152:BPZ262176 BZV262152:BZV262176 CJR262152:CJR262176 CTN262152:CTN262176 DDJ262152:DDJ262176 DNF262152:DNF262176 DXB262152:DXB262176 EGX262152:EGX262176 EQT262152:EQT262176 FAP262152:FAP262176 FKL262152:FKL262176 FUH262152:FUH262176 GED262152:GED262176 GNZ262152:GNZ262176 GXV262152:GXV262176 HHR262152:HHR262176 HRN262152:HRN262176 IBJ262152:IBJ262176 ILF262152:ILF262176 IVB262152:IVB262176 JEX262152:JEX262176 JOT262152:JOT262176 JYP262152:JYP262176 KIL262152:KIL262176 KSH262152:KSH262176 LCD262152:LCD262176 LLZ262152:LLZ262176 LVV262152:LVV262176 MFR262152:MFR262176 MPN262152:MPN262176 MZJ262152:MZJ262176 NJF262152:NJF262176 NTB262152:NTB262176 OCX262152:OCX262176 OMT262152:OMT262176 OWP262152:OWP262176 PGL262152:PGL262176 PQH262152:PQH262176 QAD262152:QAD262176 QJZ262152:QJZ262176 QTV262152:QTV262176 RDR262152:RDR262176 RNN262152:RNN262176 RXJ262152:RXJ262176 SHF262152:SHF262176 SRB262152:SRB262176 TAX262152:TAX262176 TKT262152:TKT262176 TUP262152:TUP262176 UEL262152:UEL262176 UOH262152:UOH262176 UYD262152:UYD262176 VHZ262152:VHZ262176 VRV262152:VRV262176 WBR262152:WBR262176 WLN262152:WLN262176 WVJ262152:WVJ262176 B327688:B327712 IX327688:IX327712 ST327688:ST327712 ACP327688:ACP327712 AML327688:AML327712 AWH327688:AWH327712 BGD327688:BGD327712 BPZ327688:BPZ327712 BZV327688:BZV327712 CJR327688:CJR327712 CTN327688:CTN327712 DDJ327688:DDJ327712 DNF327688:DNF327712 DXB327688:DXB327712 EGX327688:EGX327712 EQT327688:EQT327712 FAP327688:FAP327712 FKL327688:FKL327712 FUH327688:FUH327712 GED327688:GED327712 GNZ327688:GNZ327712 GXV327688:GXV327712 HHR327688:HHR327712 HRN327688:HRN327712 IBJ327688:IBJ327712 ILF327688:ILF327712 IVB327688:IVB327712 JEX327688:JEX327712 JOT327688:JOT327712 JYP327688:JYP327712 KIL327688:KIL327712 KSH327688:KSH327712 LCD327688:LCD327712 LLZ327688:LLZ327712 LVV327688:LVV327712 MFR327688:MFR327712 MPN327688:MPN327712 MZJ327688:MZJ327712 NJF327688:NJF327712 NTB327688:NTB327712 OCX327688:OCX327712 OMT327688:OMT327712 OWP327688:OWP327712 PGL327688:PGL327712 PQH327688:PQH327712 QAD327688:QAD327712 QJZ327688:QJZ327712 QTV327688:QTV327712 RDR327688:RDR327712 RNN327688:RNN327712 RXJ327688:RXJ327712 SHF327688:SHF327712 SRB327688:SRB327712 TAX327688:TAX327712 TKT327688:TKT327712 TUP327688:TUP327712 UEL327688:UEL327712 UOH327688:UOH327712 UYD327688:UYD327712 VHZ327688:VHZ327712 VRV327688:VRV327712 WBR327688:WBR327712 WLN327688:WLN327712 WVJ327688:WVJ327712 B393224:B393248 IX393224:IX393248 ST393224:ST393248 ACP393224:ACP393248 AML393224:AML393248 AWH393224:AWH393248 BGD393224:BGD393248 BPZ393224:BPZ393248 BZV393224:BZV393248 CJR393224:CJR393248 CTN393224:CTN393248 DDJ393224:DDJ393248 DNF393224:DNF393248 DXB393224:DXB393248 EGX393224:EGX393248 EQT393224:EQT393248 FAP393224:FAP393248 FKL393224:FKL393248 FUH393224:FUH393248 GED393224:GED393248 GNZ393224:GNZ393248 GXV393224:GXV393248 HHR393224:HHR393248 HRN393224:HRN393248 IBJ393224:IBJ393248 ILF393224:ILF393248 IVB393224:IVB393248 JEX393224:JEX393248 JOT393224:JOT393248 JYP393224:JYP393248 KIL393224:KIL393248 KSH393224:KSH393248 LCD393224:LCD393248 LLZ393224:LLZ393248 LVV393224:LVV393248 MFR393224:MFR393248 MPN393224:MPN393248 MZJ393224:MZJ393248 NJF393224:NJF393248 NTB393224:NTB393248 OCX393224:OCX393248 OMT393224:OMT393248 OWP393224:OWP393248 PGL393224:PGL393248 PQH393224:PQH393248 QAD393224:QAD393248 QJZ393224:QJZ393248 QTV393224:QTV393248 RDR393224:RDR393248 RNN393224:RNN393248 RXJ393224:RXJ393248 SHF393224:SHF393248 SRB393224:SRB393248 TAX393224:TAX393248 TKT393224:TKT393248 TUP393224:TUP393248 UEL393224:UEL393248 UOH393224:UOH393248 UYD393224:UYD393248 VHZ393224:VHZ393248 VRV393224:VRV393248 WBR393224:WBR393248 WLN393224:WLN393248 WVJ393224:WVJ393248 B458760:B458784 IX458760:IX458784 ST458760:ST458784 ACP458760:ACP458784 AML458760:AML458784 AWH458760:AWH458784 BGD458760:BGD458784 BPZ458760:BPZ458784 BZV458760:BZV458784 CJR458760:CJR458784 CTN458760:CTN458784 DDJ458760:DDJ458784 DNF458760:DNF458784 DXB458760:DXB458784 EGX458760:EGX458784 EQT458760:EQT458784 FAP458760:FAP458784 FKL458760:FKL458784 FUH458760:FUH458784 GED458760:GED458784 GNZ458760:GNZ458784 GXV458760:GXV458784 HHR458760:HHR458784 HRN458760:HRN458784 IBJ458760:IBJ458784 ILF458760:ILF458784 IVB458760:IVB458784 JEX458760:JEX458784 JOT458760:JOT458784 JYP458760:JYP458784 KIL458760:KIL458784 KSH458760:KSH458784 LCD458760:LCD458784 LLZ458760:LLZ458784 LVV458760:LVV458784 MFR458760:MFR458784 MPN458760:MPN458784 MZJ458760:MZJ458784 NJF458760:NJF458784 NTB458760:NTB458784 OCX458760:OCX458784 OMT458760:OMT458784 OWP458760:OWP458784 PGL458760:PGL458784 PQH458760:PQH458784 QAD458760:QAD458784 QJZ458760:QJZ458784 QTV458760:QTV458784 RDR458760:RDR458784 RNN458760:RNN458784 RXJ458760:RXJ458784 SHF458760:SHF458784 SRB458760:SRB458784 TAX458760:TAX458784 TKT458760:TKT458784 TUP458760:TUP458784 UEL458760:UEL458784 UOH458760:UOH458784 UYD458760:UYD458784 VHZ458760:VHZ458784 VRV458760:VRV458784 WBR458760:WBR458784 WLN458760:WLN458784 WVJ458760:WVJ458784 B524296:B524320 IX524296:IX524320 ST524296:ST524320 ACP524296:ACP524320 AML524296:AML524320 AWH524296:AWH524320 BGD524296:BGD524320 BPZ524296:BPZ524320 BZV524296:BZV524320 CJR524296:CJR524320 CTN524296:CTN524320 DDJ524296:DDJ524320 DNF524296:DNF524320 DXB524296:DXB524320 EGX524296:EGX524320 EQT524296:EQT524320 FAP524296:FAP524320 FKL524296:FKL524320 FUH524296:FUH524320 GED524296:GED524320 GNZ524296:GNZ524320 GXV524296:GXV524320 HHR524296:HHR524320 HRN524296:HRN524320 IBJ524296:IBJ524320 ILF524296:ILF524320 IVB524296:IVB524320 JEX524296:JEX524320 JOT524296:JOT524320 JYP524296:JYP524320 KIL524296:KIL524320 KSH524296:KSH524320 LCD524296:LCD524320 LLZ524296:LLZ524320 LVV524296:LVV524320 MFR524296:MFR524320 MPN524296:MPN524320 MZJ524296:MZJ524320 NJF524296:NJF524320 NTB524296:NTB524320 OCX524296:OCX524320 OMT524296:OMT524320 OWP524296:OWP524320 PGL524296:PGL524320 PQH524296:PQH524320 QAD524296:QAD524320 QJZ524296:QJZ524320 QTV524296:QTV524320 RDR524296:RDR524320 RNN524296:RNN524320 RXJ524296:RXJ524320 SHF524296:SHF524320 SRB524296:SRB524320 TAX524296:TAX524320 TKT524296:TKT524320 TUP524296:TUP524320 UEL524296:UEL524320 UOH524296:UOH524320 UYD524296:UYD524320 VHZ524296:VHZ524320 VRV524296:VRV524320 WBR524296:WBR524320 WLN524296:WLN524320 WVJ524296:WVJ524320 B589832:B589856 IX589832:IX589856 ST589832:ST589856 ACP589832:ACP589856 AML589832:AML589856 AWH589832:AWH589856 BGD589832:BGD589856 BPZ589832:BPZ589856 BZV589832:BZV589856 CJR589832:CJR589856 CTN589832:CTN589856 DDJ589832:DDJ589856 DNF589832:DNF589856 DXB589832:DXB589856 EGX589832:EGX589856 EQT589832:EQT589856 FAP589832:FAP589856 FKL589832:FKL589856 FUH589832:FUH589856 GED589832:GED589856 GNZ589832:GNZ589856 GXV589832:GXV589856 HHR589832:HHR589856 HRN589832:HRN589856 IBJ589832:IBJ589856 ILF589832:ILF589856 IVB589832:IVB589856 JEX589832:JEX589856 JOT589832:JOT589856 JYP589832:JYP589856 KIL589832:KIL589856 KSH589832:KSH589856 LCD589832:LCD589856 LLZ589832:LLZ589856 LVV589832:LVV589856 MFR589832:MFR589856 MPN589832:MPN589856 MZJ589832:MZJ589856 NJF589832:NJF589856 NTB589832:NTB589856 OCX589832:OCX589856 OMT589832:OMT589856 OWP589832:OWP589856 PGL589832:PGL589856 PQH589832:PQH589856 QAD589832:QAD589856 QJZ589832:QJZ589856 QTV589832:QTV589856 RDR589832:RDR589856 RNN589832:RNN589856 RXJ589832:RXJ589856 SHF589832:SHF589856 SRB589832:SRB589856 TAX589832:TAX589856 TKT589832:TKT589856 TUP589832:TUP589856 UEL589832:UEL589856 UOH589832:UOH589856 UYD589832:UYD589856 VHZ589832:VHZ589856 VRV589832:VRV589856 WBR589832:WBR589856 WLN589832:WLN589856 WVJ589832:WVJ589856 B655368:B655392 IX655368:IX655392 ST655368:ST655392 ACP655368:ACP655392 AML655368:AML655392 AWH655368:AWH655392 BGD655368:BGD655392 BPZ655368:BPZ655392 BZV655368:BZV655392 CJR655368:CJR655392 CTN655368:CTN655392 DDJ655368:DDJ655392 DNF655368:DNF655392 DXB655368:DXB655392 EGX655368:EGX655392 EQT655368:EQT655392 FAP655368:FAP655392 FKL655368:FKL655392 FUH655368:FUH655392 GED655368:GED655392 GNZ655368:GNZ655392 GXV655368:GXV655392 HHR655368:HHR655392 HRN655368:HRN655392 IBJ655368:IBJ655392 ILF655368:ILF655392 IVB655368:IVB655392 JEX655368:JEX655392 JOT655368:JOT655392 JYP655368:JYP655392 KIL655368:KIL655392 KSH655368:KSH655392 LCD655368:LCD655392 LLZ655368:LLZ655392 LVV655368:LVV655392 MFR655368:MFR655392 MPN655368:MPN655392 MZJ655368:MZJ655392 NJF655368:NJF655392 NTB655368:NTB655392 OCX655368:OCX655392 OMT655368:OMT655392 OWP655368:OWP655392 PGL655368:PGL655392 PQH655368:PQH655392 QAD655368:QAD655392 QJZ655368:QJZ655392 QTV655368:QTV655392 RDR655368:RDR655392 RNN655368:RNN655392 RXJ655368:RXJ655392 SHF655368:SHF655392 SRB655368:SRB655392 TAX655368:TAX655392 TKT655368:TKT655392 TUP655368:TUP655392 UEL655368:UEL655392 UOH655368:UOH655392 UYD655368:UYD655392 VHZ655368:VHZ655392 VRV655368:VRV655392 WBR655368:WBR655392 WLN655368:WLN655392 WVJ655368:WVJ655392 B720904:B720928 IX720904:IX720928 ST720904:ST720928 ACP720904:ACP720928 AML720904:AML720928 AWH720904:AWH720928 BGD720904:BGD720928 BPZ720904:BPZ720928 BZV720904:BZV720928 CJR720904:CJR720928 CTN720904:CTN720928 DDJ720904:DDJ720928 DNF720904:DNF720928 DXB720904:DXB720928 EGX720904:EGX720928 EQT720904:EQT720928 FAP720904:FAP720928 FKL720904:FKL720928 FUH720904:FUH720928 GED720904:GED720928 GNZ720904:GNZ720928 GXV720904:GXV720928 HHR720904:HHR720928 HRN720904:HRN720928 IBJ720904:IBJ720928 ILF720904:ILF720928 IVB720904:IVB720928 JEX720904:JEX720928 JOT720904:JOT720928 JYP720904:JYP720928 KIL720904:KIL720928 KSH720904:KSH720928 LCD720904:LCD720928 LLZ720904:LLZ720928 LVV720904:LVV720928 MFR720904:MFR720928 MPN720904:MPN720928 MZJ720904:MZJ720928 NJF720904:NJF720928 NTB720904:NTB720928 OCX720904:OCX720928 OMT720904:OMT720928 OWP720904:OWP720928 PGL720904:PGL720928 PQH720904:PQH720928 QAD720904:QAD720928 QJZ720904:QJZ720928 QTV720904:QTV720928 RDR720904:RDR720928 RNN720904:RNN720928 RXJ720904:RXJ720928 SHF720904:SHF720928 SRB720904:SRB720928 TAX720904:TAX720928 TKT720904:TKT720928 TUP720904:TUP720928 UEL720904:UEL720928 UOH720904:UOH720928 UYD720904:UYD720928 VHZ720904:VHZ720928 VRV720904:VRV720928 WBR720904:WBR720928 WLN720904:WLN720928 WVJ720904:WVJ720928 B786440:B786464 IX786440:IX786464 ST786440:ST786464 ACP786440:ACP786464 AML786440:AML786464 AWH786440:AWH786464 BGD786440:BGD786464 BPZ786440:BPZ786464 BZV786440:BZV786464 CJR786440:CJR786464 CTN786440:CTN786464 DDJ786440:DDJ786464 DNF786440:DNF786464 DXB786440:DXB786464 EGX786440:EGX786464 EQT786440:EQT786464 FAP786440:FAP786464 FKL786440:FKL786464 FUH786440:FUH786464 GED786440:GED786464 GNZ786440:GNZ786464 GXV786440:GXV786464 HHR786440:HHR786464 HRN786440:HRN786464 IBJ786440:IBJ786464 ILF786440:ILF786464 IVB786440:IVB786464 JEX786440:JEX786464 JOT786440:JOT786464 JYP786440:JYP786464 KIL786440:KIL786464 KSH786440:KSH786464 LCD786440:LCD786464 LLZ786440:LLZ786464 LVV786440:LVV786464 MFR786440:MFR786464 MPN786440:MPN786464 MZJ786440:MZJ786464 NJF786440:NJF786464 NTB786440:NTB786464 OCX786440:OCX786464 OMT786440:OMT786464 OWP786440:OWP786464 PGL786440:PGL786464 PQH786440:PQH786464 QAD786440:QAD786464 QJZ786440:QJZ786464 QTV786440:QTV786464 RDR786440:RDR786464 RNN786440:RNN786464 RXJ786440:RXJ786464 SHF786440:SHF786464 SRB786440:SRB786464 TAX786440:TAX786464 TKT786440:TKT786464 TUP786440:TUP786464 UEL786440:UEL786464 UOH786440:UOH786464 UYD786440:UYD786464 VHZ786440:VHZ786464 VRV786440:VRV786464 WBR786440:WBR786464 WLN786440:WLN786464 WVJ786440:WVJ786464 B851976:B852000 IX851976:IX852000 ST851976:ST852000 ACP851976:ACP852000 AML851976:AML852000 AWH851976:AWH852000 BGD851976:BGD852000 BPZ851976:BPZ852000 BZV851976:BZV852000 CJR851976:CJR852000 CTN851976:CTN852000 DDJ851976:DDJ852000 DNF851976:DNF852000 DXB851976:DXB852000 EGX851976:EGX852000 EQT851976:EQT852000 FAP851976:FAP852000 FKL851976:FKL852000 FUH851976:FUH852000 GED851976:GED852000 GNZ851976:GNZ852000 GXV851976:GXV852000 HHR851976:HHR852000 HRN851976:HRN852000 IBJ851976:IBJ852000 ILF851976:ILF852000 IVB851976:IVB852000 JEX851976:JEX852000 JOT851976:JOT852000 JYP851976:JYP852000 KIL851976:KIL852000 KSH851976:KSH852000 LCD851976:LCD852000 LLZ851976:LLZ852000 LVV851976:LVV852000 MFR851976:MFR852000 MPN851976:MPN852000 MZJ851976:MZJ852000 NJF851976:NJF852000 NTB851976:NTB852000 OCX851976:OCX852000 OMT851976:OMT852000 OWP851976:OWP852000 PGL851976:PGL852000 PQH851976:PQH852000 QAD851976:QAD852000 QJZ851976:QJZ852000 QTV851976:QTV852000 RDR851976:RDR852000 RNN851976:RNN852000 RXJ851976:RXJ852000 SHF851976:SHF852000 SRB851976:SRB852000 TAX851976:TAX852000 TKT851976:TKT852000 TUP851976:TUP852000 UEL851976:UEL852000 UOH851976:UOH852000 UYD851976:UYD852000 VHZ851976:VHZ852000 VRV851976:VRV852000 WBR851976:WBR852000 WLN851976:WLN852000 WVJ851976:WVJ852000 B917512:B917536 IX917512:IX917536 ST917512:ST917536 ACP917512:ACP917536 AML917512:AML917536 AWH917512:AWH917536 BGD917512:BGD917536 BPZ917512:BPZ917536 BZV917512:BZV917536 CJR917512:CJR917536 CTN917512:CTN917536 DDJ917512:DDJ917536 DNF917512:DNF917536 DXB917512:DXB917536 EGX917512:EGX917536 EQT917512:EQT917536 FAP917512:FAP917536 FKL917512:FKL917536 FUH917512:FUH917536 GED917512:GED917536 GNZ917512:GNZ917536 GXV917512:GXV917536 HHR917512:HHR917536 HRN917512:HRN917536 IBJ917512:IBJ917536 ILF917512:ILF917536 IVB917512:IVB917536 JEX917512:JEX917536 JOT917512:JOT917536 JYP917512:JYP917536 KIL917512:KIL917536 KSH917512:KSH917536 LCD917512:LCD917536 LLZ917512:LLZ917536 LVV917512:LVV917536 MFR917512:MFR917536 MPN917512:MPN917536 MZJ917512:MZJ917536 NJF917512:NJF917536 NTB917512:NTB917536 OCX917512:OCX917536 OMT917512:OMT917536 OWP917512:OWP917536 PGL917512:PGL917536 PQH917512:PQH917536 QAD917512:QAD917536 QJZ917512:QJZ917536 QTV917512:QTV917536 RDR917512:RDR917536 RNN917512:RNN917536 RXJ917512:RXJ917536 SHF917512:SHF917536 SRB917512:SRB917536 TAX917512:TAX917536 TKT917512:TKT917536 TUP917512:TUP917536 UEL917512:UEL917536 UOH917512:UOH917536 UYD917512:UYD917536 VHZ917512:VHZ917536 VRV917512:VRV917536 WBR917512:WBR917536 WLN917512:WLN917536 WVJ917512:WVJ917536 B983048:B983072 IX983048:IX983072 ST983048:ST983072 ACP983048:ACP983072 AML983048:AML983072 AWH983048:AWH983072 BGD983048:BGD983072 BPZ983048:BPZ983072 BZV983048:BZV983072 CJR983048:CJR983072 CTN983048:CTN983072 DDJ983048:DDJ983072 DNF983048:DNF983072 DXB983048:DXB983072 EGX983048:EGX983072 EQT983048:EQT983072 FAP983048:FAP983072 FKL983048:FKL983072 FUH983048:FUH983072 GED983048:GED983072 GNZ983048:GNZ983072 GXV983048:GXV983072 HHR983048:HHR983072 HRN983048:HRN983072 IBJ983048:IBJ983072 ILF983048:ILF983072 IVB983048:IVB983072 JEX983048:JEX983072 JOT983048:JOT983072 JYP983048:JYP983072 KIL983048:KIL983072 KSH983048:KSH983072 LCD983048:LCD983072 LLZ983048:LLZ983072 LVV983048:LVV983072 MFR983048:MFR983072 MPN983048:MPN983072 MZJ983048:MZJ983072 NJF983048:NJF983072 NTB983048:NTB983072 OCX983048:OCX983072 OMT983048:OMT983072 OWP983048:OWP983072 PGL983048:PGL983072 PQH983048:PQH983072 QAD983048:QAD983072 QJZ983048:QJZ983072 QTV983048:QTV983072 RDR983048:RDR983072 RNN983048:RNN983072 RXJ983048:RXJ983072 SHF983048:SHF983072 SRB983048:SRB983072 TAX983048:TAX983072 TKT983048:TKT983072 TUP983048:TUP983072 UEL983048:UEL983072 UOH983048:UOH983072 UYD983048:UYD983072 VHZ983048:VHZ983072 VRV983048:VRV983072 WBR983048:WBR983072 WLN983048:WLN983072 WVJ983048:WVJ983072 D8:D32 IZ8:IZ32 SV8:SV32 ACR8:ACR32 AMN8:AMN32 AWJ8:AWJ32 BGF8:BGF32 BQB8:BQB32 BZX8:BZX32 CJT8:CJT32 CTP8:CTP32 DDL8:DDL32 DNH8:DNH32 DXD8:DXD32 EGZ8:EGZ32 EQV8:EQV32 FAR8:FAR32 FKN8:FKN32 FUJ8:FUJ32 GEF8:GEF32 GOB8:GOB32 GXX8:GXX32 HHT8:HHT32 HRP8:HRP32 IBL8:IBL32 ILH8:ILH32 IVD8:IVD32 JEZ8:JEZ32 JOV8:JOV32 JYR8:JYR32 KIN8:KIN32 KSJ8:KSJ32 LCF8:LCF32 LMB8:LMB32 LVX8:LVX32 MFT8:MFT32 MPP8:MPP32 MZL8:MZL32 NJH8:NJH32 NTD8:NTD32 OCZ8:OCZ32 OMV8:OMV32 OWR8:OWR32 PGN8:PGN32 PQJ8:PQJ32 QAF8:QAF32 QKB8:QKB32 QTX8:QTX32 RDT8:RDT32 RNP8:RNP32 RXL8:RXL32 SHH8:SHH32 SRD8:SRD32 TAZ8:TAZ32 TKV8:TKV32 TUR8:TUR32 UEN8:UEN32 UOJ8:UOJ32 UYF8:UYF32 VIB8:VIB32 VRX8:VRX32 WBT8:WBT32 WLP8:WLP32 WVL8:WVL32 D65544:D65568 IZ65544:IZ65568 SV65544:SV65568 ACR65544:ACR65568 AMN65544:AMN65568 AWJ65544:AWJ65568 BGF65544:BGF65568 BQB65544:BQB65568 BZX65544:BZX65568 CJT65544:CJT65568 CTP65544:CTP65568 DDL65544:DDL65568 DNH65544:DNH65568 DXD65544:DXD65568 EGZ65544:EGZ65568 EQV65544:EQV65568 FAR65544:FAR65568 FKN65544:FKN65568 FUJ65544:FUJ65568 GEF65544:GEF65568 GOB65544:GOB65568 GXX65544:GXX65568 HHT65544:HHT65568 HRP65544:HRP65568 IBL65544:IBL65568 ILH65544:ILH65568 IVD65544:IVD65568 JEZ65544:JEZ65568 JOV65544:JOV65568 JYR65544:JYR65568 KIN65544:KIN65568 KSJ65544:KSJ65568 LCF65544:LCF65568 LMB65544:LMB65568 LVX65544:LVX65568 MFT65544:MFT65568 MPP65544:MPP65568 MZL65544:MZL65568 NJH65544:NJH65568 NTD65544:NTD65568 OCZ65544:OCZ65568 OMV65544:OMV65568 OWR65544:OWR65568 PGN65544:PGN65568 PQJ65544:PQJ65568 QAF65544:QAF65568 QKB65544:QKB65568 QTX65544:QTX65568 RDT65544:RDT65568 RNP65544:RNP65568 RXL65544:RXL65568 SHH65544:SHH65568 SRD65544:SRD65568 TAZ65544:TAZ65568 TKV65544:TKV65568 TUR65544:TUR65568 UEN65544:UEN65568 UOJ65544:UOJ65568 UYF65544:UYF65568 VIB65544:VIB65568 VRX65544:VRX65568 WBT65544:WBT65568 WLP65544:WLP65568 WVL65544:WVL65568 D131080:D131104 IZ131080:IZ131104 SV131080:SV131104 ACR131080:ACR131104 AMN131080:AMN131104 AWJ131080:AWJ131104 BGF131080:BGF131104 BQB131080:BQB131104 BZX131080:BZX131104 CJT131080:CJT131104 CTP131080:CTP131104 DDL131080:DDL131104 DNH131080:DNH131104 DXD131080:DXD131104 EGZ131080:EGZ131104 EQV131080:EQV131104 FAR131080:FAR131104 FKN131080:FKN131104 FUJ131080:FUJ131104 GEF131080:GEF131104 GOB131080:GOB131104 GXX131080:GXX131104 HHT131080:HHT131104 HRP131080:HRP131104 IBL131080:IBL131104 ILH131080:ILH131104 IVD131080:IVD131104 JEZ131080:JEZ131104 JOV131080:JOV131104 JYR131080:JYR131104 KIN131080:KIN131104 KSJ131080:KSJ131104 LCF131080:LCF131104 LMB131080:LMB131104 LVX131080:LVX131104 MFT131080:MFT131104 MPP131080:MPP131104 MZL131080:MZL131104 NJH131080:NJH131104 NTD131080:NTD131104 OCZ131080:OCZ131104 OMV131080:OMV131104 OWR131080:OWR131104 PGN131080:PGN131104 PQJ131080:PQJ131104 QAF131080:QAF131104 QKB131080:QKB131104 QTX131080:QTX131104 RDT131080:RDT131104 RNP131080:RNP131104 RXL131080:RXL131104 SHH131080:SHH131104 SRD131080:SRD131104 TAZ131080:TAZ131104 TKV131080:TKV131104 TUR131080:TUR131104 UEN131080:UEN131104 UOJ131080:UOJ131104 UYF131080:UYF131104 VIB131080:VIB131104 VRX131080:VRX131104 WBT131080:WBT131104 WLP131080:WLP131104 WVL131080:WVL131104 D196616:D196640 IZ196616:IZ196640 SV196616:SV196640 ACR196616:ACR196640 AMN196616:AMN196640 AWJ196616:AWJ196640 BGF196616:BGF196640 BQB196616:BQB196640 BZX196616:BZX196640 CJT196616:CJT196640 CTP196616:CTP196640 DDL196616:DDL196640 DNH196616:DNH196640 DXD196616:DXD196640 EGZ196616:EGZ196640 EQV196616:EQV196640 FAR196616:FAR196640 FKN196616:FKN196640 FUJ196616:FUJ196640 GEF196616:GEF196640 GOB196616:GOB196640 GXX196616:GXX196640 HHT196616:HHT196640 HRP196616:HRP196640 IBL196616:IBL196640 ILH196616:ILH196640 IVD196616:IVD196640 JEZ196616:JEZ196640 JOV196616:JOV196640 JYR196616:JYR196640 KIN196616:KIN196640 KSJ196616:KSJ196640 LCF196616:LCF196640 LMB196616:LMB196640 LVX196616:LVX196640 MFT196616:MFT196640 MPP196616:MPP196640 MZL196616:MZL196640 NJH196616:NJH196640 NTD196616:NTD196640 OCZ196616:OCZ196640 OMV196616:OMV196640 OWR196616:OWR196640 PGN196616:PGN196640 PQJ196616:PQJ196640 QAF196616:QAF196640 QKB196616:QKB196640 QTX196616:QTX196640 RDT196616:RDT196640 RNP196616:RNP196640 RXL196616:RXL196640 SHH196616:SHH196640 SRD196616:SRD196640 TAZ196616:TAZ196640 TKV196616:TKV196640 TUR196616:TUR196640 UEN196616:UEN196640 UOJ196616:UOJ196640 UYF196616:UYF196640 VIB196616:VIB196640 VRX196616:VRX196640 WBT196616:WBT196640 WLP196616:WLP196640 WVL196616:WVL196640 D262152:D262176 IZ262152:IZ262176 SV262152:SV262176 ACR262152:ACR262176 AMN262152:AMN262176 AWJ262152:AWJ262176 BGF262152:BGF262176 BQB262152:BQB262176 BZX262152:BZX262176 CJT262152:CJT262176 CTP262152:CTP262176 DDL262152:DDL262176 DNH262152:DNH262176 DXD262152:DXD262176 EGZ262152:EGZ262176 EQV262152:EQV262176 FAR262152:FAR262176 FKN262152:FKN262176 FUJ262152:FUJ262176 GEF262152:GEF262176 GOB262152:GOB262176 GXX262152:GXX262176 HHT262152:HHT262176 HRP262152:HRP262176 IBL262152:IBL262176 ILH262152:ILH262176 IVD262152:IVD262176 JEZ262152:JEZ262176 JOV262152:JOV262176 JYR262152:JYR262176 KIN262152:KIN262176 KSJ262152:KSJ262176 LCF262152:LCF262176 LMB262152:LMB262176 LVX262152:LVX262176 MFT262152:MFT262176 MPP262152:MPP262176 MZL262152:MZL262176 NJH262152:NJH262176 NTD262152:NTD262176 OCZ262152:OCZ262176 OMV262152:OMV262176 OWR262152:OWR262176 PGN262152:PGN262176 PQJ262152:PQJ262176 QAF262152:QAF262176 QKB262152:QKB262176 QTX262152:QTX262176 RDT262152:RDT262176 RNP262152:RNP262176 RXL262152:RXL262176 SHH262152:SHH262176 SRD262152:SRD262176 TAZ262152:TAZ262176 TKV262152:TKV262176 TUR262152:TUR262176 UEN262152:UEN262176 UOJ262152:UOJ262176 UYF262152:UYF262176 VIB262152:VIB262176 VRX262152:VRX262176 WBT262152:WBT262176 WLP262152:WLP262176 WVL262152:WVL262176 D327688:D327712 IZ327688:IZ327712 SV327688:SV327712 ACR327688:ACR327712 AMN327688:AMN327712 AWJ327688:AWJ327712 BGF327688:BGF327712 BQB327688:BQB327712 BZX327688:BZX327712 CJT327688:CJT327712 CTP327688:CTP327712 DDL327688:DDL327712 DNH327688:DNH327712 DXD327688:DXD327712 EGZ327688:EGZ327712 EQV327688:EQV327712 FAR327688:FAR327712 FKN327688:FKN327712 FUJ327688:FUJ327712 GEF327688:GEF327712 GOB327688:GOB327712 GXX327688:GXX327712 HHT327688:HHT327712 HRP327688:HRP327712 IBL327688:IBL327712 ILH327688:ILH327712 IVD327688:IVD327712 JEZ327688:JEZ327712 JOV327688:JOV327712 JYR327688:JYR327712 KIN327688:KIN327712 KSJ327688:KSJ327712 LCF327688:LCF327712 LMB327688:LMB327712 LVX327688:LVX327712 MFT327688:MFT327712 MPP327688:MPP327712 MZL327688:MZL327712 NJH327688:NJH327712 NTD327688:NTD327712 OCZ327688:OCZ327712 OMV327688:OMV327712 OWR327688:OWR327712 PGN327688:PGN327712 PQJ327688:PQJ327712 QAF327688:QAF327712 QKB327688:QKB327712 QTX327688:QTX327712 RDT327688:RDT327712 RNP327688:RNP327712 RXL327688:RXL327712 SHH327688:SHH327712 SRD327688:SRD327712 TAZ327688:TAZ327712 TKV327688:TKV327712 TUR327688:TUR327712 UEN327688:UEN327712 UOJ327688:UOJ327712 UYF327688:UYF327712 VIB327688:VIB327712 VRX327688:VRX327712 WBT327688:WBT327712 WLP327688:WLP327712 WVL327688:WVL327712 D393224:D393248 IZ393224:IZ393248 SV393224:SV393248 ACR393224:ACR393248 AMN393224:AMN393248 AWJ393224:AWJ393248 BGF393224:BGF393248 BQB393224:BQB393248 BZX393224:BZX393248 CJT393224:CJT393248 CTP393224:CTP393248 DDL393224:DDL393248 DNH393224:DNH393248 DXD393224:DXD393248 EGZ393224:EGZ393248 EQV393224:EQV393248 FAR393224:FAR393248 FKN393224:FKN393248 FUJ393224:FUJ393248 GEF393224:GEF393248 GOB393224:GOB393248 GXX393224:GXX393248 HHT393224:HHT393248 HRP393224:HRP393248 IBL393224:IBL393248 ILH393224:ILH393248 IVD393224:IVD393248 JEZ393224:JEZ393248 JOV393224:JOV393248 JYR393224:JYR393248 KIN393224:KIN393248 KSJ393224:KSJ393248 LCF393224:LCF393248 LMB393224:LMB393248 LVX393224:LVX393248 MFT393224:MFT393248 MPP393224:MPP393248 MZL393224:MZL393248 NJH393224:NJH393248 NTD393224:NTD393248 OCZ393224:OCZ393248 OMV393224:OMV393248 OWR393224:OWR393248 PGN393224:PGN393248 PQJ393224:PQJ393248 QAF393224:QAF393248 QKB393224:QKB393248 QTX393224:QTX393248 RDT393224:RDT393248 RNP393224:RNP393248 RXL393224:RXL393248 SHH393224:SHH393248 SRD393224:SRD393248 TAZ393224:TAZ393248 TKV393224:TKV393248 TUR393224:TUR393248 UEN393224:UEN393248 UOJ393224:UOJ393248 UYF393224:UYF393248 VIB393224:VIB393248 VRX393224:VRX393248 WBT393224:WBT393248 WLP393224:WLP393248 WVL393224:WVL393248 D458760:D458784 IZ458760:IZ458784 SV458760:SV458784 ACR458760:ACR458784 AMN458760:AMN458784 AWJ458760:AWJ458784 BGF458760:BGF458784 BQB458760:BQB458784 BZX458760:BZX458784 CJT458760:CJT458784 CTP458760:CTP458784 DDL458760:DDL458784 DNH458760:DNH458784 DXD458760:DXD458784 EGZ458760:EGZ458784 EQV458760:EQV458784 FAR458760:FAR458784 FKN458760:FKN458784 FUJ458760:FUJ458784 GEF458760:GEF458784 GOB458760:GOB458784 GXX458760:GXX458784 HHT458760:HHT458784 HRP458760:HRP458784 IBL458760:IBL458784 ILH458760:ILH458784 IVD458760:IVD458784 JEZ458760:JEZ458784 JOV458760:JOV458784 JYR458760:JYR458784 KIN458760:KIN458784 KSJ458760:KSJ458784 LCF458760:LCF458784 LMB458760:LMB458784 LVX458760:LVX458784 MFT458760:MFT458784 MPP458760:MPP458784 MZL458760:MZL458784 NJH458760:NJH458784 NTD458760:NTD458784 OCZ458760:OCZ458784 OMV458760:OMV458784 OWR458760:OWR458784 PGN458760:PGN458784 PQJ458760:PQJ458784 QAF458760:QAF458784 QKB458760:QKB458784 QTX458760:QTX458784 RDT458760:RDT458784 RNP458760:RNP458784 RXL458760:RXL458784 SHH458760:SHH458784 SRD458760:SRD458784 TAZ458760:TAZ458784 TKV458760:TKV458784 TUR458760:TUR458784 UEN458760:UEN458784 UOJ458760:UOJ458784 UYF458760:UYF458784 VIB458760:VIB458784 VRX458760:VRX458784 WBT458760:WBT458784 WLP458760:WLP458784 WVL458760:WVL458784 D524296:D524320 IZ524296:IZ524320 SV524296:SV524320 ACR524296:ACR524320 AMN524296:AMN524320 AWJ524296:AWJ524320 BGF524296:BGF524320 BQB524296:BQB524320 BZX524296:BZX524320 CJT524296:CJT524320 CTP524296:CTP524320 DDL524296:DDL524320 DNH524296:DNH524320 DXD524296:DXD524320 EGZ524296:EGZ524320 EQV524296:EQV524320 FAR524296:FAR524320 FKN524296:FKN524320 FUJ524296:FUJ524320 GEF524296:GEF524320 GOB524296:GOB524320 GXX524296:GXX524320 HHT524296:HHT524320 HRP524296:HRP524320 IBL524296:IBL524320 ILH524296:ILH524320 IVD524296:IVD524320 JEZ524296:JEZ524320 JOV524296:JOV524320 JYR524296:JYR524320 KIN524296:KIN524320 KSJ524296:KSJ524320 LCF524296:LCF524320 LMB524296:LMB524320 LVX524296:LVX524320 MFT524296:MFT524320 MPP524296:MPP524320 MZL524296:MZL524320 NJH524296:NJH524320 NTD524296:NTD524320 OCZ524296:OCZ524320 OMV524296:OMV524320 OWR524296:OWR524320 PGN524296:PGN524320 PQJ524296:PQJ524320 QAF524296:QAF524320 QKB524296:QKB524320 QTX524296:QTX524320 RDT524296:RDT524320 RNP524296:RNP524320 RXL524296:RXL524320 SHH524296:SHH524320 SRD524296:SRD524320 TAZ524296:TAZ524320 TKV524296:TKV524320 TUR524296:TUR524320 UEN524296:UEN524320 UOJ524296:UOJ524320 UYF524296:UYF524320 VIB524296:VIB524320 VRX524296:VRX524320 WBT524296:WBT524320 WLP524296:WLP524320 WVL524296:WVL524320 D589832:D589856 IZ589832:IZ589856 SV589832:SV589856 ACR589832:ACR589856 AMN589832:AMN589856 AWJ589832:AWJ589856 BGF589832:BGF589856 BQB589832:BQB589856 BZX589832:BZX589856 CJT589832:CJT589856 CTP589832:CTP589856 DDL589832:DDL589856 DNH589832:DNH589856 DXD589832:DXD589856 EGZ589832:EGZ589856 EQV589832:EQV589856 FAR589832:FAR589856 FKN589832:FKN589856 FUJ589832:FUJ589856 GEF589832:GEF589856 GOB589832:GOB589856 GXX589832:GXX589856 HHT589832:HHT589856 HRP589832:HRP589856 IBL589832:IBL589856 ILH589832:ILH589856 IVD589832:IVD589856 JEZ589832:JEZ589856 JOV589832:JOV589856 JYR589832:JYR589856 KIN589832:KIN589856 KSJ589832:KSJ589856 LCF589832:LCF589856 LMB589832:LMB589856 LVX589832:LVX589856 MFT589832:MFT589856 MPP589832:MPP589856 MZL589832:MZL589856 NJH589832:NJH589856 NTD589832:NTD589856 OCZ589832:OCZ589856 OMV589832:OMV589856 OWR589832:OWR589856 PGN589832:PGN589856 PQJ589832:PQJ589856 QAF589832:QAF589856 QKB589832:QKB589856 QTX589832:QTX589856 RDT589832:RDT589856 RNP589832:RNP589856 RXL589832:RXL589856 SHH589832:SHH589856 SRD589832:SRD589856 TAZ589832:TAZ589856 TKV589832:TKV589856 TUR589832:TUR589856 UEN589832:UEN589856 UOJ589832:UOJ589856 UYF589832:UYF589856 VIB589832:VIB589856 VRX589832:VRX589856 WBT589832:WBT589856 WLP589832:WLP589856 WVL589832:WVL589856 D655368:D655392 IZ655368:IZ655392 SV655368:SV655392 ACR655368:ACR655392 AMN655368:AMN655392 AWJ655368:AWJ655392 BGF655368:BGF655392 BQB655368:BQB655392 BZX655368:BZX655392 CJT655368:CJT655392 CTP655368:CTP655392 DDL655368:DDL655392 DNH655368:DNH655392 DXD655368:DXD655392 EGZ655368:EGZ655392 EQV655368:EQV655392 FAR655368:FAR655392 FKN655368:FKN655392 FUJ655368:FUJ655392 GEF655368:GEF655392 GOB655368:GOB655392 GXX655368:GXX655392 HHT655368:HHT655392 HRP655368:HRP655392 IBL655368:IBL655392 ILH655368:ILH655392 IVD655368:IVD655392 JEZ655368:JEZ655392 JOV655368:JOV655392 JYR655368:JYR655392 KIN655368:KIN655392 KSJ655368:KSJ655392 LCF655368:LCF655392 LMB655368:LMB655392 LVX655368:LVX655392 MFT655368:MFT655392 MPP655368:MPP655392 MZL655368:MZL655392 NJH655368:NJH655392 NTD655368:NTD655392 OCZ655368:OCZ655392 OMV655368:OMV655392 OWR655368:OWR655392 PGN655368:PGN655392 PQJ655368:PQJ655392 QAF655368:QAF655392 QKB655368:QKB655392 QTX655368:QTX655392 RDT655368:RDT655392 RNP655368:RNP655392 RXL655368:RXL655392 SHH655368:SHH655392 SRD655368:SRD655392 TAZ655368:TAZ655392 TKV655368:TKV655392 TUR655368:TUR655392 UEN655368:UEN655392 UOJ655368:UOJ655392 UYF655368:UYF655392 VIB655368:VIB655392 VRX655368:VRX655392 WBT655368:WBT655392 WLP655368:WLP655392 WVL655368:WVL655392 D720904:D720928 IZ720904:IZ720928 SV720904:SV720928 ACR720904:ACR720928 AMN720904:AMN720928 AWJ720904:AWJ720928 BGF720904:BGF720928 BQB720904:BQB720928 BZX720904:BZX720928 CJT720904:CJT720928 CTP720904:CTP720928 DDL720904:DDL720928 DNH720904:DNH720928 DXD720904:DXD720928 EGZ720904:EGZ720928 EQV720904:EQV720928 FAR720904:FAR720928 FKN720904:FKN720928 FUJ720904:FUJ720928 GEF720904:GEF720928 GOB720904:GOB720928 GXX720904:GXX720928 HHT720904:HHT720928 HRP720904:HRP720928 IBL720904:IBL720928 ILH720904:ILH720928 IVD720904:IVD720928 JEZ720904:JEZ720928 JOV720904:JOV720928 JYR720904:JYR720928 KIN720904:KIN720928 KSJ720904:KSJ720928 LCF720904:LCF720928 LMB720904:LMB720928 LVX720904:LVX720928 MFT720904:MFT720928 MPP720904:MPP720928 MZL720904:MZL720928 NJH720904:NJH720928 NTD720904:NTD720928 OCZ720904:OCZ720928 OMV720904:OMV720928 OWR720904:OWR720928 PGN720904:PGN720928 PQJ720904:PQJ720928 QAF720904:QAF720928 QKB720904:QKB720928 QTX720904:QTX720928 RDT720904:RDT720928 RNP720904:RNP720928 RXL720904:RXL720928 SHH720904:SHH720928 SRD720904:SRD720928 TAZ720904:TAZ720928 TKV720904:TKV720928 TUR720904:TUR720928 UEN720904:UEN720928 UOJ720904:UOJ720928 UYF720904:UYF720928 VIB720904:VIB720928 VRX720904:VRX720928 WBT720904:WBT720928 WLP720904:WLP720928 WVL720904:WVL720928 D786440:D786464 IZ786440:IZ786464 SV786440:SV786464 ACR786440:ACR786464 AMN786440:AMN786464 AWJ786440:AWJ786464 BGF786440:BGF786464 BQB786440:BQB786464 BZX786440:BZX786464 CJT786440:CJT786464 CTP786440:CTP786464 DDL786440:DDL786464 DNH786440:DNH786464 DXD786440:DXD786464 EGZ786440:EGZ786464 EQV786440:EQV786464 FAR786440:FAR786464 FKN786440:FKN786464 FUJ786440:FUJ786464 GEF786440:GEF786464 GOB786440:GOB786464 GXX786440:GXX786464 HHT786440:HHT786464 HRP786440:HRP786464 IBL786440:IBL786464 ILH786440:ILH786464 IVD786440:IVD786464 JEZ786440:JEZ786464 JOV786440:JOV786464 JYR786440:JYR786464 KIN786440:KIN786464 KSJ786440:KSJ786464 LCF786440:LCF786464 LMB786440:LMB786464 LVX786440:LVX786464 MFT786440:MFT786464 MPP786440:MPP786464 MZL786440:MZL786464 NJH786440:NJH786464 NTD786440:NTD786464 OCZ786440:OCZ786464 OMV786440:OMV786464 OWR786440:OWR786464 PGN786440:PGN786464 PQJ786440:PQJ786464 QAF786440:QAF786464 QKB786440:QKB786464 QTX786440:QTX786464 RDT786440:RDT786464 RNP786440:RNP786464 RXL786440:RXL786464 SHH786440:SHH786464 SRD786440:SRD786464 TAZ786440:TAZ786464 TKV786440:TKV786464 TUR786440:TUR786464 UEN786440:UEN786464 UOJ786440:UOJ786464 UYF786440:UYF786464 VIB786440:VIB786464 VRX786440:VRX786464 WBT786440:WBT786464 WLP786440:WLP786464 WVL786440:WVL786464 D851976:D852000 IZ851976:IZ852000 SV851976:SV852000 ACR851976:ACR852000 AMN851976:AMN852000 AWJ851976:AWJ852000 BGF851976:BGF852000 BQB851976:BQB852000 BZX851976:BZX852000 CJT851976:CJT852000 CTP851976:CTP852000 DDL851976:DDL852000 DNH851976:DNH852000 DXD851976:DXD852000 EGZ851976:EGZ852000 EQV851976:EQV852000 FAR851976:FAR852000 FKN851976:FKN852000 FUJ851976:FUJ852000 GEF851976:GEF852000 GOB851976:GOB852000 GXX851976:GXX852000 HHT851976:HHT852000 HRP851976:HRP852000 IBL851976:IBL852000 ILH851976:ILH852000 IVD851976:IVD852000 JEZ851976:JEZ852000 JOV851976:JOV852000 JYR851976:JYR852000 KIN851976:KIN852000 KSJ851976:KSJ852000 LCF851976:LCF852000 LMB851976:LMB852000 LVX851976:LVX852000 MFT851976:MFT852000 MPP851976:MPP852000 MZL851976:MZL852000 NJH851976:NJH852000 NTD851976:NTD852000 OCZ851976:OCZ852000 OMV851976:OMV852000 OWR851976:OWR852000 PGN851976:PGN852000 PQJ851976:PQJ852000 QAF851976:QAF852000 QKB851976:QKB852000 QTX851976:QTX852000 RDT851976:RDT852000 RNP851976:RNP852000 RXL851976:RXL852000 SHH851976:SHH852000 SRD851976:SRD852000 TAZ851976:TAZ852000 TKV851976:TKV852000 TUR851976:TUR852000 UEN851976:UEN852000 UOJ851976:UOJ852000 UYF851976:UYF852000 VIB851976:VIB852000 VRX851976:VRX852000 WBT851976:WBT852000 WLP851976:WLP852000 WVL851976:WVL852000 D917512:D917536 IZ917512:IZ917536 SV917512:SV917536 ACR917512:ACR917536 AMN917512:AMN917536 AWJ917512:AWJ917536 BGF917512:BGF917536 BQB917512:BQB917536 BZX917512:BZX917536 CJT917512:CJT917536 CTP917512:CTP917536 DDL917512:DDL917536 DNH917512:DNH917536 DXD917512:DXD917536 EGZ917512:EGZ917536 EQV917512:EQV917536 FAR917512:FAR917536 FKN917512:FKN917536 FUJ917512:FUJ917536 GEF917512:GEF917536 GOB917512:GOB917536 GXX917512:GXX917536 HHT917512:HHT917536 HRP917512:HRP917536 IBL917512:IBL917536 ILH917512:ILH917536 IVD917512:IVD917536 JEZ917512:JEZ917536 JOV917512:JOV917536 JYR917512:JYR917536 KIN917512:KIN917536 KSJ917512:KSJ917536 LCF917512:LCF917536 LMB917512:LMB917536 LVX917512:LVX917536 MFT917512:MFT917536 MPP917512:MPP917536 MZL917512:MZL917536 NJH917512:NJH917536 NTD917512:NTD917536 OCZ917512:OCZ917536 OMV917512:OMV917536 OWR917512:OWR917536 PGN917512:PGN917536 PQJ917512:PQJ917536 QAF917512:QAF917536 QKB917512:QKB917536 QTX917512:QTX917536 RDT917512:RDT917536 RNP917512:RNP917536 RXL917512:RXL917536 SHH917512:SHH917536 SRD917512:SRD917536 TAZ917512:TAZ917536 TKV917512:TKV917536 TUR917512:TUR917536 UEN917512:UEN917536 UOJ917512:UOJ917536 UYF917512:UYF917536 VIB917512:VIB917536 VRX917512:VRX917536 WBT917512:WBT917536 WLP917512:WLP917536 WVL917512:WVL917536 D983048:D983072 IZ983048:IZ983072 SV983048:SV983072 ACR983048:ACR983072 AMN983048:AMN983072 AWJ983048:AWJ983072 BGF983048:BGF983072 BQB983048:BQB983072 BZX983048:BZX983072 CJT983048:CJT983072 CTP983048:CTP983072 DDL983048:DDL983072 DNH983048:DNH983072 DXD983048:DXD983072 EGZ983048:EGZ983072 EQV983048:EQV983072 FAR983048:FAR983072 FKN983048:FKN983072 FUJ983048:FUJ983072 GEF983048:GEF983072 GOB983048:GOB983072 GXX983048:GXX983072 HHT983048:HHT983072 HRP983048:HRP983072 IBL983048:IBL983072 ILH983048:ILH983072 IVD983048:IVD983072 JEZ983048:JEZ983072 JOV983048:JOV983072 JYR983048:JYR983072 KIN983048:KIN983072 KSJ983048:KSJ983072 LCF983048:LCF983072 LMB983048:LMB983072 LVX983048:LVX983072 MFT983048:MFT983072 MPP983048:MPP983072 MZL983048:MZL983072 NJH983048:NJH983072 NTD983048:NTD983072 OCZ983048:OCZ983072 OMV983048:OMV983072 OWR983048:OWR983072 PGN983048:PGN983072 PQJ983048:PQJ983072 QAF983048:QAF983072 QKB983048:QKB983072 QTX983048:QTX983072 RDT983048:RDT983072 RNP983048:RNP983072 RXL983048:RXL983072 SHH983048:SHH983072 SRD983048:SRD983072 TAZ983048:TAZ983072 TKV983048:TKV983072 TUR983048:TUR983072 UEN983048:UEN983072 UOJ983048:UOJ983072 UYF983048:UYF983072 VIB983048:VIB983072 VRX983048:VRX983072 WBT983048:WBT983072 WLP983048:WLP983072 WVL983048:WVL983072" xr:uid="{00000000-0002-0000-0300-000000000000}"/>
    <dataValidation imeMode="off" allowBlank="1" showInputMessage="1" showErrorMessage="1" sqref="E8:E32 JA8:JA32 SW8:SW32 ACS8:ACS32 AMO8:AMO32 AWK8:AWK32 BGG8:BGG32 BQC8:BQC32 BZY8:BZY32 CJU8:CJU32 CTQ8:CTQ32 DDM8:DDM32 DNI8:DNI32 DXE8:DXE32 EHA8:EHA32 EQW8:EQW32 FAS8:FAS32 FKO8:FKO32 FUK8:FUK32 GEG8:GEG32 GOC8:GOC32 GXY8:GXY32 HHU8:HHU32 HRQ8:HRQ32 IBM8:IBM32 ILI8:ILI32 IVE8:IVE32 JFA8:JFA32 JOW8:JOW32 JYS8:JYS32 KIO8:KIO32 KSK8:KSK32 LCG8:LCG32 LMC8:LMC32 LVY8:LVY32 MFU8:MFU32 MPQ8:MPQ32 MZM8:MZM32 NJI8:NJI32 NTE8:NTE32 ODA8:ODA32 OMW8:OMW32 OWS8:OWS32 PGO8:PGO32 PQK8:PQK32 QAG8:QAG32 QKC8:QKC32 QTY8:QTY32 RDU8:RDU32 RNQ8:RNQ32 RXM8:RXM32 SHI8:SHI32 SRE8:SRE32 TBA8:TBA32 TKW8:TKW32 TUS8:TUS32 UEO8:UEO32 UOK8:UOK32 UYG8:UYG32 VIC8:VIC32 VRY8:VRY32 WBU8:WBU32 WLQ8:WLQ32 WVM8:WVM32 E65544:E65568 JA65544:JA65568 SW65544:SW65568 ACS65544:ACS65568 AMO65544:AMO65568 AWK65544:AWK65568 BGG65544:BGG65568 BQC65544:BQC65568 BZY65544:BZY65568 CJU65544:CJU65568 CTQ65544:CTQ65568 DDM65544:DDM65568 DNI65544:DNI65568 DXE65544:DXE65568 EHA65544:EHA65568 EQW65544:EQW65568 FAS65544:FAS65568 FKO65544:FKO65568 FUK65544:FUK65568 GEG65544:GEG65568 GOC65544:GOC65568 GXY65544:GXY65568 HHU65544:HHU65568 HRQ65544:HRQ65568 IBM65544:IBM65568 ILI65544:ILI65568 IVE65544:IVE65568 JFA65544:JFA65568 JOW65544:JOW65568 JYS65544:JYS65568 KIO65544:KIO65568 KSK65544:KSK65568 LCG65544:LCG65568 LMC65544:LMC65568 LVY65544:LVY65568 MFU65544:MFU65568 MPQ65544:MPQ65568 MZM65544:MZM65568 NJI65544:NJI65568 NTE65544:NTE65568 ODA65544:ODA65568 OMW65544:OMW65568 OWS65544:OWS65568 PGO65544:PGO65568 PQK65544:PQK65568 QAG65544:QAG65568 QKC65544:QKC65568 QTY65544:QTY65568 RDU65544:RDU65568 RNQ65544:RNQ65568 RXM65544:RXM65568 SHI65544:SHI65568 SRE65544:SRE65568 TBA65544:TBA65568 TKW65544:TKW65568 TUS65544:TUS65568 UEO65544:UEO65568 UOK65544:UOK65568 UYG65544:UYG65568 VIC65544:VIC65568 VRY65544:VRY65568 WBU65544:WBU65568 WLQ65544:WLQ65568 WVM65544:WVM65568 E131080:E131104 JA131080:JA131104 SW131080:SW131104 ACS131080:ACS131104 AMO131080:AMO131104 AWK131080:AWK131104 BGG131080:BGG131104 BQC131080:BQC131104 BZY131080:BZY131104 CJU131080:CJU131104 CTQ131080:CTQ131104 DDM131080:DDM131104 DNI131080:DNI131104 DXE131080:DXE131104 EHA131080:EHA131104 EQW131080:EQW131104 FAS131080:FAS131104 FKO131080:FKO131104 FUK131080:FUK131104 GEG131080:GEG131104 GOC131080:GOC131104 GXY131080:GXY131104 HHU131080:HHU131104 HRQ131080:HRQ131104 IBM131080:IBM131104 ILI131080:ILI131104 IVE131080:IVE131104 JFA131080:JFA131104 JOW131080:JOW131104 JYS131080:JYS131104 KIO131080:KIO131104 KSK131080:KSK131104 LCG131080:LCG131104 LMC131080:LMC131104 LVY131080:LVY131104 MFU131080:MFU131104 MPQ131080:MPQ131104 MZM131080:MZM131104 NJI131080:NJI131104 NTE131080:NTE131104 ODA131080:ODA131104 OMW131080:OMW131104 OWS131080:OWS131104 PGO131080:PGO131104 PQK131080:PQK131104 QAG131080:QAG131104 QKC131080:QKC131104 QTY131080:QTY131104 RDU131080:RDU131104 RNQ131080:RNQ131104 RXM131080:RXM131104 SHI131080:SHI131104 SRE131080:SRE131104 TBA131080:TBA131104 TKW131080:TKW131104 TUS131080:TUS131104 UEO131080:UEO131104 UOK131080:UOK131104 UYG131080:UYG131104 VIC131080:VIC131104 VRY131080:VRY131104 WBU131080:WBU131104 WLQ131080:WLQ131104 WVM131080:WVM131104 E196616:E196640 JA196616:JA196640 SW196616:SW196640 ACS196616:ACS196640 AMO196616:AMO196640 AWK196616:AWK196640 BGG196616:BGG196640 BQC196616:BQC196640 BZY196616:BZY196640 CJU196616:CJU196640 CTQ196616:CTQ196640 DDM196616:DDM196640 DNI196616:DNI196640 DXE196616:DXE196640 EHA196616:EHA196640 EQW196616:EQW196640 FAS196616:FAS196640 FKO196616:FKO196640 FUK196616:FUK196640 GEG196616:GEG196640 GOC196616:GOC196640 GXY196616:GXY196640 HHU196616:HHU196640 HRQ196616:HRQ196640 IBM196616:IBM196640 ILI196616:ILI196640 IVE196616:IVE196640 JFA196616:JFA196640 JOW196616:JOW196640 JYS196616:JYS196640 KIO196616:KIO196640 KSK196616:KSK196640 LCG196616:LCG196640 LMC196616:LMC196640 LVY196616:LVY196640 MFU196616:MFU196640 MPQ196616:MPQ196640 MZM196616:MZM196640 NJI196616:NJI196640 NTE196616:NTE196640 ODA196616:ODA196640 OMW196616:OMW196640 OWS196616:OWS196640 PGO196616:PGO196640 PQK196616:PQK196640 QAG196616:QAG196640 QKC196616:QKC196640 QTY196616:QTY196640 RDU196616:RDU196640 RNQ196616:RNQ196640 RXM196616:RXM196640 SHI196616:SHI196640 SRE196616:SRE196640 TBA196616:TBA196640 TKW196616:TKW196640 TUS196616:TUS196640 UEO196616:UEO196640 UOK196616:UOK196640 UYG196616:UYG196640 VIC196616:VIC196640 VRY196616:VRY196640 WBU196616:WBU196640 WLQ196616:WLQ196640 WVM196616:WVM196640 E262152:E262176 JA262152:JA262176 SW262152:SW262176 ACS262152:ACS262176 AMO262152:AMO262176 AWK262152:AWK262176 BGG262152:BGG262176 BQC262152:BQC262176 BZY262152:BZY262176 CJU262152:CJU262176 CTQ262152:CTQ262176 DDM262152:DDM262176 DNI262152:DNI262176 DXE262152:DXE262176 EHA262152:EHA262176 EQW262152:EQW262176 FAS262152:FAS262176 FKO262152:FKO262176 FUK262152:FUK262176 GEG262152:GEG262176 GOC262152:GOC262176 GXY262152:GXY262176 HHU262152:HHU262176 HRQ262152:HRQ262176 IBM262152:IBM262176 ILI262152:ILI262176 IVE262152:IVE262176 JFA262152:JFA262176 JOW262152:JOW262176 JYS262152:JYS262176 KIO262152:KIO262176 KSK262152:KSK262176 LCG262152:LCG262176 LMC262152:LMC262176 LVY262152:LVY262176 MFU262152:MFU262176 MPQ262152:MPQ262176 MZM262152:MZM262176 NJI262152:NJI262176 NTE262152:NTE262176 ODA262152:ODA262176 OMW262152:OMW262176 OWS262152:OWS262176 PGO262152:PGO262176 PQK262152:PQK262176 QAG262152:QAG262176 QKC262152:QKC262176 QTY262152:QTY262176 RDU262152:RDU262176 RNQ262152:RNQ262176 RXM262152:RXM262176 SHI262152:SHI262176 SRE262152:SRE262176 TBA262152:TBA262176 TKW262152:TKW262176 TUS262152:TUS262176 UEO262152:UEO262176 UOK262152:UOK262176 UYG262152:UYG262176 VIC262152:VIC262176 VRY262152:VRY262176 WBU262152:WBU262176 WLQ262152:WLQ262176 WVM262152:WVM262176 E327688:E327712 JA327688:JA327712 SW327688:SW327712 ACS327688:ACS327712 AMO327688:AMO327712 AWK327688:AWK327712 BGG327688:BGG327712 BQC327688:BQC327712 BZY327688:BZY327712 CJU327688:CJU327712 CTQ327688:CTQ327712 DDM327688:DDM327712 DNI327688:DNI327712 DXE327688:DXE327712 EHA327688:EHA327712 EQW327688:EQW327712 FAS327688:FAS327712 FKO327688:FKO327712 FUK327688:FUK327712 GEG327688:GEG327712 GOC327688:GOC327712 GXY327688:GXY327712 HHU327688:HHU327712 HRQ327688:HRQ327712 IBM327688:IBM327712 ILI327688:ILI327712 IVE327688:IVE327712 JFA327688:JFA327712 JOW327688:JOW327712 JYS327688:JYS327712 KIO327688:KIO327712 KSK327688:KSK327712 LCG327688:LCG327712 LMC327688:LMC327712 LVY327688:LVY327712 MFU327688:MFU327712 MPQ327688:MPQ327712 MZM327688:MZM327712 NJI327688:NJI327712 NTE327688:NTE327712 ODA327688:ODA327712 OMW327688:OMW327712 OWS327688:OWS327712 PGO327688:PGO327712 PQK327688:PQK327712 QAG327688:QAG327712 QKC327688:QKC327712 QTY327688:QTY327712 RDU327688:RDU327712 RNQ327688:RNQ327712 RXM327688:RXM327712 SHI327688:SHI327712 SRE327688:SRE327712 TBA327688:TBA327712 TKW327688:TKW327712 TUS327688:TUS327712 UEO327688:UEO327712 UOK327688:UOK327712 UYG327688:UYG327712 VIC327688:VIC327712 VRY327688:VRY327712 WBU327688:WBU327712 WLQ327688:WLQ327712 WVM327688:WVM327712 E393224:E393248 JA393224:JA393248 SW393224:SW393248 ACS393224:ACS393248 AMO393224:AMO393248 AWK393224:AWK393248 BGG393224:BGG393248 BQC393224:BQC393248 BZY393224:BZY393248 CJU393224:CJU393248 CTQ393224:CTQ393248 DDM393224:DDM393248 DNI393224:DNI393248 DXE393224:DXE393248 EHA393224:EHA393248 EQW393224:EQW393248 FAS393224:FAS393248 FKO393224:FKO393248 FUK393224:FUK393248 GEG393224:GEG393248 GOC393224:GOC393248 GXY393224:GXY393248 HHU393224:HHU393248 HRQ393224:HRQ393248 IBM393224:IBM393248 ILI393224:ILI393248 IVE393224:IVE393248 JFA393224:JFA393248 JOW393224:JOW393248 JYS393224:JYS393248 KIO393224:KIO393248 KSK393224:KSK393248 LCG393224:LCG393248 LMC393224:LMC393248 LVY393224:LVY393248 MFU393224:MFU393248 MPQ393224:MPQ393248 MZM393224:MZM393248 NJI393224:NJI393248 NTE393224:NTE393248 ODA393224:ODA393248 OMW393224:OMW393248 OWS393224:OWS393248 PGO393224:PGO393248 PQK393224:PQK393248 QAG393224:QAG393248 QKC393224:QKC393248 QTY393224:QTY393248 RDU393224:RDU393248 RNQ393224:RNQ393248 RXM393224:RXM393248 SHI393224:SHI393248 SRE393224:SRE393248 TBA393224:TBA393248 TKW393224:TKW393248 TUS393224:TUS393248 UEO393224:UEO393248 UOK393224:UOK393248 UYG393224:UYG393248 VIC393224:VIC393248 VRY393224:VRY393248 WBU393224:WBU393248 WLQ393224:WLQ393248 WVM393224:WVM393248 E458760:E458784 JA458760:JA458784 SW458760:SW458784 ACS458760:ACS458784 AMO458760:AMO458784 AWK458760:AWK458784 BGG458760:BGG458784 BQC458760:BQC458784 BZY458760:BZY458784 CJU458760:CJU458784 CTQ458760:CTQ458784 DDM458760:DDM458784 DNI458760:DNI458784 DXE458760:DXE458784 EHA458760:EHA458784 EQW458760:EQW458784 FAS458760:FAS458784 FKO458760:FKO458784 FUK458760:FUK458784 GEG458760:GEG458784 GOC458760:GOC458784 GXY458760:GXY458784 HHU458760:HHU458784 HRQ458760:HRQ458784 IBM458760:IBM458784 ILI458760:ILI458784 IVE458760:IVE458784 JFA458760:JFA458784 JOW458760:JOW458784 JYS458760:JYS458784 KIO458760:KIO458784 KSK458760:KSK458784 LCG458760:LCG458784 LMC458760:LMC458784 LVY458760:LVY458784 MFU458760:MFU458784 MPQ458760:MPQ458784 MZM458760:MZM458784 NJI458760:NJI458784 NTE458760:NTE458784 ODA458760:ODA458784 OMW458760:OMW458784 OWS458760:OWS458784 PGO458760:PGO458784 PQK458760:PQK458784 QAG458760:QAG458784 QKC458760:QKC458784 QTY458760:QTY458784 RDU458760:RDU458784 RNQ458760:RNQ458784 RXM458760:RXM458784 SHI458760:SHI458784 SRE458760:SRE458784 TBA458760:TBA458784 TKW458760:TKW458784 TUS458760:TUS458784 UEO458760:UEO458784 UOK458760:UOK458784 UYG458760:UYG458784 VIC458760:VIC458784 VRY458760:VRY458784 WBU458760:WBU458784 WLQ458760:WLQ458784 WVM458760:WVM458784 E524296:E524320 JA524296:JA524320 SW524296:SW524320 ACS524296:ACS524320 AMO524296:AMO524320 AWK524296:AWK524320 BGG524296:BGG524320 BQC524296:BQC524320 BZY524296:BZY524320 CJU524296:CJU524320 CTQ524296:CTQ524320 DDM524296:DDM524320 DNI524296:DNI524320 DXE524296:DXE524320 EHA524296:EHA524320 EQW524296:EQW524320 FAS524296:FAS524320 FKO524296:FKO524320 FUK524296:FUK524320 GEG524296:GEG524320 GOC524296:GOC524320 GXY524296:GXY524320 HHU524296:HHU524320 HRQ524296:HRQ524320 IBM524296:IBM524320 ILI524296:ILI524320 IVE524296:IVE524320 JFA524296:JFA524320 JOW524296:JOW524320 JYS524296:JYS524320 KIO524296:KIO524320 KSK524296:KSK524320 LCG524296:LCG524320 LMC524296:LMC524320 LVY524296:LVY524320 MFU524296:MFU524320 MPQ524296:MPQ524320 MZM524296:MZM524320 NJI524296:NJI524320 NTE524296:NTE524320 ODA524296:ODA524320 OMW524296:OMW524320 OWS524296:OWS524320 PGO524296:PGO524320 PQK524296:PQK524320 QAG524296:QAG524320 QKC524296:QKC524320 QTY524296:QTY524320 RDU524296:RDU524320 RNQ524296:RNQ524320 RXM524296:RXM524320 SHI524296:SHI524320 SRE524296:SRE524320 TBA524296:TBA524320 TKW524296:TKW524320 TUS524296:TUS524320 UEO524296:UEO524320 UOK524296:UOK524320 UYG524296:UYG524320 VIC524296:VIC524320 VRY524296:VRY524320 WBU524296:WBU524320 WLQ524296:WLQ524320 WVM524296:WVM524320 E589832:E589856 JA589832:JA589856 SW589832:SW589856 ACS589832:ACS589856 AMO589832:AMO589856 AWK589832:AWK589856 BGG589832:BGG589856 BQC589832:BQC589856 BZY589832:BZY589856 CJU589832:CJU589856 CTQ589832:CTQ589856 DDM589832:DDM589856 DNI589832:DNI589856 DXE589832:DXE589856 EHA589832:EHA589856 EQW589832:EQW589856 FAS589832:FAS589856 FKO589832:FKO589856 FUK589832:FUK589856 GEG589832:GEG589856 GOC589832:GOC589856 GXY589832:GXY589856 HHU589832:HHU589856 HRQ589832:HRQ589856 IBM589832:IBM589856 ILI589832:ILI589856 IVE589832:IVE589856 JFA589832:JFA589856 JOW589832:JOW589856 JYS589832:JYS589856 KIO589832:KIO589856 KSK589832:KSK589856 LCG589832:LCG589856 LMC589832:LMC589856 LVY589832:LVY589856 MFU589832:MFU589856 MPQ589832:MPQ589856 MZM589832:MZM589856 NJI589832:NJI589856 NTE589832:NTE589856 ODA589832:ODA589856 OMW589832:OMW589856 OWS589832:OWS589856 PGO589832:PGO589856 PQK589832:PQK589856 QAG589832:QAG589856 QKC589832:QKC589856 QTY589832:QTY589856 RDU589832:RDU589856 RNQ589832:RNQ589856 RXM589832:RXM589856 SHI589832:SHI589856 SRE589832:SRE589856 TBA589832:TBA589856 TKW589832:TKW589856 TUS589832:TUS589856 UEO589832:UEO589856 UOK589832:UOK589856 UYG589832:UYG589856 VIC589832:VIC589856 VRY589832:VRY589856 WBU589832:WBU589856 WLQ589832:WLQ589856 WVM589832:WVM589856 E655368:E655392 JA655368:JA655392 SW655368:SW655392 ACS655368:ACS655392 AMO655368:AMO655392 AWK655368:AWK655392 BGG655368:BGG655392 BQC655368:BQC655392 BZY655368:BZY655392 CJU655368:CJU655392 CTQ655368:CTQ655392 DDM655368:DDM655392 DNI655368:DNI655392 DXE655368:DXE655392 EHA655368:EHA655392 EQW655368:EQW655392 FAS655368:FAS655392 FKO655368:FKO655392 FUK655368:FUK655392 GEG655368:GEG655392 GOC655368:GOC655392 GXY655368:GXY655392 HHU655368:HHU655392 HRQ655368:HRQ655392 IBM655368:IBM655392 ILI655368:ILI655392 IVE655368:IVE655392 JFA655368:JFA655392 JOW655368:JOW655392 JYS655368:JYS655392 KIO655368:KIO655392 KSK655368:KSK655392 LCG655368:LCG655392 LMC655368:LMC655392 LVY655368:LVY655392 MFU655368:MFU655392 MPQ655368:MPQ655392 MZM655368:MZM655392 NJI655368:NJI655392 NTE655368:NTE655392 ODA655368:ODA655392 OMW655368:OMW655392 OWS655368:OWS655392 PGO655368:PGO655392 PQK655368:PQK655392 QAG655368:QAG655392 QKC655368:QKC655392 QTY655368:QTY655392 RDU655368:RDU655392 RNQ655368:RNQ655392 RXM655368:RXM655392 SHI655368:SHI655392 SRE655368:SRE655392 TBA655368:TBA655392 TKW655368:TKW655392 TUS655368:TUS655392 UEO655368:UEO655392 UOK655368:UOK655392 UYG655368:UYG655392 VIC655368:VIC655392 VRY655368:VRY655392 WBU655368:WBU655392 WLQ655368:WLQ655392 WVM655368:WVM655392 E720904:E720928 JA720904:JA720928 SW720904:SW720928 ACS720904:ACS720928 AMO720904:AMO720928 AWK720904:AWK720928 BGG720904:BGG720928 BQC720904:BQC720928 BZY720904:BZY720928 CJU720904:CJU720928 CTQ720904:CTQ720928 DDM720904:DDM720928 DNI720904:DNI720928 DXE720904:DXE720928 EHA720904:EHA720928 EQW720904:EQW720928 FAS720904:FAS720928 FKO720904:FKO720928 FUK720904:FUK720928 GEG720904:GEG720928 GOC720904:GOC720928 GXY720904:GXY720928 HHU720904:HHU720928 HRQ720904:HRQ720928 IBM720904:IBM720928 ILI720904:ILI720928 IVE720904:IVE720928 JFA720904:JFA720928 JOW720904:JOW720928 JYS720904:JYS720928 KIO720904:KIO720928 KSK720904:KSK720928 LCG720904:LCG720928 LMC720904:LMC720928 LVY720904:LVY720928 MFU720904:MFU720928 MPQ720904:MPQ720928 MZM720904:MZM720928 NJI720904:NJI720928 NTE720904:NTE720928 ODA720904:ODA720928 OMW720904:OMW720928 OWS720904:OWS720928 PGO720904:PGO720928 PQK720904:PQK720928 QAG720904:QAG720928 QKC720904:QKC720928 QTY720904:QTY720928 RDU720904:RDU720928 RNQ720904:RNQ720928 RXM720904:RXM720928 SHI720904:SHI720928 SRE720904:SRE720928 TBA720904:TBA720928 TKW720904:TKW720928 TUS720904:TUS720928 UEO720904:UEO720928 UOK720904:UOK720928 UYG720904:UYG720928 VIC720904:VIC720928 VRY720904:VRY720928 WBU720904:WBU720928 WLQ720904:WLQ720928 WVM720904:WVM720928 E786440:E786464 JA786440:JA786464 SW786440:SW786464 ACS786440:ACS786464 AMO786440:AMO786464 AWK786440:AWK786464 BGG786440:BGG786464 BQC786440:BQC786464 BZY786440:BZY786464 CJU786440:CJU786464 CTQ786440:CTQ786464 DDM786440:DDM786464 DNI786440:DNI786464 DXE786440:DXE786464 EHA786440:EHA786464 EQW786440:EQW786464 FAS786440:FAS786464 FKO786440:FKO786464 FUK786440:FUK786464 GEG786440:GEG786464 GOC786440:GOC786464 GXY786440:GXY786464 HHU786440:HHU786464 HRQ786440:HRQ786464 IBM786440:IBM786464 ILI786440:ILI786464 IVE786440:IVE786464 JFA786440:JFA786464 JOW786440:JOW786464 JYS786440:JYS786464 KIO786440:KIO786464 KSK786440:KSK786464 LCG786440:LCG786464 LMC786440:LMC786464 LVY786440:LVY786464 MFU786440:MFU786464 MPQ786440:MPQ786464 MZM786440:MZM786464 NJI786440:NJI786464 NTE786440:NTE786464 ODA786440:ODA786464 OMW786440:OMW786464 OWS786440:OWS786464 PGO786440:PGO786464 PQK786440:PQK786464 QAG786440:QAG786464 QKC786440:QKC786464 QTY786440:QTY786464 RDU786440:RDU786464 RNQ786440:RNQ786464 RXM786440:RXM786464 SHI786440:SHI786464 SRE786440:SRE786464 TBA786440:TBA786464 TKW786440:TKW786464 TUS786440:TUS786464 UEO786440:UEO786464 UOK786440:UOK786464 UYG786440:UYG786464 VIC786440:VIC786464 VRY786440:VRY786464 WBU786440:WBU786464 WLQ786440:WLQ786464 WVM786440:WVM786464 E851976:E852000 JA851976:JA852000 SW851976:SW852000 ACS851976:ACS852000 AMO851976:AMO852000 AWK851976:AWK852000 BGG851976:BGG852000 BQC851976:BQC852000 BZY851976:BZY852000 CJU851976:CJU852000 CTQ851976:CTQ852000 DDM851976:DDM852000 DNI851976:DNI852000 DXE851976:DXE852000 EHA851976:EHA852000 EQW851976:EQW852000 FAS851976:FAS852000 FKO851976:FKO852000 FUK851976:FUK852000 GEG851976:GEG852000 GOC851976:GOC852000 GXY851976:GXY852000 HHU851976:HHU852000 HRQ851976:HRQ852000 IBM851976:IBM852000 ILI851976:ILI852000 IVE851976:IVE852000 JFA851976:JFA852000 JOW851976:JOW852000 JYS851976:JYS852000 KIO851976:KIO852000 KSK851976:KSK852000 LCG851976:LCG852000 LMC851976:LMC852000 LVY851976:LVY852000 MFU851976:MFU852000 MPQ851976:MPQ852000 MZM851976:MZM852000 NJI851976:NJI852000 NTE851976:NTE852000 ODA851976:ODA852000 OMW851976:OMW852000 OWS851976:OWS852000 PGO851976:PGO852000 PQK851976:PQK852000 QAG851976:QAG852000 QKC851976:QKC852000 QTY851976:QTY852000 RDU851976:RDU852000 RNQ851976:RNQ852000 RXM851976:RXM852000 SHI851976:SHI852000 SRE851976:SRE852000 TBA851976:TBA852000 TKW851976:TKW852000 TUS851976:TUS852000 UEO851976:UEO852000 UOK851976:UOK852000 UYG851976:UYG852000 VIC851976:VIC852000 VRY851976:VRY852000 WBU851976:WBU852000 WLQ851976:WLQ852000 WVM851976:WVM852000 E917512:E917536 JA917512:JA917536 SW917512:SW917536 ACS917512:ACS917536 AMO917512:AMO917536 AWK917512:AWK917536 BGG917512:BGG917536 BQC917512:BQC917536 BZY917512:BZY917536 CJU917512:CJU917536 CTQ917512:CTQ917536 DDM917512:DDM917536 DNI917512:DNI917536 DXE917512:DXE917536 EHA917512:EHA917536 EQW917512:EQW917536 FAS917512:FAS917536 FKO917512:FKO917536 FUK917512:FUK917536 GEG917512:GEG917536 GOC917512:GOC917536 GXY917512:GXY917536 HHU917512:HHU917536 HRQ917512:HRQ917536 IBM917512:IBM917536 ILI917512:ILI917536 IVE917512:IVE917536 JFA917512:JFA917536 JOW917512:JOW917536 JYS917512:JYS917536 KIO917512:KIO917536 KSK917512:KSK917536 LCG917512:LCG917536 LMC917512:LMC917536 LVY917512:LVY917536 MFU917512:MFU917536 MPQ917512:MPQ917536 MZM917512:MZM917536 NJI917512:NJI917536 NTE917512:NTE917536 ODA917512:ODA917536 OMW917512:OMW917536 OWS917512:OWS917536 PGO917512:PGO917536 PQK917512:PQK917536 QAG917512:QAG917536 QKC917512:QKC917536 QTY917512:QTY917536 RDU917512:RDU917536 RNQ917512:RNQ917536 RXM917512:RXM917536 SHI917512:SHI917536 SRE917512:SRE917536 TBA917512:TBA917536 TKW917512:TKW917536 TUS917512:TUS917536 UEO917512:UEO917536 UOK917512:UOK917536 UYG917512:UYG917536 VIC917512:VIC917536 VRY917512:VRY917536 WBU917512:WBU917536 WLQ917512:WLQ917536 WVM917512:WVM917536 E983048:E983072 JA983048:JA983072 SW983048:SW983072 ACS983048:ACS983072 AMO983048:AMO983072 AWK983048:AWK983072 BGG983048:BGG983072 BQC983048:BQC983072 BZY983048:BZY983072 CJU983048:CJU983072 CTQ983048:CTQ983072 DDM983048:DDM983072 DNI983048:DNI983072 DXE983048:DXE983072 EHA983048:EHA983072 EQW983048:EQW983072 FAS983048:FAS983072 FKO983048:FKO983072 FUK983048:FUK983072 GEG983048:GEG983072 GOC983048:GOC983072 GXY983048:GXY983072 HHU983048:HHU983072 HRQ983048:HRQ983072 IBM983048:IBM983072 ILI983048:ILI983072 IVE983048:IVE983072 JFA983048:JFA983072 JOW983048:JOW983072 JYS983048:JYS983072 KIO983048:KIO983072 KSK983048:KSK983072 LCG983048:LCG983072 LMC983048:LMC983072 LVY983048:LVY983072 MFU983048:MFU983072 MPQ983048:MPQ983072 MZM983048:MZM983072 NJI983048:NJI983072 NTE983048:NTE983072 ODA983048:ODA983072 OMW983048:OMW983072 OWS983048:OWS983072 PGO983048:PGO983072 PQK983048:PQK983072 QAG983048:QAG983072 QKC983048:QKC983072 QTY983048:QTY983072 RDU983048:RDU983072 RNQ983048:RNQ983072 RXM983048:RXM983072 SHI983048:SHI983072 SRE983048:SRE983072 TBA983048:TBA983072 TKW983048:TKW983072 TUS983048:TUS983072 UEO983048:UEO983072 UOK983048:UOK983072 UYG983048:UYG983072 VIC983048:VIC983072 VRY983048:VRY983072 WBU983048:WBU983072 WLQ983048:WLQ983072 WVM983048:WVM983072" xr:uid="{00000000-0002-0000-0300-000001000000}"/>
    <dataValidation type="whole" imeMode="off" operator="greaterThan" allowBlank="1" showInputMessage="1" showErrorMessage="1" error="整数値を入力してください。" sqref="C8:C32 IY8:IY32 SU8:SU32 ACQ8:ACQ32 AMM8:AMM32 AWI8:AWI32 BGE8:BGE32 BQA8:BQA32 BZW8:BZW32 CJS8:CJS32 CTO8:CTO32 DDK8:DDK32 DNG8:DNG32 DXC8:DXC32 EGY8:EGY32 EQU8:EQU32 FAQ8:FAQ32 FKM8:FKM32 FUI8:FUI32 GEE8:GEE32 GOA8:GOA32 GXW8:GXW32 HHS8:HHS32 HRO8:HRO32 IBK8:IBK32 ILG8:ILG32 IVC8:IVC32 JEY8:JEY32 JOU8:JOU32 JYQ8:JYQ32 KIM8:KIM32 KSI8:KSI32 LCE8:LCE32 LMA8:LMA32 LVW8:LVW32 MFS8:MFS32 MPO8:MPO32 MZK8:MZK32 NJG8:NJG32 NTC8:NTC32 OCY8:OCY32 OMU8:OMU32 OWQ8:OWQ32 PGM8:PGM32 PQI8:PQI32 QAE8:QAE32 QKA8:QKA32 QTW8:QTW32 RDS8:RDS32 RNO8:RNO32 RXK8:RXK32 SHG8:SHG32 SRC8:SRC32 TAY8:TAY32 TKU8:TKU32 TUQ8:TUQ32 UEM8:UEM32 UOI8:UOI32 UYE8:UYE32 VIA8:VIA32 VRW8:VRW32 WBS8:WBS32 WLO8:WLO32 WVK8:WVK32 C65544:C65568 IY65544:IY65568 SU65544:SU65568 ACQ65544:ACQ65568 AMM65544:AMM65568 AWI65544:AWI65568 BGE65544:BGE65568 BQA65544:BQA65568 BZW65544:BZW65568 CJS65544:CJS65568 CTO65544:CTO65568 DDK65544:DDK65568 DNG65544:DNG65568 DXC65544:DXC65568 EGY65544:EGY65568 EQU65544:EQU65568 FAQ65544:FAQ65568 FKM65544:FKM65568 FUI65544:FUI65568 GEE65544:GEE65568 GOA65544:GOA65568 GXW65544:GXW65568 HHS65544:HHS65568 HRO65544:HRO65568 IBK65544:IBK65568 ILG65544:ILG65568 IVC65544:IVC65568 JEY65544:JEY65568 JOU65544:JOU65568 JYQ65544:JYQ65568 KIM65544:KIM65568 KSI65544:KSI65568 LCE65544:LCE65568 LMA65544:LMA65568 LVW65544:LVW65568 MFS65544:MFS65568 MPO65544:MPO65568 MZK65544:MZK65568 NJG65544:NJG65568 NTC65544:NTC65568 OCY65544:OCY65568 OMU65544:OMU65568 OWQ65544:OWQ65568 PGM65544:PGM65568 PQI65544:PQI65568 QAE65544:QAE65568 QKA65544:QKA65568 QTW65544:QTW65568 RDS65544:RDS65568 RNO65544:RNO65568 RXK65544:RXK65568 SHG65544:SHG65568 SRC65544:SRC65568 TAY65544:TAY65568 TKU65544:TKU65568 TUQ65544:TUQ65568 UEM65544:UEM65568 UOI65544:UOI65568 UYE65544:UYE65568 VIA65544:VIA65568 VRW65544:VRW65568 WBS65544:WBS65568 WLO65544:WLO65568 WVK65544:WVK65568 C131080:C131104 IY131080:IY131104 SU131080:SU131104 ACQ131080:ACQ131104 AMM131080:AMM131104 AWI131080:AWI131104 BGE131080:BGE131104 BQA131080:BQA131104 BZW131080:BZW131104 CJS131080:CJS131104 CTO131080:CTO131104 DDK131080:DDK131104 DNG131080:DNG131104 DXC131080:DXC131104 EGY131080:EGY131104 EQU131080:EQU131104 FAQ131080:FAQ131104 FKM131080:FKM131104 FUI131080:FUI131104 GEE131080:GEE131104 GOA131080:GOA131104 GXW131080:GXW131104 HHS131080:HHS131104 HRO131080:HRO131104 IBK131080:IBK131104 ILG131080:ILG131104 IVC131080:IVC131104 JEY131080:JEY131104 JOU131080:JOU131104 JYQ131080:JYQ131104 KIM131080:KIM131104 KSI131080:KSI131104 LCE131080:LCE131104 LMA131080:LMA131104 LVW131080:LVW131104 MFS131080:MFS131104 MPO131080:MPO131104 MZK131080:MZK131104 NJG131080:NJG131104 NTC131080:NTC131104 OCY131080:OCY131104 OMU131080:OMU131104 OWQ131080:OWQ131104 PGM131080:PGM131104 PQI131080:PQI131104 QAE131080:QAE131104 QKA131080:QKA131104 QTW131080:QTW131104 RDS131080:RDS131104 RNO131080:RNO131104 RXK131080:RXK131104 SHG131080:SHG131104 SRC131080:SRC131104 TAY131080:TAY131104 TKU131080:TKU131104 TUQ131080:TUQ131104 UEM131080:UEM131104 UOI131080:UOI131104 UYE131080:UYE131104 VIA131080:VIA131104 VRW131080:VRW131104 WBS131080:WBS131104 WLO131080:WLO131104 WVK131080:WVK131104 C196616:C196640 IY196616:IY196640 SU196616:SU196640 ACQ196616:ACQ196640 AMM196616:AMM196640 AWI196616:AWI196640 BGE196616:BGE196640 BQA196616:BQA196640 BZW196616:BZW196640 CJS196616:CJS196640 CTO196616:CTO196640 DDK196616:DDK196640 DNG196616:DNG196640 DXC196616:DXC196640 EGY196616:EGY196640 EQU196616:EQU196640 FAQ196616:FAQ196640 FKM196616:FKM196640 FUI196616:FUI196640 GEE196616:GEE196640 GOA196616:GOA196640 GXW196616:GXW196640 HHS196616:HHS196640 HRO196616:HRO196640 IBK196616:IBK196640 ILG196616:ILG196640 IVC196616:IVC196640 JEY196616:JEY196640 JOU196616:JOU196640 JYQ196616:JYQ196640 KIM196616:KIM196640 KSI196616:KSI196640 LCE196616:LCE196640 LMA196616:LMA196640 LVW196616:LVW196640 MFS196616:MFS196640 MPO196616:MPO196640 MZK196616:MZK196640 NJG196616:NJG196640 NTC196616:NTC196640 OCY196616:OCY196640 OMU196616:OMU196640 OWQ196616:OWQ196640 PGM196616:PGM196640 PQI196616:PQI196640 QAE196616:QAE196640 QKA196616:QKA196640 QTW196616:QTW196640 RDS196616:RDS196640 RNO196616:RNO196640 RXK196616:RXK196640 SHG196616:SHG196640 SRC196616:SRC196640 TAY196616:TAY196640 TKU196616:TKU196640 TUQ196616:TUQ196640 UEM196616:UEM196640 UOI196616:UOI196640 UYE196616:UYE196640 VIA196616:VIA196640 VRW196616:VRW196640 WBS196616:WBS196640 WLO196616:WLO196640 WVK196616:WVK196640 C262152:C262176 IY262152:IY262176 SU262152:SU262176 ACQ262152:ACQ262176 AMM262152:AMM262176 AWI262152:AWI262176 BGE262152:BGE262176 BQA262152:BQA262176 BZW262152:BZW262176 CJS262152:CJS262176 CTO262152:CTO262176 DDK262152:DDK262176 DNG262152:DNG262176 DXC262152:DXC262176 EGY262152:EGY262176 EQU262152:EQU262176 FAQ262152:FAQ262176 FKM262152:FKM262176 FUI262152:FUI262176 GEE262152:GEE262176 GOA262152:GOA262176 GXW262152:GXW262176 HHS262152:HHS262176 HRO262152:HRO262176 IBK262152:IBK262176 ILG262152:ILG262176 IVC262152:IVC262176 JEY262152:JEY262176 JOU262152:JOU262176 JYQ262152:JYQ262176 KIM262152:KIM262176 KSI262152:KSI262176 LCE262152:LCE262176 LMA262152:LMA262176 LVW262152:LVW262176 MFS262152:MFS262176 MPO262152:MPO262176 MZK262152:MZK262176 NJG262152:NJG262176 NTC262152:NTC262176 OCY262152:OCY262176 OMU262152:OMU262176 OWQ262152:OWQ262176 PGM262152:PGM262176 PQI262152:PQI262176 QAE262152:QAE262176 QKA262152:QKA262176 QTW262152:QTW262176 RDS262152:RDS262176 RNO262152:RNO262176 RXK262152:RXK262176 SHG262152:SHG262176 SRC262152:SRC262176 TAY262152:TAY262176 TKU262152:TKU262176 TUQ262152:TUQ262176 UEM262152:UEM262176 UOI262152:UOI262176 UYE262152:UYE262176 VIA262152:VIA262176 VRW262152:VRW262176 WBS262152:WBS262176 WLO262152:WLO262176 WVK262152:WVK262176 C327688:C327712 IY327688:IY327712 SU327688:SU327712 ACQ327688:ACQ327712 AMM327688:AMM327712 AWI327688:AWI327712 BGE327688:BGE327712 BQA327688:BQA327712 BZW327688:BZW327712 CJS327688:CJS327712 CTO327688:CTO327712 DDK327688:DDK327712 DNG327688:DNG327712 DXC327688:DXC327712 EGY327688:EGY327712 EQU327688:EQU327712 FAQ327688:FAQ327712 FKM327688:FKM327712 FUI327688:FUI327712 GEE327688:GEE327712 GOA327688:GOA327712 GXW327688:GXW327712 HHS327688:HHS327712 HRO327688:HRO327712 IBK327688:IBK327712 ILG327688:ILG327712 IVC327688:IVC327712 JEY327688:JEY327712 JOU327688:JOU327712 JYQ327688:JYQ327712 KIM327688:KIM327712 KSI327688:KSI327712 LCE327688:LCE327712 LMA327688:LMA327712 LVW327688:LVW327712 MFS327688:MFS327712 MPO327688:MPO327712 MZK327688:MZK327712 NJG327688:NJG327712 NTC327688:NTC327712 OCY327688:OCY327712 OMU327688:OMU327712 OWQ327688:OWQ327712 PGM327688:PGM327712 PQI327688:PQI327712 QAE327688:QAE327712 QKA327688:QKA327712 QTW327688:QTW327712 RDS327688:RDS327712 RNO327688:RNO327712 RXK327688:RXK327712 SHG327688:SHG327712 SRC327688:SRC327712 TAY327688:TAY327712 TKU327688:TKU327712 TUQ327688:TUQ327712 UEM327688:UEM327712 UOI327688:UOI327712 UYE327688:UYE327712 VIA327688:VIA327712 VRW327688:VRW327712 WBS327688:WBS327712 WLO327688:WLO327712 WVK327688:WVK327712 C393224:C393248 IY393224:IY393248 SU393224:SU393248 ACQ393224:ACQ393248 AMM393224:AMM393248 AWI393224:AWI393248 BGE393224:BGE393248 BQA393224:BQA393248 BZW393224:BZW393248 CJS393224:CJS393248 CTO393224:CTO393248 DDK393224:DDK393248 DNG393224:DNG393248 DXC393224:DXC393248 EGY393224:EGY393248 EQU393224:EQU393248 FAQ393224:FAQ393248 FKM393224:FKM393248 FUI393224:FUI393248 GEE393224:GEE393248 GOA393224:GOA393248 GXW393224:GXW393248 HHS393224:HHS393248 HRO393224:HRO393248 IBK393224:IBK393248 ILG393224:ILG393248 IVC393224:IVC393248 JEY393224:JEY393248 JOU393224:JOU393248 JYQ393224:JYQ393248 KIM393224:KIM393248 KSI393224:KSI393248 LCE393224:LCE393248 LMA393224:LMA393248 LVW393224:LVW393248 MFS393224:MFS393248 MPO393224:MPO393248 MZK393224:MZK393248 NJG393224:NJG393248 NTC393224:NTC393248 OCY393224:OCY393248 OMU393224:OMU393248 OWQ393224:OWQ393248 PGM393224:PGM393248 PQI393224:PQI393248 QAE393224:QAE393248 QKA393224:QKA393248 QTW393224:QTW393248 RDS393224:RDS393248 RNO393224:RNO393248 RXK393224:RXK393248 SHG393224:SHG393248 SRC393224:SRC393248 TAY393224:TAY393248 TKU393224:TKU393248 TUQ393224:TUQ393248 UEM393224:UEM393248 UOI393224:UOI393248 UYE393224:UYE393248 VIA393224:VIA393248 VRW393224:VRW393248 WBS393224:WBS393248 WLO393224:WLO393248 WVK393224:WVK393248 C458760:C458784 IY458760:IY458784 SU458760:SU458784 ACQ458760:ACQ458784 AMM458760:AMM458784 AWI458760:AWI458784 BGE458760:BGE458784 BQA458760:BQA458784 BZW458760:BZW458784 CJS458760:CJS458784 CTO458760:CTO458784 DDK458760:DDK458784 DNG458760:DNG458784 DXC458760:DXC458784 EGY458760:EGY458784 EQU458760:EQU458784 FAQ458760:FAQ458784 FKM458760:FKM458784 FUI458760:FUI458784 GEE458760:GEE458784 GOA458760:GOA458784 GXW458760:GXW458784 HHS458760:HHS458784 HRO458760:HRO458784 IBK458760:IBK458784 ILG458760:ILG458784 IVC458760:IVC458784 JEY458760:JEY458784 JOU458760:JOU458784 JYQ458760:JYQ458784 KIM458760:KIM458784 KSI458760:KSI458784 LCE458760:LCE458784 LMA458760:LMA458784 LVW458760:LVW458784 MFS458760:MFS458784 MPO458760:MPO458784 MZK458760:MZK458784 NJG458760:NJG458784 NTC458760:NTC458784 OCY458760:OCY458784 OMU458760:OMU458784 OWQ458760:OWQ458784 PGM458760:PGM458784 PQI458760:PQI458784 QAE458760:QAE458784 QKA458760:QKA458784 QTW458760:QTW458784 RDS458760:RDS458784 RNO458760:RNO458784 RXK458760:RXK458784 SHG458760:SHG458784 SRC458760:SRC458784 TAY458760:TAY458784 TKU458760:TKU458784 TUQ458760:TUQ458784 UEM458760:UEM458784 UOI458760:UOI458784 UYE458760:UYE458784 VIA458760:VIA458784 VRW458760:VRW458784 WBS458760:WBS458784 WLO458760:WLO458784 WVK458760:WVK458784 C524296:C524320 IY524296:IY524320 SU524296:SU524320 ACQ524296:ACQ524320 AMM524296:AMM524320 AWI524296:AWI524320 BGE524296:BGE524320 BQA524296:BQA524320 BZW524296:BZW524320 CJS524296:CJS524320 CTO524296:CTO524320 DDK524296:DDK524320 DNG524296:DNG524320 DXC524296:DXC524320 EGY524296:EGY524320 EQU524296:EQU524320 FAQ524296:FAQ524320 FKM524296:FKM524320 FUI524296:FUI524320 GEE524296:GEE524320 GOA524296:GOA524320 GXW524296:GXW524320 HHS524296:HHS524320 HRO524296:HRO524320 IBK524296:IBK524320 ILG524296:ILG524320 IVC524296:IVC524320 JEY524296:JEY524320 JOU524296:JOU524320 JYQ524296:JYQ524320 KIM524296:KIM524320 KSI524296:KSI524320 LCE524296:LCE524320 LMA524296:LMA524320 LVW524296:LVW524320 MFS524296:MFS524320 MPO524296:MPO524320 MZK524296:MZK524320 NJG524296:NJG524320 NTC524296:NTC524320 OCY524296:OCY524320 OMU524296:OMU524320 OWQ524296:OWQ524320 PGM524296:PGM524320 PQI524296:PQI524320 QAE524296:QAE524320 QKA524296:QKA524320 QTW524296:QTW524320 RDS524296:RDS524320 RNO524296:RNO524320 RXK524296:RXK524320 SHG524296:SHG524320 SRC524296:SRC524320 TAY524296:TAY524320 TKU524296:TKU524320 TUQ524296:TUQ524320 UEM524296:UEM524320 UOI524296:UOI524320 UYE524296:UYE524320 VIA524296:VIA524320 VRW524296:VRW524320 WBS524296:WBS524320 WLO524296:WLO524320 WVK524296:WVK524320 C589832:C589856 IY589832:IY589856 SU589832:SU589856 ACQ589832:ACQ589856 AMM589832:AMM589856 AWI589832:AWI589856 BGE589832:BGE589856 BQA589832:BQA589856 BZW589832:BZW589856 CJS589832:CJS589856 CTO589832:CTO589856 DDK589832:DDK589856 DNG589832:DNG589856 DXC589832:DXC589856 EGY589832:EGY589856 EQU589832:EQU589856 FAQ589832:FAQ589856 FKM589832:FKM589856 FUI589832:FUI589856 GEE589832:GEE589856 GOA589832:GOA589856 GXW589832:GXW589856 HHS589832:HHS589856 HRO589832:HRO589856 IBK589832:IBK589856 ILG589832:ILG589856 IVC589832:IVC589856 JEY589832:JEY589856 JOU589832:JOU589856 JYQ589832:JYQ589856 KIM589832:KIM589856 KSI589832:KSI589856 LCE589832:LCE589856 LMA589832:LMA589856 LVW589832:LVW589856 MFS589832:MFS589856 MPO589832:MPO589856 MZK589832:MZK589856 NJG589832:NJG589856 NTC589832:NTC589856 OCY589832:OCY589856 OMU589832:OMU589856 OWQ589832:OWQ589856 PGM589832:PGM589856 PQI589832:PQI589856 QAE589832:QAE589856 QKA589832:QKA589856 QTW589832:QTW589856 RDS589832:RDS589856 RNO589832:RNO589856 RXK589832:RXK589856 SHG589832:SHG589856 SRC589832:SRC589856 TAY589832:TAY589856 TKU589832:TKU589856 TUQ589832:TUQ589856 UEM589832:UEM589856 UOI589832:UOI589856 UYE589832:UYE589856 VIA589832:VIA589856 VRW589832:VRW589856 WBS589832:WBS589856 WLO589832:WLO589856 WVK589832:WVK589856 C655368:C655392 IY655368:IY655392 SU655368:SU655392 ACQ655368:ACQ655392 AMM655368:AMM655392 AWI655368:AWI655392 BGE655368:BGE655392 BQA655368:BQA655392 BZW655368:BZW655392 CJS655368:CJS655392 CTO655368:CTO655392 DDK655368:DDK655392 DNG655368:DNG655392 DXC655368:DXC655392 EGY655368:EGY655392 EQU655368:EQU655392 FAQ655368:FAQ655392 FKM655368:FKM655392 FUI655368:FUI655392 GEE655368:GEE655392 GOA655368:GOA655392 GXW655368:GXW655392 HHS655368:HHS655392 HRO655368:HRO655392 IBK655368:IBK655392 ILG655368:ILG655392 IVC655368:IVC655392 JEY655368:JEY655392 JOU655368:JOU655392 JYQ655368:JYQ655392 KIM655368:KIM655392 KSI655368:KSI655392 LCE655368:LCE655392 LMA655368:LMA655392 LVW655368:LVW655392 MFS655368:MFS655392 MPO655368:MPO655392 MZK655368:MZK655392 NJG655368:NJG655392 NTC655368:NTC655392 OCY655368:OCY655392 OMU655368:OMU655392 OWQ655368:OWQ655392 PGM655368:PGM655392 PQI655368:PQI655392 QAE655368:QAE655392 QKA655368:QKA655392 QTW655368:QTW655392 RDS655368:RDS655392 RNO655368:RNO655392 RXK655368:RXK655392 SHG655368:SHG655392 SRC655368:SRC655392 TAY655368:TAY655392 TKU655368:TKU655392 TUQ655368:TUQ655392 UEM655368:UEM655392 UOI655368:UOI655392 UYE655368:UYE655392 VIA655368:VIA655392 VRW655368:VRW655392 WBS655368:WBS655392 WLO655368:WLO655392 WVK655368:WVK655392 C720904:C720928 IY720904:IY720928 SU720904:SU720928 ACQ720904:ACQ720928 AMM720904:AMM720928 AWI720904:AWI720928 BGE720904:BGE720928 BQA720904:BQA720928 BZW720904:BZW720928 CJS720904:CJS720928 CTO720904:CTO720928 DDK720904:DDK720928 DNG720904:DNG720928 DXC720904:DXC720928 EGY720904:EGY720928 EQU720904:EQU720928 FAQ720904:FAQ720928 FKM720904:FKM720928 FUI720904:FUI720928 GEE720904:GEE720928 GOA720904:GOA720928 GXW720904:GXW720928 HHS720904:HHS720928 HRO720904:HRO720928 IBK720904:IBK720928 ILG720904:ILG720928 IVC720904:IVC720928 JEY720904:JEY720928 JOU720904:JOU720928 JYQ720904:JYQ720928 KIM720904:KIM720928 KSI720904:KSI720928 LCE720904:LCE720928 LMA720904:LMA720928 LVW720904:LVW720928 MFS720904:MFS720928 MPO720904:MPO720928 MZK720904:MZK720928 NJG720904:NJG720928 NTC720904:NTC720928 OCY720904:OCY720928 OMU720904:OMU720928 OWQ720904:OWQ720928 PGM720904:PGM720928 PQI720904:PQI720928 QAE720904:QAE720928 QKA720904:QKA720928 QTW720904:QTW720928 RDS720904:RDS720928 RNO720904:RNO720928 RXK720904:RXK720928 SHG720904:SHG720928 SRC720904:SRC720928 TAY720904:TAY720928 TKU720904:TKU720928 TUQ720904:TUQ720928 UEM720904:UEM720928 UOI720904:UOI720928 UYE720904:UYE720928 VIA720904:VIA720928 VRW720904:VRW720928 WBS720904:WBS720928 WLO720904:WLO720928 WVK720904:WVK720928 C786440:C786464 IY786440:IY786464 SU786440:SU786464 ACQ786440:ACQ786464 AMM786440:AMM786464 AWI786440:AWI786464 BGE786440:BGE786464 BQA786440:BQA786464 BZW786440:BZW786464 CJS786440:CJS786464 CTO786440:CTO786464 DDK786440:DDK786464 DNG786440:DNG786464 DXC786440:DXC786464 EGY786440:EGY786464 EQU786440:EQU786464 FAQ786440:FAQ786464 FKM786440:FKM786464 FUI786440:FUI786464 GEE786440:GEE786464 GOA786440:GOA786464 GXW786440:GXW786464 HHS786440:HHS786464 HRO786440:HRO786464 IBK786440:IBK786464 ILG786440:ILG786464 IVC786440:IVC786464 JEY786440:JEY786464 JOU786440:JOU786464 JYQ786440:JYQ786464 KIM786440:KIM786464 KSI786440:KSI786464 LCE786440:LCE786464 LMA786440:LMA786464 LVW786440:LVW786464 MFS786440:MFS786464 MPO786440:MPO786464 MZK786440:MZK786464 NJG786440:NJG786464 NTC786440:NTC786464 OCY786440:OCY786464 OMU786440:OMU786464 OWQ786440:OWQ786464 PGM786440:PGM786464 PQI786440:PQI786464 QAE786440:QAE786464 QKA786440:QKA786464 QTW786440:QTW786464 RDS786440:RDS786464 RNO786440:RNO786464 RXK786440:RXK786464 SHG786440:SHG786464 SRC786440:SRC786464 TAY786440:TAY786464 TKU786440:TKU786464 TUQ786440:TUQ786464 UEM786440:UEM786464 UOI786440:UOI786464 UYE786440:UYE786464 VIA786440:VIA786464 VRW786440:VRW786464 WBS786440:WBS786464 WLO786440:WLO786464 WVK786440:WVK786464 C851976:C852000 IY851976:IY852000 SU851976:SU852000 ACQ851976:ACQ852000 AMM851976:AMM852000 AWI851976:AWI852000 BGE851976:BGE852000 BQA851976:BQA852000 BZW851976:BZW852000 CJS851976:CJS852000 CTO851976:CTO852000 DDK851976:DDK852000 DNG851976:DNG852000 DXC851976:DXC852000 EGY851976:EGY852000 EQU851976:EQU852000 FAQ851976:FAQ852000 FKM851976:FKM852000 FUI851976:FUI852000 GEE851976:GEE852000 GOA851976:GOA852000 GXW851976:GXW852000 HHS851976:HHS852000 HRO851976:HRO852000 IBK851976:IBK852000 ILG851976:ILG852000 IVC851976:IVC852000 JEY851976:JEY852000 JOU851976:JOU852000 JYQ851976:JYQ852000 KIM851976:KIM852000 KSI851976:KSI852000 LCE851976:LCE852000 LMA851976:LMA852000 LVW851976:LVW852000 MFS851976:MFS852000 MPO851976:MPO852000 MZK851976:MZK852000 NJG851976:NJG852000 NTC851976:NTC852000 OCY851976:OCY852000 OMU851976:OMU852000 OWQ851976:OWQ852000 PGM851976:PGM852000 PQI851976:PQI852000 QAE851976:QAE852000 QKA851976:QKA852000 QTW851976:QTW852000 RDS851976:RDS852000 RNO851976:RNO852000 RXK851976:RXK852000 SHG851976:SHG852000 SRC851976:SRC852000 TAY851976:TAY852000 TKU851976:TKU852000 TUQ851976:TUQ852000 UEM851976:UEM852000 UOI851976:UOI852000 UYE851976:UYE852000 VIA851976:VIA852000 VRW851976:VRW852000 WBS851976:WBS852000 WLO851976:WLO852000 WVK851976:WVK852000 C917512:C917536 IY917512:IY917536 SU917512:SU917536 ACQ917512:ACQ917536 AMM917512:AMM917536 AWI917512:AWI917536 BGE917512:BGE917536 BQA917512:BQA917536 BZW917512:BZW917536 CJS917512:CJS917536 CTO917512:CTO917536 DDK917512:DDK917536 DNG917512:DNG917536 DXC917512:DXC917536 EGY917512:EGY917536 EQU917512:EQU917536 FAQ917512:FAQ917536 FKM917512:FKM917536 FUI917512:FUI917536 GEE917512:GEE917536 GOA917512:GOA917536 GXW917512:GXW917536 HHS917512:HHS917536 HRO917512:HRO917536 IBK917512:IBK917536 ILG917512:ILG917536 IVC917512:IVC917536 JEY917512:JEY917536 JOU917512:JOU917536 JYQ917512:JYQ917536 KIM917512:KIM917536 KSI917512:KSI917536 LCE917512:LCE917536 LMA917512:LMA917536 LVW917512:LVW917536 MFS917512:MFS917536 MPO917512:MPO917536 MZK917512:MZK917536 NJG917512:NJG917536 NTC917512:NTC917536 OCY917512:OCY917536 OMU917512:OMU917536 OWQ917512:OWQ917536 PGM917512:PGM917536 PQI917512:PQI917536 QAE917512:QAE917536 QKA917512:QKA917536 QTW917512:QTW917536 RDS917512:RDS917536 RNO917512:RNO917536 RXK917512:RXK917536 SHG917512:SHG917536 SRC917512:SRC917536 TAY917512:TAY917536 TKU917512:TKU917536 TUQ917512:TUQ917536 UEM917512:UEM917536 UOI917512:UOI917536 UYE917512:UYE917536 VIA917512:VIA917536 VRW917512:VRW917536 WBS917512:WBS917536 WLO917512:WLO917536 WVK917512:WVK917536 C983048:C983072 IY983048:IY983072 SU983048:SU983072 ACQ983048:ACQ983072 AMM983048:AMM983072 AWI983048:AWI983072 BGE983048:BGE983072 BQA983048:BQA983072 BZW983048:BZW983072 CJS983048:CJS983072 CTO983048:CTO983072 DDK983048:DDK983072 DNG983048:DNG983072 DXC983048:DXC983072 EGY983048:EGY983072 EQU983048:EQU983072 FAQ983048:FAQ983072 FKM983048:FKM983072 FUI983048:FUI983072 GEE983048:GEE983072 GOA983048:GOA983072 GXW983048:GXW983072 HHS983048:HHS983072 HRO983048:HRO983072 IBK983048:IBK983072 ILG983048:ILG983072 IVC983048:IVC983072 JEY983048:JEY983072 JOU983048:JOU983072 JYQ983048:JYQ983072 KIM983048:KIM983072 KSI983048:KSI983072 LCE983048:LCE983072 LMA983048:LMA983072 LVW983048:LVW983072 MFS983048:MFS983072 MPO983048:MPO983072 MZK983048:MZK983072 NJG983048:NJG983072 NTC983048:NTC983072 OCY983048:OCY983072 OMU983048:OMU983072 OWQ983048:OWQ983072 PGM983048:PGM983072 PQI983048:PQI983072 QAE983048:QAE983072 QKA983048:QKA983072 QTW983048:QTW983072 RDS983048:RDS983072 RNO983048:RNO983072 RXK983048:RXK983072 SHG983048:SHG983072 SRC983048:SRC983072 TAY983048:TAY983072 TKU983048:TKU983072 TUQ983048:TUQ983072 UEM983048:UEM983072 UOI983048:UOI983072 UYE983048:UYE983072 VIA983048:VIA983072 VRW983048:VRW983072 WBS983048:WBS983072 WLO983048:WLO983072 WVK983048:WVK983072" xr:uid="{00000000-0002-0000-0300-000002000000}">
      <formula1>0</formula1>
    </dataValidation>
  </dataValidations>
  <pageMargins left="0.98425196850393681" right="0.59055118110236227" top="0.78740157480314965" bottom="0.78740157480314965" header="0.51181102362204722" footer="0.51181102362204722"/>
  <pageSetup paperSize="9" orientation="portrait" horizontalDpi="400" verticalDpi="4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FF00"/>
  </sheetPr>
  <dimension ref="A1:WVW33"/>
  <sheetViews>
    <sheetView showGridLines="0" workbookViewId="0">
      <pane ySplit="1" topLeftCell="A21" activePane="bottomLeft" state="frozen"/>
      <selection pane="bottomLeft" activeCell="J8" sqref="J8"/>
    </sheetView>
  </sheetViews>
  <sheetFormatPr defaultColWidth="0" defaultRowHeight="21" customHeight="1" zeroHeight="1" x14ac:dyDescent="0.15"/>
  <cols>
    <col min="1" max="1" width="3.5" style="179" customWidth="1"/>
    <col min="2" max="2" width="7.5" style="179" customWidth="1"/>
    <col min="3" max="3" width="2.625" style="179" customWidth="1"/>
    <col min="4" max="4" width="3.75" style="179" customWidth="1"/>
    <col min="5" max="5" width="3.875" style="179" customWidth="1"/>
    <col min="6" max="12" width="7.625" style="179" customWidth="1"/>
    <col min="13" max="13" width="6.375" style="179" customWidth="1"/>
    <col min="14" max="14" width="3.75" style="179" customWidth="1"/>
    <col min="15" max="15" width="18.875" style="179" customWidth="1"/>
    <col min="16" max="18" width="3.75" style="179" customWidth="1"/>
    <col min="19" max="506" width="3.75" style="179" hidden="1" customWidth="1"/>
    <col min="507" max="514" width="7.625" style="179" hidden="1" customWidth="1"/>
    <col min="515" max="515" width="10.125" style="179" hidden="1" customWidth="1"/>
    <col min="516" max="516" width="2.125" style="179" hidden="1" customWidth="1"/>
    <col min="517" max="762" width="9" style="179" hidden="1" customWidth="1"/>
    <col min="763" max="770" width="7.625" style="179" hidden="1" customWidth="1"/>
    <col min="771" max="771" width="10.125" style="179" hidden="1" customWidth="1"/>
    <col min="772" max="772" width="2.125" style="179" hidden="1" customWidth="1"/>
    <col min="773" max="1018" width="9" style="179" hidden="1" customWidth="1"/>
    <col min="1019" max="1026" width="7.625" style="179" hidden="1" customWidth="1"/>
    <col min="1027" max="1027" width="10.125" style="179" hidden="1" customWidth="1"/>
    <col min="1028" max="1028" width="2.125" style="179" hidden="1" customWidth="1"/>
    <col min="1029" max="1274" width="9" style="179" hidden="1" customWidth="1"/>
    <col min="1275" max="1282" width="7.625" style="179" hidden="1" customWidth="1"/>
    <col min="1283" max="1283" width="10.125" style="179" hidden="1" customWidth="1"/>
    <col min="1284" max="1284" width="2.125" style="179" hidden="1" customWidth="1"/>
    <col min="1285" max="1530" width="9" style="179" hidden="1" customWidth="1"/>
    <col min="1531" max="1538" width="7.625" style="179" hidden="1" customWidth="1"/>
    <col min="1539" max="1539" width="10.125" style="179" hidden="1" customWidth="1"/>
    <col min="1540" max="1540" width="2.125" style="179" hidden="1" customWidth="1"/>
    <col min="1541" max="1786" width="9" style="179" hidden="1" customWidth="1"/>
    <col min="1787" max="1794" width="7.625" style="179" hidden="1" customWidth="1"/>
    <col min="1795" max="1795" width="10.125" style="179" hidden="1" customWidth="1"/>
    <col min="1796" max="1796" width="2.125" style="179" hidden="1" customWidth="1"/>
    <col min="1797" max="2042" width="9" style="179" hidden="1" customWidth="1"/>
    <col min="2043" max="2050" width="7.625" style="179" hidden="1" customWidth="1"/>
    <col min="2051" max="2051" width="10.125" style="179" hidden="1" customWidth="1"/>
    <col min="2052" max="2052" width="2.125" style="179" hidden="1" customWidth="1"/>
    <col min="2053" max="2298" width="9" style="179" hidden="1" customWidth="1"/>
    <col min="2299" max="2306" width="7.625" style="179" hidden="1" customWidth="1"/>
    <col min="2307" max="2307" width="10.125" style="179" hidden="1" customWidth="1"/>
    <col min="2308" max="2308" width="2.125" style="179" hidden="1" customWidth="1"/>
    <col min="2309" max="2554" width="9" style="179" hidden="1" customWidth="1"/>
    <col min="2555" max="2562" width="7.625" style="179" hidden="1" customWidth="1"/>
    <col min="2563" max="2563" width="10.125" style="179" hidden="1" customWidth="1"/>
    <col min="2564" max="2564" width="2.125" style="179" hidden="1" customWidth="1"/>
    <col min="2565" max="2810" width="9" style="179" hidden="1" customWidth="1"/>
    <col min="2811" max="2818" width="7.625" style="179" hidden="1" customWidth="1"/>
    <col min="2819" max="2819" width="10.125" style="179" hidden="1" customWidth="1"/>
    <col min="2820" max="2820" width="2.125" style="179" hidden="1" customWidth="1"/>
    <col min="2821" max="3066" width="9" style="179" hidden="1" customWidth="1"/>
    <col min="3067" max="3074" width="7.625" style="179" hidden="1" customWidth="1"/>
    <col min="3075" max="3075" width="10.125" style="179" hidden="1" customWidth="1"/>
    <col min="3076" max="3076" width="2.125" style="179" hidden="1" customWidth="1"/>
    <col min="3077" max="3322" width="9" style="179" hidden="1" customWidth="1"/>
    <col min="3323" max="3330" width="7.625" style="179" hidden="1" customWidth="1"/>
    <col min="3331" max="3331" width="10.125" style="179" hidden="1" customWidth="1"/>
    <col min="3332" max="3332" width="2.125" style="179" hidden="1" customWidth="1"/>
    <col min="3333" max="3578" width="9" style="179" hidden="1" customWidth="1"/>
    <col min="3579" max="3586" width="7.625" style="179" hidden="1" customWidth="1"/>
    <col min="3587" max="3587" width="10.125" style="179" hidden="1" customWidth="1"/>
    <col min="3588" max="3588" width="2.125" style="179" hidden="1" customWidth="1"/>
    <col min="3589" max="3834" width="9" style="179" hidden="1" customWidth="1"/>
    <col min="3835" max="3842" width="7.625" style="179" hidden="1" customWidth="1"/>
    <col min="3843" max="3843" width="10.125" style="179" hidden="1" customWidth="1"/>
    <col min="3844" max="3844" width="2.125" style="179" hidden="1" customWidth="1"/>
    <col min="3845" max="4090" width="9" style="179" hidden="1" customWidth="1"/>
    <col min="4091" max="4098" width="7.625" style="179" hidden="1" customWidth="1"/>
    <col min="4099" max="4099" width="10.125" style="179" hidden="1" customWidth="1"/>
    <col min="4100" max="4100" width="2.125" style="179" hidden="1" customWidth="1"/>
    <col min="4101" max="4346" width="9" style="179" hidden="1" customWidth="1"/>
    <col min="4347" max="4354" width="7.625" style="179" hidden="1" customWidth="1"/>
    <col min="4355" max="4355" width="10.125" style="179" hidden="1" customWidth="1"/>
    <col min="4356" max="4356" width="2.125" style="179" hidden="1" customWidth="1"/>
    <col min="4357" max="4602" width="9" style="179" hidden="1" customWidth="1"/>
    <col min="4603" max="4610" width="7.625" style="179" hidden="1" customWidth="1"/>
    <col min="4611" max="4611" width="10.125" style="179" hidden="1" customWidth="1"/>
    <col min="4612" max="4612" width="2.125" style="179" hidden="1" customWidth="1"/>
    <col min="4613" max="4858" width="9" style="179" hidden="1" customWidth="1"/>
    <col min="4859" max="4866" width="7.625" style="179" hidden="1" customWidth="1"/>
    <col min="4867" max="4867" width="10.125" style="179" hidden="1" customWidth="1"/>
    <col min="4868" max="4868" width="2.125" style="179" hidden="1" customWidth="1"/>
    <col min="4869" max="5114" width="9" style="179" hidden="1" customWidth="1"/>
    <col min="5115" max="5122" width="7.625" style="179" hidden="1" customWidth="1"/>
    <col min="5123" max="5123" width="10.125" style="179" hidden="1" customWidth="1"/>
    <col min="5124" max="5124" width="2.125" style="179" hidden="1" customWidth="1"/>
    <col min="5125" max="5370" width="9" style="179" hidden="1" customWidth="1"/>
    <col min="5371" max="5378" width="7.625" style="179" hidden="1" customWidth="1"/>
    <col min="5379" max="5379" width="10.125" style="179" hidden="1" customWidth="1"/>
    <col min="5380" max="5380" width="2.125" style="179" hidden="1" customWidth="1"/>
    <col min="5381" max="5626" width="9" style="179" hidden="1" customWidth="1"/>
    <col min="5627" max="5634" width="7.625" style="179" hidden="1" customWidth="1"/>
    <col min="5635" max="5635" width="10.125" style="179" hidden="1" customWidth="1"/>
    <col min="5636" max="5636" width="2.125" style="179" hidden="1" customWidth="1"/>
    <col min="5637" max="5882" width="9" style="179" hidden="1" customWidth="1"/>
    <col min="5883" max="5890" width="7.625" style="179" hidden="1" customWidth="1"/>
    <col min="5891" max="5891" width="10.125" style="179" hidden="1" customWidth="1"/>
    <col min="5892" max="5892" width="2.125" style="179" hidden="1" customWidth="1"/>
    <col min="5893" max="6138" width="9" style="179" hidden="1" customWidth="1"/>
    <col min="6139" max="6146" width="7.625" style="179" hidden="1" customWidth="1"/>
    <col min="6147" max="6147" width="10.125" style="179" hidden="1" customWidth="1"/>
    <col min="6148" max="6148" width="2.125" style="179" hidden="1" customWidth="1"/>
    <col min="6149" max="6394" width="9" style="179" hidden="1" customWidth="1"/>
    <col min="6395" max="6402" width="7.625" style="179" hidden="1" customWidth="1"/>
    <col min="6403" max="6403" width="10.125" style="179" hidden="1" customWidth="1"/>
    <col min="6404" max="6404" width="2.125" style="179" hidden="1" customWidth="1"/>
    <col min="6405" max="6650" width="9" style="179" hidden="1" customWidth="1"/>
    <col min="6651" max="6658" width="7.625" style="179" hidden="1" customWidth="1"/>
    <col min="6659" max="6659" width="10.125" style="179" hidden="1" customWidth="1"/>
    <col min="6660" max="6660" width="2.125" style="179" hidden="1" customWidth="1"/>
    <col min="6661" max="6906" width="9" style="179" hidden="1" customWidth="1"/>
    <col min="6907" max="6914" width="7.625" style="179" hidden="1" customWidth="1"/>
    <col min="6915" max="6915" width="10.125" style="179" hidden="1" customWidth="1"/>
    <col min="6916" max="6916" width="2.125" style="179" hidden="1" customWidth="1"/>
    <col min="6917" max="7162" width="9" style="179" hidden="1" customWidth="1"/>
    <col min="7163" max="7170" width="7.625" style="179" hidden="1" customWidth="1"/>
    <col min="7171" max="7171" width="10.125" style="179" hidden="1" customWidth="1"/>
    <col min="7172" max="7172" width="2.125" style="179" hidden="1" customWidth="1"/>
    <col min="7173" max="7418" width="9" style="179" hidden="1" customWidth="1"/>
    <col min="7419" max="7426" width="7.625" style="179" hidden="1" customWidth="1"/>
    <col min="7427" max="7427" width="10.125" style="179" hidden="1" customWidth="1"/>
    <col min="7428" max="7428" width="2.125" style="179" hidden="1" customWidth="1"/>
    <col min="7429" max="7674" width="9" style="179" hidden="1" customWidth="1"/>
    <col min="7675" max="7682" width="7.625" style="179" hidden="1" customWidth="1"/>
    <col min="7683" max="7683" width="10.125" style="179" hidden="1" customWidth="1"/>
    <col min="7684" max="7684" width="2.125" style="179" hidden="1" customWidth="1"/>
    <col min="7685" max="7930" width="9" style="179" hidden="1" customWidth="1"/>
    <col min="7931" max="7938" width="7.625" style="179" hidden="1" customWidth="1"/>
    <col min="7939" max="7939" width="10.125" style="179" hidden="1" customWidth="1"/>
    <col min="7940" max="7940" width="2.125" style="179" hidden="1" customWidth="1"/>
    <col min="7941" max="8186" width="9" style="179" hidden="1" customWidth="1"/>
    <col min="8187" max="8194" width="7.625" style="179" hidden="1" customWidth="1"/>
    <col min="8195" max="8195" width="10.125" style="179" hidden="1" customWidth="1"/>
    <col min="8196" max="8196" width="2.125" style="179" hidden="1" customWidth="1"/>
    <col min="8197" max="8442" width="9" style="179" hidden="1" customWidth="1"/>
    <col min="8443" max="8450" width="7.625" style="179" hidden="1" customWidth="1"/>
    <col min="8451" max="8451" width="10.125" style="179" hidden="1" customWidth="1"/>
    <col min="8452" max="8452" width="2.125" style="179" hidden="1" customWidth="1"/>
    <col min="8453" max="8698" width="9" style="179" hidden="1" customWidth="1"/>
    <col min="8699" max="8706" width="7.625" style="179" hidden="1" customWidth="1"/>
    <col min="8707" max="8707" width="10.125" style="179" hidden="1" customWidth="1"/>
    <col min="8708" max="8708" width="2.125" style="179" hidden="1" customWidth="1"/>
    <col min="8709" max="8954" width="9" style="179" hidden="1" customWidth="1"/>
    <col min="8955" max="8962" width="7.625" style="179" hidden="1" customWidth="1"/>
    <col min="8963" max="8963" width="10.125" style="179" hidden="1" customWidth="1"/>
    <col min="8964" max="8964" width="2.125" style="179" hidden="1" customWidth="1"/>
    <col min="8965" max="9210" width="9" style="179" hidden="1" customWidth="1"/>
    <col min="9211" max="9218" width="7.625" style="179" hidden="1" customWidth="1"/>
    <col min="9219" max="9219" width="10.125" style="179" hidden="1" customWidth="1"/>
    <col min="9220" max="9220" width="2.125" style="179" hidden="1" customWidth="1"/>
    <col min="9221" max="9466" width="9" style="179" hidden="1" customWidth="1"/>
    <col min="9467" max="9474" width="7.625" style="179" hidden="1" customWidth="1"/>
    <col min="9475" max="9475" width="10.125" style="179" hidden="1" customWidth="1"/>
    <col min="9476" max="9476" width="2.125" style="179" hidden="1" customWidth="1"/>
    <col min="9477" max="9722" width="9" style="179" hidden="1" customWidth="1"/>
    <col min="9723" max="9730" width="7.625" style="179" hidden="1" customWidth="1"/>
    <col min="9731" max="9731" width="10.125" style="179" hidden="1" customWidth="1"/>
    <col min="9732" max="9732" width="2.125" style="179" hidden="1" customWidth="1"/>
    <col min="9733" max="9978" width="9" style="179" hidden="1" customWidth="1"/>
    <col min="9979" max="9986" width="7.625" style="179" hidden="1" customWidth="1"/>
    <col min="9987" max="9987" width="10.125" style="179" hidden="1" customWidth="1"/>
    <col min="9988" max="9988" width="2.125" style="179" hidden="1" customWidth="1"/>
    <col min="9989" max="10234" width="9" style="179" hidden="1" customWidth="1"/>
    <col min="10235" max="10242" width="7.625" style="179" hidden="1" customWidth="1"/>
    <col min="10243" max="10243" width="10.125" style="179" hidden="1" customWidth="1"/>
    <col min="10244" max="10244" width="2.125" style="179" hidden="1" customWidth="1"/>
    <col min="10245" max="10490" width="9" style="179" hidden="1" customWidth="1"/>
    <col min="10491" max="10498" width="7.625" style="179" hidden="1" customWidth="1"/>
    <col min="10499" max="10499" width="10.125" style="179" hidden="1" customWidth="1"/>
    <col min="10500" max="10500" width="2.125" style="179" hidden="1" customWidth="1"/>
    <col min="10501" max="10746" width="9" style="179" hidden="1" customWidth="1"/>
    <col min="10747" max="10754" width="7.625" style="179" hidden="1" customWidth="1"/>
    <col min="10755" max="10755" width="10.125" style="179" hidden="1" customWidth="1"/>
    <col min="10756" max="10756" width="2.125" style="179" hidden="1" customWidth="1"/>
    <col min="10757" max="11002" width="9" style="179" hidden="1" customWidth="1"/>
    <col min="11003" max="11010" width="7.625" style="179" hidden="1" customWidth="1"/>
    <col min="11011" max="11011" width="10.125" style="179" hidden="1" customWidth="1"/>
    <col min="11012" max="11012" width="2.125" style="179" hidden="1" customWidth="1"/>
    <col min="11013" max="11258" width="9" style="179" hidden="1" customWidth="1"/>
    <col min="11259" max="11266" width="7.625" style="179" hidden="1" customWidth="1"/>
    <col min="11267" max="11267" width="10.125" style="179" hidden="1" customWidth="1"/>
    <col min="11268" max="11268" width="2.125" style="179" hidden="1" customWidth="1"/>
    <col min="11269" max="11514" width="9" style="179" hidden="1" customWidth="1"/>
    <col min="11515" max="11522" width="7.625" style="179" hidden="1" customWidth="1"/>
    <col min="11523" max="11523" width="10.125" style="179" hidden="1" customWidth="1"/>
    <col min="11524" max="11524" width="2.125" style="179" hidden="1" customWidth="1"/>
    <col min="11525" max="11770" width="9" style="179" hidden="1" customWidth="1"/>
    <col min="11771" max="11778" width="7.625" style="179" hidden="1" customWidth="1"/>
    <col min="11779" max="11779" width="10.125" style="179" hidden="1" customWidth="1"/>
    <col min="11780" max="11780" width="2.125" style="179" hidden="1" customWidth="1"/>
    <col min="11781" max="12026" width="9" style="179" hidden="1" customWidth="1"/>
    <col min="12027" max="12034" width="7.625" style="179" hidden="1" customWidth="1"/>
    <col min="12035" max="12035" width="10.125" style="179" hidden="1" customWidth="1"/>
    <col min="12036" max="12036" width="2.125" style="179" hidden="1" customWidth="1"/>
    <col min="12037" max="12282" width="9" style="179" hidden="1" customWidth="1"/>
    <col min="12283" max="12290" width="7.625" style="179" hidden="1" customWidth="1"/>
    <col min="12291" max="12291" width="10.125" style="179" hidden="1" customWidth="1"/>
    <col min="12292" max="12292" width="2.125" style="179" hidden="1" customWidth="1"/>
    <col min="12293" max="12538" width="9" style="179" hidden="1" customWidth="1"/>
    <col min="12539" max="12546" width="7.625" style="179" hidden="1" customWidth="1"/>
    <col min="12547" max="12547" width="10.125" style="179" hidden="1" customWidth="1"/>
    <col min="12548" max="12548" width="2.125" style="179" hidden="1" customWidth="1"/>
    <col min="12549" max="12794" width="9" style="179" hidden="1" customWidth="1"/>
    <col min="12795" max="12802" width="7.625" style="179" hidden="1" customWidth="1"/>
    <col min="12803" max="12803" width="10.125" style="179" hidden="1" customWidth="1"/>
    <col min="12804" max="12804" width="2.125" style="179" hidden="1" customWidth="1"/>
    <col min="12805" max="13050" width="9" style="179" hidden="1" customWidth="1"/>
    <col min="13051" max="13058" width="7.625" style="179" hidden="1" customWidth="1"/>
    <col min="13059" max="13059" width="10.125" style="179" hidden="1" customWidth="1"/>
    <col min="13060" max="13060" width="2.125" style="179" hidden="1" customWidth="1"/>
    <col min="13061" max="13306" width="9" style="179" hidden="1" customWidth="1"/>
    <col min="13307" max="13314" width="7.625" style="179" hidden="1" customWidth="1"/>
    <col min="13315" max="13315" width="10.125" style="179" hidden="1" customWidth="1"/>
    <col min="13316" max="13316" width="2.125" style="179" hidden="1" customWidth="1"/>
    <col min="13317" max="13562" width="9" style="179" hidden="1" customWidth="1"/>
    <col min="13563" max="13570" width="7.625" style="179" hidden="1" customWidth="1"/>
    <col min="13571" max="13571" width="10.125" style="179" hidden="1" customWidth="1"/>
    <col min="13572" max="13572" width="2.125" style="179" hidden="1" customWidth="1"/>
    <col min="13573" max="13818" width="9" style="179" hidden="1" customWidth="1"/>
    <col min="13819" max="13826" width="7.625" style="179" hidden="1" customWidth="1"/>
    <col min="13827" max="13827" width="10.125" style="179" hidden="1" customWidth="1"/>
    <col min="13828" max="13828" width="2.125" style="179" hidden="1" customWidth="1"/>
    <col min="13829" max="14074" width="9" style="179" hidden="1" customWidth="1"/>
    <col min="14075" max="14082" width="7.625" style="179" hidden="1" customWidth="1"/>
    <col min="14083" max="14083" width="10.125" style="179" hidden="1" customWidth="1"/>
    <col min="14084" max="14084" width="2.125" style="179" hidden="1" customWidth="1"/>
    <col min="14085" max="14330" width="9" style="179" hidden="1" customWidth="1"/>
    <col min="14331" max="14338" width="7.625" style="179" hidden="1" customWidth="1"/>
    <col min="14339" max="14339" width="10.125" style="179" hidden="1" customWidth="1"/>
    <col min="14340" max="14340" width="2.125" style="179" hidden="1" customWidth="1"/>
    <col min="14341" max="14586" width="9" style="179" hidden="1" customWidth="1"/>
    <col min="14587" max="14594" width="7.625" style="179" hidden="1" customWidth="1"/>
    <col min="14595" max="14595" width="10.125" style="179" hidden="1" customWidth="1"/>
    <col min="14596" max="14596" width="2.125" style="179" hidden="1" customWidth="1"/>
    <col min="14597" max="14842" width="9" style="179" hidden="1" customWidth="1"/>
    <col min="14843" max="14850" width="7.625" style="179" hidden="1" customWidth="1"/>
    <col min="14851" max="14851" width="10.125" style="179" hidden="1" customWidth="1"/>
    <col min="14852" max="14852" width="2.125" style="179" hidden="1" customWidth="1"/>
    <col min="14853" max="15098" width="9" style="179" hidden="1" customWidth="1"/>
    <col min="15099" max="15106" width="7.625" style="179" hidden="1" customWidth="1"/>
    <col min="15107" max="15107" width="10.125" style="179" hidden="1" customWidth="1"/>
    <col min="15108" max="15108" width="2.125" style="179" hidden="1" customWidth="1"/>
    <col min="15109" max="15354" width="9" style="179" hidden="1" customWidth="1"/>
    <col min="15355" max="15362" width="7.625" style="179" hidden="1" customWidth="1"/>
    <col min="15363" max="15363" width="10.125" style="179" hidden="1" customWidth="1"/>
    <col min="15364" max="15364" width="2.125" style="179" hidden="1" customWidth="1"/>
    <col min="15365" max="15610" width="9" style="179" hidden="1" customWidth="1"/>
    <col min="15611" max="15618" width="7.625" style="179" hidden="1" customWidth="1"/>
    <col min="15619" max="15619" width="10.125" style="179" hidden="1" customWidth="1"/>
    <col min="15620" max="15620" width="2.125" style="179" hidden="1" customWidth="1"/>
    <col min="15621" max="15866" width="9" style="179" hidden="1" customWidth="1"/>
    <col min="15867" max="15874" width="7.625" style="179" hidden="1" customWidth="1"/>
    <col min="15875" max="15875" width="10.125" style="179" hidden="1" customWidth="1"/>
    <col min="15876" max="15876" width="2.125" style="179" hidden="1" customWidth="1"/>
    <col min="15877" max="16122" width="9" style="179" hidden="1" customWidth="1"/>
    <col min="16123" max="16130" width="7.625" style="179" hidden="1" customWidth="1"/>
    <col min="16131" max="16131" width="10.125" style="179" hidden="1" customWidth="1"/>
    <col min="16132" max="16132" width="2.125" style="179" hidden="1" customWidth="1"/>
    <col min="16133" max="16143" width="0" style="179" hidden="1" customWidth="1"/>
    <col min="16144" max="16384" width="9" style="179" hidden="1" customWidth="1"/>
  </cols>
  <sheetData>
    <row r="1" spans="1:18" ht="37.5" customHeight="1" x14ac:dyDescent="0.15">
      <c r="A1" s="743" t="s">
        <v>344</v>
      </c>
      <c r="B1" s="743"/>
      <c r="C1" s="743"/>
      <c r="D1" s="743"/>
      <c r="E1" s="744"/>
      <c r="F1" s="744"/>
      <c r="G1" s="744"/>
      <c r="H1" s="744"/>
      <c r="I1" s="744"/>
      <c r="J1" s="744"/>
      <c r="K1" s="744"/>
      <c r="L1" s="744"/>
      <c r="M1" s="744"/>
      <c r="N1" s="744"/>
      <c r="O1" s="233"/>
      <c r="P1" s="235"/>
      <c r="Q1" s="235"/>
      <c r="R1" s="235"/>
    </row>
    <row r="2" spans="1:18" ht="28.5" x14ac:dyDescent="0.3">
      <c r="A2" s="745" t="str">
        <f>IF(初期入力!O2="","令和　　年度 調書","令和"&amp;DBCS(初期入力!O2)&amp;"年度 調書")</f>
        <v>令和８年度 調書</v>
      </c>
      <c r="B2" s="745"/>
      <c r="C2" s="745"/>
      <c r="D2" s="745"/>
      <c r="E2" s="745"/>
      <c r="F2" s="745"/>
      <c r="G2" s="745"/>
      <c r="H2" s="745"/>
      <c r="I2" s="745"/>
      <c r="J2" s="745"/>
      <c r="K2" s="745"/>
      <c r="L2" s="745"/>
      <c r="M2" s="745"/>
      <c r="N2" s="745"/>
      <c r="O2" s="234"/>
    </row>
    <row r="3" spans="1:18" ht="24.75" customHeight="1" x14ac:dyDescent="0.15"/>
    <row r="4" spans="1:18" s="52" customFormat="1" ht="28.5" customHeight="1" x14ac:dyDescent="0.15">
      <c r="A4" s="733" t="s">
        <v>266</v>
      </c>
      <c r="B4" s="733"/>
      <c r="C4" s="733"/>
      <c r="D4" s="733"/>
      <c r="E4" s="733"/>
      <c r="F4" s="746"/>
      <c r="G4" s="747" t="str">
        <f>IF(初期入力!C25="","",初期入力!C25)</f>
        <v/>
      </c>
      <c r="H4" s="748"/>
      <c r="I4" s="748"/>
      <c r="J4" s="748"/>
      <c r="K4" s="748"/>
      <c r="L4" s="748"/>
      <c r="M4" s="748"/>
      <c r="N4" s="749"/>
    </row>
    <row r="5" spans="1:18" ht="24.75" customHeight="1" x14ac:dyDescent="0.15"/>
    <row r="6" spans="1:18" ht="24.75" customHeight="1" x14ac:dyDescent="0.2">
      <c r="A6" s="202" t="s">
        <v>105</v>
      </c>
      <c r="B6" s="204"/>
      <c r="C6" s="208"/>
      <c r="D6" s="208"/>
      <c r="E6" s="213"/>
      <c r="N6" s="230" t="str">
        <f>IF(初期入力!O2="","（令和　　　年４月１日現在）","（令和"&amp;DBCS(初期入力!O2)&amp;"年４月１日現在）")</f>
        <v>（令和８年４月１日現在）</v>
      </c>
    </row>
    <row r="7" spans="1:18" ht="39.75" customHeight="1" x14ac:dyDescent="0.15">
      <c r="A7" s="203"/>
      <c r="B7" s="750" t="s">
        <v>80</v>
      </c>
      <c r="C7" s="751"/>
      <c r="D7" s="752" t="s">
        <v>94</v>
      </c>
      <c r="E7" s="753"/>
      <c r="F7" s="215" t="s">
        <v>96</v>
      </c>
      <c r="G7" s="215" t="s">
        <v>99</v>
      </c>
      <c r="H7" s="215" t="s">
        <v>85</v>
      </c>
      <c r="I7" s="215" t="s">
        <v>9</v>
      </c>
      <c r="J7" s="215" t="s">
        <v>101</v>
      </c>
      <c r="K7" s="215" t="s">
        <v>93</v>
      </c>
      <c r="L7" s="226" t="s">
        <v>25</v>
      </c>
      <c r="M7" s="754" t="s">
        <v>91</v>
      </c>
      <c r="N7" s="755"/>
    </row>
    <row r="8" spans="1:18" ht="39.75" customHeight="1" x14ac:dyDescent="0.15">
      <c r="A8" s="203"/>
      <c r="B8" s="756" t="s">
        <v>66</v>
      </c>
      <c r="C8" s="757"/>
      <c r="D8" s="758">
        <f>初期入力!D32</f>
        <v>0</v>
      </c>
      <c r="E8" s="759"/>
      <c r="F8" s="216">
        <f>初期入力!E32</f>
        <v>0</v>
      </c>
      <c r="G8" s="216">
        <f>初期入力!F32</f>
        <v>0</v>
      </c>
      <c r="H8" s="216">
        <f>初期入力!G32</f>
        <v>0</v>
      </c>
      <c r="I8" s="216">
        <f>初期入力!H32</f>
        <v>0</v>
      </c>
      <c r="J8" s="216">
        <f>初期入力!I32</f>
        <v>0</v>
      </c>
      <c r="K8" s="216">
        <f>初期入力!J32</f>
        <v>0</v>
      </c>
      <c r="L8" s="227">
        <f>初期入力!K32</f>
        <v>0</v>
      </c>
      <c r="M8" s="760" t="str">
        <f>IF(SUM(D8:L8)=0,"",SUM(D8:L8))</f>
        <v/>
      </c>
      <c r="N8" s="761"/>
    </row>
    <row r="9" spans="1:18" ht="39.75" customHeight="1" x14ac:dyDescent="0.15">
      <c r="A9" s="203"/>
      <c r="B9" s="762" t="s">
        <v>88</v>
      </c>
      <c r="C9" s="763"/>
      <c r="D9" s="764">
        <f>初期入力!D33</f>
        <v>0</v>
      </c>
      <c r="E9" s="765"/>
      <c r="F9" s="217">
        <f>初期入力!E33</f>
        <v>0</v>
      </c>
      <c r="G9" s="217">
        <f>初期入力!F33</f>
        <v>0</v>
      </c>
      <c r="H9" s="217">
        <f>初期入力!G33</f>
        <v>0</v>
      </c>
      <c r="I9" s="217">
        <f>初期入力!H33</f>
        <v>0</v>
      </c>
      <c r="J9" s="217">
        <f>初期入力!I33</f>
        <v>0</v>
      </c>
      <c r="K9" s="217">
        <f>初期入力!J33</f>
        <v>0</v>
      </c>
      <c r="L9" s="228">
        <f>初期入力!K33</f>
        <v>0</v>
      </c>
      <c r="M9" s="766" t="str">
        <f>IF(SUM(D9:L9)=0,"",SUM(D9:L9))</f>
        <v/>
      </c>
      <c r="N9" s="767"/>
    </row>
    <row r="10" spans="1:18" ht="39.75" customHeight="1" x14ac:dyDescent="0.15">
      <c r="A10" s="203"/>
      <c r="B10" s="772" t="s">
        <v>91</v>
      </c>
      <c r="C10" s="773"/>
      <c r="D10" s="774">
        <f>SUM(D8:E9)</f>
        <v>0</v>
      </c>
      <c r="E10" s="775"/>
      <c r="F10" s="218">
        <f t="shared" ref="F10:L10" si="0">SUM(F8:F9)</f>
        <v>0</v>
      </c>
      <c r="G10" s="218">
        <f t="shared" si="0"/>
        <v>0</v>
      </c>
      <c r="H10" s="218">
        <f t="shared" si="0"/>
        <v>0</v>
      </c>
      <c r="I10" s="218">
        <f t="shared" si="0"/>
        <v>0</v>
      </c>
      <c r="J10" s="218">
        <f t="shared" si="0"/>
        <v>0</v>
      </c>
      <c r="K10" s="218">
        <f t="shared" si="0"/>
        <v>0</v>
      </c>
      <c r="L10" s="229">
        <f t="shared" si="0"/>
        <v>0</v>
      </c>
      <c r="M10" s="774">
        <f>SUM(M8:N9)</f>
        <v>0</v>
      </c>
      <c r="N10" s="776"/>
    </row>
    <row r="11" spans="1:18" ht="24.75" customHeight="1" x14ac:dyDescent="0.15">
      <c r="J11" s="224"/>
    </row>
    <row r="12" spans="1:18" ht="24.75" customHeight="1" x14ac:dyDescent="0.2">
      <c r="A12" s="202" t="s">
        <v>90</v>
      </c>
      <c r="B12" s="205"/>
      <c r="I12" s="223" t="s">
        <v>91</v>
      </c>
      <c r="J12" s="225" t="str">
        <f>DBCS(初期入力!C60)</f>
        <v/>
      </c>
      <c r="K12" s="201" t="s">
        <v>80</v>
      </c>
    </row>
    <row r="13" spans="1:18" ht="22.5" customHeight="1" x14ac:dyDescent="0.15">
      <c r="B13" s="784" t="str">
        <f>IF(初期入力!S43=TRUE,"☑","□")</f>
        <v>□</v>
      </c>
      <c r="C13" s="777" t="s">
        <v>322</v>
      </c>
      <c r="D13" s="778"/>
      <c r="E13" s="778"/>
      <c r="F13" s="778"/>
      <c r="G13" s="778"/>
      <c r="H13" s="778"/>
      <c r="I13" s="778"/>
      <c r="J13" s="778"/>
      <c r="K13" s="778"/>
      <c r="L13" s="778"/>
      <c r="M13" s="778"/>
      <c r="N13" s="779"/>
    </row>
    <row r="14" spans="1:18" ht="22.5" customHeight="1" x14ac:dyDescent="0.15">
      <c r="B14" s="785"/>
      <c r="C14" s="209"/>
      <c r="D14" s="211"/>
      <c r="E14" s="214" t="s">
        <v>363</v>
      </c>
      <c r="F14" s="219"/>
      <c r="G14" s="219"/>
      <c r="H14" s="220" t="s">
        <v>372</v>
      </c>
      <c r="I14" s="219"/>
      <c r="J14" s="219" t="s">
        <v>321</v>
      </c>
      <c r="K14" s="780" t="str">
        <f>IF(初期入力!L44="","",初期入力!L44)</f>
        <v/>
      </c>
      <c r="L14" s="780"/>
      <c r="M14" s="780"/>
      <c r="N14" s="231" t="s">
        <v>146</v>
      </c>
    </row>
    <row r="15" spans="1:18" ht="22.5" customHeight="1" x14ac:dyDescent="0.15">
      <c r="B15" s="785" t="str">
        <f>IF(初期入力!S45=TRUE,"☑","□")</f>
        <v>□</v>
      </c>
      <c r="C15" s="769" t="s">
        <v>168</v>
      </c>
      <c r="D15" s="770"/>
      <c r="E15" s="770"/>
      <c r="F15" s="770"/>
      <c r="G15" s="770"/>
      <c r="H15" s="770"/>
      <c r="I15" s="770"/>
      <c r="J15" s="770"/>
      <c r="K15" s="770"/>
      <c r="L15" s="770"/>
      <c r="M15" s="770"/>
      <c r="N15" s="771"/>
    </row>
    <row r="16" spans="1:18" ht="22.5" customHeight="1" x14ac:dyDescent="0.15">
      <c r="B16" s="785"/>
      <c r="C16" s="209"/>
      <c r="D16" s="211"/>
      <c r="E16" s="211" t="s">
        <v>319</v>
      </c>
      <c r="F16" s="211"/>
      <c r="G16" s="211"/>
      <c r="H16" s="211" t="s">
        <v>321</v>
      </c>
      <c r="I16" s="768" t="str">
        <f>IF(初期入力!J46="","",初期入力!J46)</f>
        <v/>
      </c>
      <c r="J16" s="768"/>
      <c r="K16" s="768"/>
      <c r="L16" s="768"/>
      <c r="M16" s="768"/>
      <c r="N16" s="231" t="s">
        <v>146</v>
      </c>
    </row>
    <row r="17" spans="1:14" ht="22.5" customHeight="1" x14ac:dyDescent="0.15">
      <c r="B17" s="785" t="str">
        <f>IF(初期入力!S49=TRUE,"☑","□")</f>
        <v>□</v>
      </c>
      <c r="C17" s="769" t="s">
        <v>325</v>
      </c>
      <c r="D17" s="770"/>
      <c r="E17" s="770"/>
      <c r="F17" s="770"/>
      <c r="G17" s="770"/>
      <c r="H17" s="770"/>
      <c r="I17" s="770"/>
      <c r="J17" s="770"/>
      <c r="K17" s="770"/>
      <c r="L17" s="770"/>
      <c r="M17" s="770"/>
      <c r="N17" s="771"/>
    </row>
    <row r="18" spans="1:14" ht="22.5" customHeight="1" x14ac:dyDescent="0.15">
      <c r="B18" s="785"/>
      <c r="C18" s="209"/>
      <c r="D18" s="211"/>
      <c r="E18" s="211" t="s">
        <v>262</v>
      </c>
      <c r="F18" s="211"/>
      <c r="G18" s="211"/>
      <c r="H18" s="211" t="s">
        <v>87</v>
      </c>
      <c r="I18" s="211"/>
      <c r="J18" s="211" t="s">
        <v>321</v>
      </c>
      <c r="K18" s="768" t="str">
        <f>IF(初期入力!L50="","",初期入力!L50)</f>
        <v/>
      </c>
      <c r="L18" s="768"/>
      <c r="M18" s="768"/>
      <c r="N18" s="231" t="s">
        <v>146</v>
      </c>
    </row>
    <row r="19" spans="1:14" ht="22.5" customHeight="1" x14ac:dyDescent="0.15">
      <c r="B19" s="785" t="str">
        <f>IF(初期入力!S51=TRUE,"☑","□")</f>
        <v>□</v>
      </c>
      <c r="C19" s="769" t="s">
        <v>24</v>
      </c>
      <c r="D19" s="770"/>
      <c r="E19" s="770"/>
      <c r="F19" s="770"/>
      <c r="G19" s="770"/>
      <c r="H19" s="770"/>
      <c r="I19" s="770"/>
      <c r="J19" s="770"/>
      <c r="K19" s="770"/>
      <c r="L19" s="770"/>
      <c r="M19" s="770"/>
      <c r="N19" s="771"/>
    </row>
    <row r="20" spans="1:14" ht="22.5" customHeight="1" x14ac:dyDescent="0.15">
      <c r="B20" s="785"/>
      <c r="C20" s="209"/>
      <c r="D20" s="211"/>
      <c r="E20" s="211" t="s">
        <v>81</v>
      </c>
      <c r="F20" s="219"/>
      <c r="G20" s="219"/>
      <c r="H20" s="221" t="s">
        <v>217</v>
      </c>
      <c r="I20" s="787" t="str">
        <f>IF(初期入力!I52="","",初期入力!I52)</f>
        <v/>
      </c>
      <c r="J20" s="787"/>
      <c r="K20" s="787"/>
      <c r="L20" s="787"/>
      <c r="M20" s="787"/>
      <c r="N20" s="231" t="s">
        <v>146</v>
      </c>
    </row>
    <row r="21" spans="1:14" ht="22.5" customHeight="1" x14ac:dyDescent="0.15">
      <c r="B21" s="785" t="str">
        <f>IF(初期入力!S55=TRUE,"☑","□")</f>
        <v>□</v>
      </c>
      <c r="C21" s="769" t="s">
        <v>326</v>
      </c>
      <c r="D21" s="770"/>
      <c r="E21" s="770"/>
      <c r="F21" s="770"/>
      <c r="G21" s="770"/>
      <c r="H21" s="770"/>
      <c r="I21" s="770"/>
      <c r="J21" s="770"/>
      <c r="K21" s="770"/>
      <c r="L21" s="770"/>
      <c r="M21" s="770"/>
      <c r="N21" s="771"/>
    </row>
    <row r="22" spans="1:14" ht="22.5" customHeight="1" x14ac:dyDescent="0.15">
      <c r="B22" s="785"/>
      <c r="C22" s="209"/>
      <c r="D22" s="211"/>
      <c r="E22" s="211" t="s">
        <v>286</v>
      </c>
      <c r="F22" s="211"/>
      <c r="G22" s="211"/>
      <c r="H22" s="222" t="s">
        <v>123</v>
      </c>
      <c r="I22" s="211"/>
      <c r="J22" s="211" t="s">
        <v>321</v>
      </c>
      <c r="K22" s="768" t="str">
        <f>IF(初期入力!L56="","",初期入力!L56)</f>
        <v/>
      </c>
      <c r="L22" s="768"/>
      <c r="M22" s="768"/>
      <c r="N22" s="231" t="s">
        <v>146</v>
      </c>
    </row>
    <row r="23" spans="1:14" ht="22.5" customHeight="1" x14ac:dyDescent="0.15">
      <c r="B23" s="785" t="str">
        <f>IF(初期入力!S57=TRUE,"☑","□")</f>
        <v>□</v>
      </c>
      <c r="C23" s="769" t="s">
        <v>329</v>
      </c>
      <c r="D23" s="770"/>
      <c r="E23" s="770"/>
      <c r="F23" s="770"/>
      <c r="G23" s="770"/>
      <c r="H23" s="770"/>
      <c r="I23" s="770"/>
      <c r="J23" s="770"/>
      <c r="K23" s="770"/>
      <c r="L23" s="770"/>
      <c r="M23" s="770"/>
      <c r="N23" s="771"/>
    </row>
    <row r="24" spans="1:14" ht="22.5" customHeight="1" x14ac:dyDescent="0.15">
      <c r="B24" s="786"/>
      <c r="C24" s="210"/>
      <c r="D24" s="212"/>
      <c r="E24" s="212" t="s">
        <v>306</v>
      </c>
      <c r="F24" s="212"/>
      <c r="G24" s="212"/>
      <c r="H24" s="212"/>
      <c r="I24" s="212"/>
      <c r="J24" s="212" t="s">
        <v>321</v>
      </c>
      <c r="K24" s="788" t="str">
        <f>IF(初期入力!L58="","",初期入力!L58)</f>
        <v/>
      </c>
      <c r="L24" s="788"/>
      <c r="M24" s="788"/>
      <c r="N24" s="232" t="s">
        <v>146</v>
      </c>
    </row>
    <row r="25" spans="1:14" ht="24.75" customHeight="1" x14ac:dyDescent="0.15">
      <c r="B25" s="201" t="s">
        <v>198</v>
      </c>
    </row>
    <row r="26" spans="1:14" ht="24.75" customHeight="1" x14ac:dyDescent="0.15"/>
    <row r="27" spans="1:14" s="52" customFormat="1" ht="21" customHeight="1" x14ac:dyDescent="0.15">
      <c r="A27" s="202" t="s">
        <v>318</v>
      </c>
    </row>
    <row r="28" spans="1:14" s="201" customFormat="1" ht="15.75" customHeight="1" x14ac:dyDescent="0.15"/>
    <row r="29" spans="1:14" s="201" customFormat="1" ht="21" customHeight="1" x14ac:dyDescent="0.15">
      <c r="B29" s="206" t="s">
        <v>74</v>
      </c>
      <c r="C29" s="211"/>
      <c r="D29" s="781" t="s">
        <v>14</v>
      </c>
      <c r="E29" s="781"/>
      <c r="F29" s="782" t="str">
        <f>IF(初期入力!D132="","",初期入力!D132)</f>
        <v/>
      </c>
      <c r="G29" s="782"/>
      <c r="H29" s="782"/>
      <c r="I29" s="782"/>
      <c r="J29" s="782"/>
      <c r="K29" s="782"/>
      <c r="L29" s="782"/>
      <c r="M29" s="782"/>
      <c r="N29" s="782"/>
    </row>
    <row r="30" spans="1:14" s="201" customFormat="1" ht="16.5" customHeight="1" x14ac:dyDescent="0.15">
      <c r="B30" s="207"/>
    </row>
    <row r="31" spans="1:14" s="201" customFormat="1" ht="21" customHeight="1" x14ac:dyDescent="0.15">
      <c r="B31" s="206" t="s">
        <v>38</v>
      </c>
      <c r="C31" s="211"/>
      <c r="D31" s="783" t="str">
        <f>IF(初期入力!C134="","",初期入力!C134)</f>
        <v/>
      </c>
      <c r="E31" s="783"/>
      <c r="F31" s="783"/>
      <c r="G31" s="783"/>
      <c r="H31" s="783"/>
      <c r="I31" s="783"/>
      <c r="J31" s="783"/>
      <c r="K31" s="783"/>
      <c r="L31" s="783"/>
      <c r="M31" s="783"/>
      <c r="N31" s="783"/>
    </row>
    <row r="32" spans="1:14" s="201" customFormat="1" ht="16.5" customHeight="1" x14ac:dyDescent="0.15">
      <c r="B32" s="207"/>
    </row>
    <row r="33" spans="2:14" s="201" customFormat="1" ht="21" customHeight="1" x14ac:dyDescent="0.15">
      <c r="B33" s="206" t="s">
        <v>60</v>
      </c>
      <c r="C33" s="211"/>
      <c r="D33" s="783" t="str">
        <f>IF(初期入力!C136="","",初期入力!C136)</f>
        <v/>
      </c>
      <c r="E33" s="783"/>
      <c r="F33" s="783"/>
      <c r="G33" s="783"/>
      <c r="H33" s="783"/>
      <c r="I33" s="783"/>
      <c r="J33" s="783"/>
      <c r="K33" s="783"/>
      <c r="L33" s="783"/>
      <c r="M33" s="783"/>
      <c r="N33" s="783"/>
    </row>
  </sheetData>
  <sheetProtection sheet="1" objects="1" scenarios="1"/>
  <mergeCells count="38">
    <mergeCell ref="D29:E29"/>
    <mergeCell ref="F29:N29"/>
    <mergeCell ref="D31:N31"/>
    <mergeCell ref="D33:N33"/>
    <mergeCell ref="B13:B14"/>
    <mergeCell ref="B15:B16"/>
    <mergeCell ref="B17:B18"/>
    <mergeCell ref="B19:B20"/>
    <mergeCell ref="B21:B22"/>
    <mergeCell ref="B23:B24"/>
    <mergeCell ref="I20:M20"/>
    <mergeCell ref="C21:N21"/>
    <mergeCell ref="K22:M22"/>
    <mergeCell ref="C23:N23"/>
    <mergeCell ref="K24:M24"/>
    <mergeCell ref="C15:N15"/>
    <mergeCell ref="I16:M16"/>
    <mergeCell ref="C17:N17"/>
    <mergeCell ref="K18:M18"/>
    <mergeCell ref="C19:N19"/>
    <mergeCell ref="B10:C10"/>
    <mergeCell ref="D10:E10"/>
    <mergeCell ref="M10:N10"/>
    <mergeCell ref="C13:N13"/>
    <mergeCell ref="K14:M14"/>
    <mergeCell ref="B8:C8"/>
    <mergeCell ref="D8:E8"/>
    <mergeCell ref="M8:N8"/>
    <mergeCell ref="B9:C9"/>
    <mergeCell ref="D9:E9"/>
    <mergeCell ref="M9:N9"/>
    <mergeCell ref="A1:N1"/>
    <mergeCell ref="A2:N2"/>
    <mergeCell ref="A4:F4"/>
    <mergeCell ref="G4:N4"/>
    <mergeCell ref="B7:C7"/>
    <mergeCell ref="D7:E7"/>
    <mergeCell ref="M7:N7"/>
  </mergeCells>
  <phoneticPr fontId="3"/>
  <conditionalFormatting sqref="M8">
    <cfRule type="expression" dxfId="23" priority="26" stopIfTrue="1">
      <formula>AND(SUM($D$8:$L$8)&lt;&gt;0,($M$8&lt;&gt;#REF!))</formula>
    </cfRule>
  </conditionalFormatting>
  <conditionalFormatting sqref="M9">
    <cfRule type="expression" dxfId="22" priority="27" stopIfTrue="1">
      <formula>AND(SUM($D$9:$L$9)&lt;&gt;0,($M$9&lt;&gt;#REF!))</formula>
    </cfRule>
  </conditionalFormatting>
  <dataValidations count="1">
    <dataValidation type="whole" imeMode="off" operator="greaterThanOrEqual" allowBlank="1" showInputMessage="1" showErrorMessage="1" error="整数値を入力してください。" sqref="WVC983048:WVJ983049 SM8:ST9 ACI8:ACP9 AME8:AML9 AWA8:AWH9 BFW8:BGD9 BPS8:BPZ9 BZO8:BZV9 CJK8:CJR9 CTG8:CTN9 DDC8:DDJ9 DMY8:DNF9 DWU8:DXB9 EGQ8:EGX9 EQM8:EQT9 FAI8:FAP9 FKE8:FKL9 FUA8:FUH9 GDW8:GED9 GNS8:GNZ9 GXO8:GXV9 HHK8:HHR9 HRG8:HRN9 IBC8:IBJ9 IKY8:ILF9 IUU8:IVB9 JEQ8:JEX9 JOM8:JOT9 JYI8:JYP9 KIE8:KIL9 KSA8:KSH9 LBW8:LCD9 LLS8:LLZ9 LVO8:LVV9 MFK8:MFR9 MPG8:MPN9 MZC8:MZJ9 NIY8:NJF9 NSU8:NTB9 OCQ8:OCX9 OMM8:OMT9 OWI8:OWP9 PGE8:PGL9 PQA8:PQH9 PZW8:QAD9 QJS8:QJZ9 QTO8:QTV9 RDK8:RDR9 RNG8:RNN9 RXC8:RXJ9 SGY8:SHF9 SQU8:SRB9 TAQ8:TAX9 TKM8:TKT9 TUI8:TUP9 UEE8:UEL9 UOA8:UOH9 UXW8:UYD9 VHS8:VHZ9 VRO8:VRV9 WBK8:WBR9 WLG8:WLN9 WVC8:WVJ9 E65544:M65545 SM65544:ST65545 ACI65544:ACP65545 AME65544:AML65545 AWA65544:AWH65545 BFW65544:BGD65545 BPS65544:BPZ65545 BZO65544:BZV65545 CJK65544:CJR65545 CTG65544:CTN65545 DDC65544:DDJ65545 DMY65544:DNF65545 DWU65544:DXB65545 EGQ65544:EGX65545 EQM65544:EQT65545 FAI65544:FAP65545 FKE65544:FKL65545 FUA65544:FUH65545 GDW65544:GED65545 GNS65544:GNZ65545 GXO65544:GXV65545 HHK65544:HHR65545 HRG65544:HRN65545 IBC65544:IBJ65545 IKY65544:ILF65545 IUU65544:IVB65545 JEQ65544:JEX65545 JOM65544:JOT65545 JYI65544:JYP65545 KIE65544:KIL65545 KSA65544:KSH65545 LBW65544:LCD65545 LLS65544:LLZ65545 LVO65544:LVV65545 MFK65544:MFR65545 MPG65544:MPN65545 MZC65544:MZJ65545 NIY65544:NJF65545 NSU65544:NTB65545 OCQ65544:OCX65545 OMM65544:OMT65545 OWI65544:OWP65545 PGE65544:PGL65545 PQA65544:PQH65545 PZW65544:QAD65545 QJS65544:QJZ65545 QTO65544:QTV65545 RDK65544:RDR65545 RNG65544:RNN65545 RXC65544:RXJ65545 SGY65544:SHF65545 SQU65544:SRB65545 TAQ65544:TAX65545 TKM65544:TKT65545 TUI65544:TUP65545 UEE65544:UEL65545 UOA65544:UOH65545 UXW65544:UYD65545 VHS65544:VHZ65545 VRO65544:VRV65545 WBK65544:WBR65545 WLG65544:WLN65545 WVC65544:WVJ65545 E131080:M131081 SM131080:ST131081 ACI131080:ACP131081 AME131080:AML131081 AWA131080:AWH131081 BFW131080:BGD131081 BPS131080:BPZ131081 BZO131080:BZV131081 CJK131080:CJR131081 CTG131080:CTN131081 DDC131080:DDJ131081 DMY131080:DNF131081 DWU131080:DXB131081 EGQ131080:EGX131081 EQM131080:EQT131081 FAI131080:FAP131081 FKE131080:FKL131081 FUA131080:FUH131081 GDW131080:GED131081 GNS131080:GNZ131081 GXO131080:GXV131081 HHK131080:HHR131081 HRG131080:HRN131081 IBC131080:IBJ131081 IKY131080:ILF131081 IUU131080:IVB131081 JEQ131080:JEX131081 JOM131080:JOT131081 JYI131080:JYP131081 KIE131080:KIL131081 KSA131080:KSH131081 LBW131080:LCD131081 LLS131080:LLZ131081 LVO131080:LVV131081 MFK131080:MFR131081 MPG131080:MPN131081 MZC131080:MZJ131081 NIY131080:NJF131081 NSU131080:NTB131081 OCQ131080:OCX131081 OMM131080:OMT131081 OWI131080:OWP131081 PGE131080:PGL131081 PQA131080:PQH131081 PZW131080:QAD131081 QJS131080:QJZ131081 QTO131080:QTV131081 RDK131080:RDR131081 RNG131080:RNN131081 RXC131080:RXJ131081 SGY131080:SHF131081 SQU131080:SRB131081 TAQ131080:TAX131081 TKM131080:TKT131081 TUI131080:TUP131081 UEE131080:UEL131081 UOA131080:UOH131081 UXW131080:UYD131081 VHS131080:VHZ131081 VRO131080:VRV131081 WBK131080:WBR131081 WLG131080:WLN131081 WVC131080:WVJ131081 E196616:M196617 SM196616:ST196617 ACI196616:ACP196617 AME196616:AML196617 AWA196616:AWH196617 BFW196616:BGD196617 BPS196616:BPZ196617 BZO196616:BZV196617 CJK196616:CJR196617 CTG196616:CTN196617 DDC196616:DDJ196617 DMY196616:DNF196617 DWU196616:DXB196617 EGQ196616:EGX196617 EQM196616:EQT196617 FAI196616:FAP196617 FKE196616:FKL196617 FUA196616:FUH196617 GDW196616:GED196617 GNS196616:GNZ196617 GXO196616:GXV196617 HHK196616:HHR196617 HRG196616:HRN196617 IBC196616:IBJ196617 IKY196616:ILF196617 IUU196616:IVB196617 JEQ196616:JEX196617 JOM196616:JOT196617 JYI196616:JYP196617 KIE196616:KIL196617 KSA196616:KSH196617 LBW196616:LCD196617 LLS196616:LLZ196617 LVO196616:LVV196617 MFK196616:MFR196617 MPG196616:MPN196617 MZC196616:MZJ196617 NIY196616:NJF196617 NSU196616:NTB196617 OCQ196616:OCX196617 OMM196616:OMT196617 OWI196616:OWP196617 PGE196616:PGL196617 PQA196616:PQH196617 PZW196616:QAD196617 QJS196616:QJZ196617 QTO196616:QTV196617 RDK196616:RDR196617 RNG196616:RNN196617 RXC196616:RXJ196617 SGY196616:SHF196617 SQU196616:SRB196617 TAQ196616:TAX196617 TKM196616:TKT196617 TUI196616:TUP196617 UEE196616:UEL196617 UOA196616:UOH196617 UXW196616:UYD196617 VHS196616:VHZ196617 VRO196616:VRV196617 WBK196616:WBR196617 WLG196616:WLN196617 WVC196616:WVJ196617 E262152:M262153 SM262152:ST262153 ACI262152:ACP262153 AME262152:AML262153 AWA262152:AWH262153 BFW262152:BGD262153 BPS262152:BPZ262153 BZO262152:BZV262153 CJK262152:CJR262153 CTG262152:CTN262153 DDC262152:DDJ262153 DMY262152:DNF262153 DWU262152:DXB262153 EGQ262152:EGX262153 EQM262152:EQT262153 FAI262152:FAP262153 FKE262152:FKL262153 FUA262152:FUH262153 GDW262152:GED262153 GNS262152:GNZ262153 GXO262152:GXV262153 HHK262152:HHR262153 HRG262152:HRN262153 IBC262152:IBJ262153 IKY262152:ILF262153 IUU262152:IVB262153 JEQ262152:JEX262153 JOM262152:JOT262153 JYI262152:JYP262153 KIE262152:KIL262153 KSA262152:KSH262153 LBW262152:LCD262153 LLS262152:LLZ262153 LVO262152:LVV262153 MFK262152:MFR262153 MPG262152:MPN262153 MZC262152:MZJ262153 NIY262152:NJF262153 NSU262152:NTB262153 OCQ262152:OCX262153 OMM262152:OMT262153 OWI262152:OWP262153 PGE262152:PGL262153 PQA262152:PQH262153 PZW262152:QAD262153 QJS262152:QJZ262153 QTO262152:QTV262153 RDK262152:RDR262153 RNG262152:RNN262153 RXC262152:RXJ262153 SGY262152:SHF262153 SQU262152:SRB262153 TAQ262152:TAX262153 TKM262152:TKT262153 TUI262152:TUP262153 UEE262152:UEL262153 UOA262152:UOH262153 UXW262152:UYD262153 VHS262152:VHZ262153 VRO262152:VRV262153 WBK262152:WBR262153 WLG262152:WLN262153 WVC262152:WVJ262153 E327688:M327689 SM327688:ST327689 ACI327688:ACP327689 AME327688:AML327689 AWA327688:AWH327689 BFW327688:BGD327689 BPS327688:BPZ327689 BZO327688:BZV327689 CJK327688:CJR327689 CTG327688:CTN327689 DDC327688:DDJ327689 DMY327688:DNF327689 DWU327688:DXB327689 EGQ327688:EGX327689 EQM327688:EQT327689 FAI327688:FAP327689 FKE327688:FKL327689 FUA327688:FUH327689 GDW327688:GED327689 GNS327688:GNZ327689 GXO327688:GXV327689 HHK327688:HHR327689 HRG327688:HRN327689 IBC327688:IBJ327689 IKY327688:ILF327689 IUU327688:IVB327689 JEQ327688:JEX327689 JOM327688:JOT327689 JYI327688:JYP327689 KIE327688:KIL327689 KSA327688:KSH327689 LBW327688:LCD327689 LLS327688:LLZ327689 LVO327688:LVV327689 MFK327688:MFR327689 MPG327688:MPN327689 MZC327688:MZJ327689 NIY327688:NJF327689 NSU327688:NTB327689 OCQ327688:OCX327689 OMM327688:OMT327689 OWI327688:OWP327689 PGE327688:PGL327689 PQA327688:PQH327689 PZW327688:QAD327689 QJS327688:QJZ327689 QTO327688:QTV327689 RDK327688:RDR327689 RNG327688:RNN327689 RXC327688:RXJ327689 SGY327688:SHF327689 SQU327688:SRB327689 TAQ327688:TAX327689 TKM327688:TKT327689 TUI327688:TUP327689 UEE327688:UEL327689 UOA327688:UOH327689 UXW327688:UYD327689 VHS327688:VHZ327689 VRO327688:VRV327689 WBK327688:WBR327689 WLG327688:WLN327689 WVC327688:WVJ327689 E393224:M393225 SM393224:ST393225 ACI393224:ACP393225 AME393224:AML393225 AWA393224:AWH393225 BFW393224:BGD393225 BPS393224:BPZ393225 BZO393224:BZV393225 CJK393224:CJR393225 CTG393224:CTN393225 DDC393224:DDJ393225 DMY393224:DNF393225 DWU393224:DXB393225 EGQ393224:EGX393225 EQM393224:EQT393225 FAI393224:FAP393225 FKE393224:FKL393225 FUA393224:FUH393225 GDW393224:GED393225 GNS393224:GNZ393225 GXO393224:GXV393225 HHK393224:HHR393225 HRG393224:HRN393225 IBC393224:IBJ393225 IKY393224:ILF393225 IUU393224:IVB393225 JEQ393224:JEX393225 JOM393224:JOT393225 JYI393224:JYP393225 KIE393224:KIL393225 KSA393224:KSH393225 LBW393224:LCD393225 LLS393224:LLZ393225 LVO393224:LVV393225 MFK393224:MFR393225 MPG393224:MPN393225 MZC393224:MZJ393225 NIY393224:NJF393225 NSU393224:NTB393225 OCQ393224:OCX393225 OMM393224:OMT393225 OWI393224:OWP393225 PGE393224:PGL393225 PQA393224:PQH393225 PZW393224:QAD393225 QJS393224:QJZ393225 QTO393224:QTV393225 RDK393224:RDR393225 RNG393224:RNN393225 RXC393224:RXJ393225 SGY393224:SHF393225 SQU393224:SRB393225 TAQ393224:TAX393225 TKM393224:TKT393225 TUI393224:TUP393225 UEE393224:UEL393225 UOA393224:UOH393225 UXW393224:UYD393225 VHS393224:VHZ393225 VRO393224:VRV393225 WBK393224:WBR393225 WLG393224:WLN393225 WVC393224:WVJ393225 E458760:M458761 SM458760:ST458761 ACI458760:ACP458761 AME458760:AML458761 AWA458760:AWH458761 BFW458760:BGD458761 BPS458760:BPZ458761 BZO458760:BZV458761 CJK458760:CJR458761 CTG458760:CTN458761 DDC458760:DDJ458761 DMY458760:DNF458761 DWU458760:DXB458761 EGQ458760:EGX458761 EQM458760:EQT458761 FAI458760:FAP458761 FKE458760:FKL458761 FUA458760:FUH458761 GDW458760:GED458761 GNS458760:GNZ458761 GXO458760:GXV458761 HHK458760:HHR458761 HRG458760:HRN458761 IBC458760:IBJ458761 IKY458760:ILF458761 IUU458760:IVB458761 JEQ458760:JEX458761 JOM458760:JOT458761 JYI458760:JYP458761 KIE458760:KIL458761 KSA458760:KSH458761 LBW458760:LCD458761 LLS458760:LLZ458761 LVO458760:LVV458761 MFK458760:MFR458761 MPG458760:MPN458761 MZC458760:MZJ458761 NIY458760:NJF458761 NSU458760:NTB458761 OCQ458760:OCX458761 OMM458760:OMT458761 OWI458760:OWP458761 PGE458760:PGL458761 PQA458760:PQH458761 PZW458760:QAD458761 QJS458760:QJZ458761 QTO458760:QTV458761 RDK458760:RDR458761 RNG458760:RNN458761 RXC458760:RXJ458761 SGY458760:SHF458761 SQU458760:SRB458761 TAQ458760:TAX458761 TKM458760:TKT458761 TUI458760:TUP458761 UEE458760:UEL458761 UOA458760:UOH458761 UXW458760:UYD458761 VHS458760:VHZ458761 VRO458760:VRV458761 WBK458760:WBR458761 WLG458760:WLN458761 WVC458760:WVJ458761 E524296:M524297 SM524296:ST524297 ACI524296:ACP524297 AME524296:AML524297 AWA524296:AWH524297 BFW524296:BGD524297 BPS524296:BPZ524297 BZO524296:BZV524297 CJK524296:CJR524297 CTG524296:CTN524297 DDC524296:DDJ524297 DMY524296:DNF524297 DWU524296:DXB524297 EGQ524296:EGX524297 EQM524296:EQT524297 FAI524296:FAP524297 FKE524296:FKL524297 FUA524296:FUH524297 GDW524296:GED524297 GNS524296:GNZ524297 GXO524296:GXV524297 HHK524296:HHR524297 HRG524296:HRN524297 IBC524296:IBJ524297 IKY524296:ILF524297 IUU524296:IVB524297 JEQ524296:JEX524297 JOM524296:JOT524297 JYI524296:JYP524297 KIE524296:KIL524297 KSA524296:KSH524297 LBW524296:LCD524297 LLS524296:LLZ524297 LVO524296:LVV524297 MFK524296:MFR524297 MPG524296:MPN524297 MZC524296:MZJ524297 NIY524296:NJF524297 NSU524296:NTB524297 OCQ524296:OCX524297 OMM524296:OMT524297 OWI524296:OWP524297 PGE524296:PGL524297 PQA524296:PQH524297 PZW524296:QAD524297 QJS524296:QJZ524297 QTO524296:QTV524297 RDK524296:RDR524297 RNG524296:RNN524297 RXC524296:RXJ524297 SGY524296:SHF524297 SQU524296:SRB524297 TAQ524296:TAX524297 TKM524296:TKT524297 TUI524296:TUP524297 UEE524296:UEL524297 UOA524296:UOH524297 UXW524296:UYD524297 VHS524296:VHZ524297 VRO524296:VRV524297 WBK524296:WBR524297 WLG524296:WLN524297 WVC524296:WVJ524297 E589832:M589833 SM589832:ST589833 ACI589832:ACP589833 AME589832:AML589833 AWA589832:AWH589833 BFW589832:BGD589833 BPS589832:BPZ589833 BZO589832:BZV589833 CJK589832:CJR589833 CTG589832:CTN589833 DDC589832:DDJ589833 DMY589832:DNF589833 DWU589832:DXB589833 EGQ589832:EGX589833 EQM589832:EQT589833 FAI589832:FAP589833 FKE589832:FKL589833 FUA589832:FUH589833 GDW589832:GED589833 GNS589832:GNZ589833 GXO589832:GXV589833 HHK589832:HHR589833 HRG589832:HRN589833 IBC589832:IBJ589833 IKY589832:ILF589833 IUU589832:IVB589833 JEQ589832:JEX589833 JOM589832:JOT589833 JYI589832:JYP589833 KIE589832:KIL589833 KSA589832:KSH589833 LBW589832:LCD589833 LLS589832:LLZ589833 LVO589832:LVV589833 MFK589832:MFR589833 MPG589832:MPN589833 MZC589832:MZJ589833 NIY589832:NJF589833 NSU589832:NTB589833 OCQ589832:OCX589833 OMM589832:OMT589833 OWI589832:OWP589833 PGE589832:PGL589833 PQA589832:PQH589833 PZW589832:QAD589833 QJS589832:QJZ589833 QTO589832:QTV589833 RDK589832:RDR589833 RNG589832:RNN589833 RXC589832:RXJ589833 SGY589832:SHF589833 SQU589832:SRB589833 TAQ589832:TAX589833 TKM589832:TKT589833 TUI589832:TUP589833 UEE589832:UEL589833 UOA589832:UOH589833 UXW589832:UYD589833 VHS589832:VHZ589833 VRO589832:VRV589833 WBK589832:WBR589833 WLG589832:WLN589833 WVC589832:WVJ589833 E655368:M655369 SM655368:ST655369 ACI655368:ACP655369 AME655368:AML655369 AWA655368:AWH655369 BFW655368:BGD655369 BPS655368:BPZ655369 BZO655368:BZV655369 CJK655368:CJR655369 CTG655368:CTN655369 DDC655368:DDJ655369 DMY655368:DNF655369 DWU655368:DXB655369 EGQ655368:EGX655369 EQM655368:EQT655369 FAI655368:FAP655369 FKE655368:FKL655369 FUA655368:FUH655369 GDW655368:GED655369 GNS655368:GNZ655369 GXO655368:GXV655369 HHK655368:HHR655369 HRG655368:HRN655369 IBC655368:IBJ655369 IKY655368:ILF655369 IUU655368:IVB655369 JEQ655368:JEX655369 JOM655368:JOT655369 JYI655368:JYP655369 KIE655368:KIL655369 KSA655368:KSH655369 LBW655368:LCD655369 LLS655368:LLZ655369 LVO655368:LVV655369 MFK655368:MFR655369 MPG655368:MPN655369 MZC655368:MZJ655369 NIY655368:NJF655369 NSU655368:NTB655369 OCQ655368:OCX655369 OMM655368:OMT655369 OWI655368:OWP655369 PGE655368:PGL655369 PQA655368:PQH655369 PZW655368:QAD655369 QJS655368:QJZ655369 QTO655368:QTV655369 RDK655368:RDR655369 RNG655368:RNN655369 RXC655368:RXJ655369 SGY655368:SHF655369 SQU655368:SRB655369 TAQ655368:TAX655369 TKM655368:TKT655369 TUI655368:TUP655369 UEE655368:UEL655369 UOA655368:UOH655369 UXW655368:UYD655369 VHS655368:VHZ655369 VRO655368:VRV655369 WBK655368:WBR655369 WLG655368:WLN655369 WVC655368:WVJ655369 E720904:M720905 SM720904:ST720905 ACI720904:ACP720905 AME720904:AML720905 AWA720904:AWH720905 BFW720904:BGD720905 BPS720904:BPZ720905 BZO720904:BZV720905 CJK720904:CJR720905 CTG720904:CTN720905 DDC720904:DDJ720905 DMY720904:DNF720905 DWU720904:DXB720905 EGQ720904:EGX720905 EQM720904:EQT720905 FAI720904:FAP720905 FKE720904:FKL720905 FUA720904:FUH720905 GDW720904:GED720905 GNS720904:GNZ720905 GXO720904:GXV720905 HHK720904:HHR720905 HRG720904:HRN720905 IBC720904:IBJ720905 IKY720904:ILF720905 IUU720904:IVB720905 JEQ720904:JEX720905 JOM720904:JOT720905 JYI720904:JYP720905 KIE720904:KIL720905 KSA720904:KSH720905 LBW720904:LCD720905 LLS720904:LLZ720905 LVO720904:LVV720905 MFK720904:MFR720905 MPG720904:MPN720905 MZC720904:MZJ720905 NIY720904:NJF720905 NSU720904:NTB720905 OCQ720904:OCX720905 OMM720904:OMT720905 OWI720904:OWP720905 PGE720904:PGL720905 PQA720904:PQH720905 PZW720904:QAD720905 QJS720904:QJZ720905 QTO720904:QTV720905 RDK720904:RDR720905 RNG720904:RNN720905 RXC720904:RXJ720905 SGY720904:SHF720905 SQU720904:SRB720905 TAQ720904:TAX720905 TKM720904:TKT720905 TUI720904:TUP720905 UEE720904:UEL720905 UOA720904:UOH720905 UXW720904:UYD720905 VHS720904:VHZ720905 VRO720904:VRV720905 WBK720904:WBR720905 WLG720904:WLN720905 WVC720904:WVJ720905 E786440:M786441 SM786440:ST786441 ACI786440:ACP786441 AME786440:AML786441 AWA786440:AWH786441 BFW786440:BGD786441 BPS786440:BPZ786441 BZO786440:BZV786441 CJK786440:CJR786441 CTG786440:CTN786441 DDC786440:DDJ786441 DMY786440:DNF786441 DWU786440:DXB786441 EGQ786440:EGX786441 EQM786440:EQT786441 FAI786440:FAP786441 FKE786440:FKL786441 FUA786440:FUH786441 GDW786440:GED786441 GNS786440:GNZ786441 GXO786440:GXV786441 HHK786440:HHR786441 HRG786440:HRN786441 IBC786440:IBJ786441 IKY786440:ILF786441 IUU786440:IVB786441 JEQ786440:JEX786441 JOM786440:JOT786441 JYI786440:JYP786441 KIE786440:KIL786441 KSA786440:KSH786441 LBW786440:LCD786441 LLS786440:LLZ786441 LVO786440:LVV786441 MFK786440:MFR786441 MPG786440:MPN786441 MZC786440:MZJ786441 NIY786440:NJF786441 NSU786440:NTB786441 OCQ786440:OCX786441 OMM786440:OMT786441 OWI786440:OWP786441 PGE786440:PGL786441 PQA786440:PQH786441 PZW786440:QAD786441 QJS786440:QJZ786441 QTO786440:QTV786441 RDK786440:RDR786441 RNG786440:RNN786441 RXC786440:RXJ786441 SGY786440:SHF786441 SQU786440:SRB786441 TAQ786440:TAX786441 TKM786440:TKT786441 TUI786440:TUP786441 UEE786440:UEL786441 UOA786440:UOH786441 UXW786440:UYD786441 VHS786440:VHZ786441 VRO786440:VRV786441 WBK786440:WBR786441 WLG786440:WLN786441 WVC786440:WVJ786441 E851976:M851977 SM851976:ST851977 ACI851976:ACP851977 AME851976:AML851977 AWA851976:AWH851977 BFW851976:BGD851977 BPS851976:BPZ851977 BZO851976:BZV851977 CJK851976:CJR851977 CTG851976:CTN851977 DDC851976:DDJ851977 DMY851976:DNF851977 DWU851976:DXB851977 EGQ851976:EGX851977 EQM851976:EQT851977 FAI851976:FAP851977 FKE851976:FKL851977 FUA851976:FUH851977 GDW851976:GED851977 GNS851976:GNZ851977 GXO851976:GXV851977 HHK851976:HHR851977 HRG851976:HRN851977 IBC851976:IBJ851977 IKY851976:ILF851977 IUU851976:IVB851977 JEQ851976:JEX851977 JOM851976:JOT851977 JYI851976:JYP851977 KIE851976:KIL851977 KSA851976:KSH851977 LBW851976:LCD851977 LLS851976:LLZ851977 LVO851976:LVV851977 MFK851976:MFR851977 MPG851976:MPN851977 MZC851976:MZJ851977 NIY851976:NJF851977 NSU851976:NTB851977 OCQ851976:OCX851977 OMM851976:OMT851977 OWI851976:OWP851977 PGE851976:PGL851977 PQA851976:PQH851977 PZW851976:QAD851977 QJS851976:QJZ851977 QTO851976:QTV851977 RDK851976:RDR851977 RNG851976:RNN851977 RXC851976:RXJ851977 SGY851976:SHF851977 SQU851976:SRB851977 TAQ851976:TAX851977 TKM851976:TKT851977 TUI851976:TUP851977 UEE851976:UEL851977 UOA851976:UOH851977 UXW851976:UYD851977 VHS851976:VHZ851977 VRO851976:VRV851977 WBK851976:WBR851977 WLG851976:WLN851977 WVC851976:WVJ851977 E917512:M917513 SM917512:ST917513 ACI917512:ACP917513 AME917512:AML917513 AWA917512:AWH917513 BFW917512:BGD917513 BPS917512:BPZ917513 BZO917512:BZV917513 CJK917512:CJR917513 CTG917512:CTN917513 DDC917512:DDJ917513 DMY917512:DNF917513 DWU917512:DXB917513 EGQ917512:EGX917513 EQM917512:EQT917513 FAI917512:FAP917513 FKE917512:FKL917513 FUA917512:FUH917513 GDW917512:GED917513 GNS917512:GNZ917513 GXO917512:GXV917513 HHK917512:HHR917513 HRG917512:HRN917513 IBC917512:IBJ917513 IKY917512:ILF917513 IUU917512:IVB917513 JEQ917512:JEX917513 JOM917512:JOT917513 JYI917512:JYP917513 KIE917512:KIL917513 KSA917512:KSH917513 LBW917512:LCD917513 LLS917512:LLZ917513 LVO917512:LVV917513 MFK917512:MFR917513 MPG917512:MPN917513 MZC917512:MZJ917513 NIY917512:NJF917513 NSU917512:NTB917513 OCQ917512:OCX917513 OMM917512:OMT917513 OWI917512:OWP917513 PGE917512:PGL917513 PQA917512:PQH917513 PZW917512:QAD917513 QJS917512:QJZ917513 QTO917512:QTV917513 RDK917512:RDR917513 RNG917512:RNN917513 RXC917512:RXJ917513 SGY917512:SHF917513 SQU917512:SRB917513 TAQ917512:TAX917513 TKM917512:TKT917513 TUI917512:TUP917513 UEE917512:UEL917513 UOA917512:UOH917513 UXW917512:UYD917513 VHS917512:VHZ917513 VRO917512:VRV917513 WBK917512:WBR917513 WLG917512:WLN917513 WVC917512:WVJ917513 E983048:M983049 SM983048:ST983049 ACI983048:ACP983049 AME983048:AML983049 AWA983048:AWH983049 BFW983048:BGD983049 BPS983048:BPZ983049 BZO983048:BZV983049 CJK983048:CJR983049 CTG983048:CTN983049 DDC983048:DDJ983049 DMY983048:DNF983049 DWU983048:DXB983049 EGQ983048:EGX983049 EQM983048:EQT983049 FAI983048:FAP983049 FKE983048:FKL983049 FUA983048:FUH983049 GDW983048:GED983049 GNS983048:GNZ983049 GXO983048:GXV983049 HHK983048:HHR983049 HRG983048:HRN983049 IBC983048:IBJ983049 IKY983048:ILF983049 IUU983048:IVB983049 JEQ983048:JEX983049 JOM983048:JOT983049 JYI983048:JYP983049 KIE983048:KIL983049 KSA983048:KSH983049 LBW983048:LCD983049 LLS983048:LLZ983049 LVO983048:LVV983049 MFK983048:MFR983049 MPG983048:MPN983049 MZC983048:MZJ983049 NIY983048:NJF983049 NSU983048:NTB983049 OCQ983048:OCX983049 OMM983048:OMT983049 OWI983048:OWP983049 PGE983048:PGL983049 PQA983048:PQH983049 PZW983048:QAD983049 QJS983048:QJZ983049 QTO983048:QTV983049 RDK983048:RDR983049 RNG983048:RNN983049 RXC983048:RXJ983049 SGY983048:SHF983049 SQU983048:SRB983049 TAQ983048:TAX983049 TKM983048:TKT983049 TUI983048:TUP983049 UEE983048:UEL983049 UOA983048:UOH983049 UXW983048:UYD983049 VHS983048:VHZ983049 VRO983048:VRV983049 WBK983048:WBR983049 WLG983048:WLN983049 D8:D9 F8:L9" xr:uid="{00000000-0002-0000-0400-000000000000}">
      <formula1>0</formula1>
    </dataValidation>
  </dataValidations>
  <printOptions horizontalCentered="1"/>
  <pageMargins left="0.51" right="0.47" top="0.81" bottom="0.5" header="0.51181102362204722" footer="0.2800000000000000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4" r:id="rId4" name="チェック 14">
              <controlPr locked="0" defaultSize="0" autoFill="0" autoLine="0" autoPict="0">
                <anchor moveWithCells="1">
                  <from>
                    <xdr:col>3</xdr:col>
                    <xdr:colOff>38100</xdr:colOff>
                    <xdr:row>13</xdr:row>
                    <xdr:rowOff>38100</xdr:rowOff>
                  </from>
                  <to>
                    <xdr:col>4</xdr:col>
                    <xdr:colOff>57150</xdr:colOff>
                    <xdr:row>13</xdr:row>
                    <xdr:rowOff>247650</xdr:rowOff>
                  </to>
                </anchor>
              </controlPr>
            </control>
          </mc:Choice>
        </mc:AlternateContent>
        <mc:AlternateContent xmlns:mc="http://schemas.openxmlformats.org/markup-compatibility/2006">
          <mc:Choice Requires="x14">
            <control shapeId="20496" r:id="rId5" name="チェック 16">
              <controlPr defaultSize="0" autoFill="0" autoLine="0" autoPict="0">
                <anchor moveWithCells="1">
                  <from>
                    <xdr:col>3</xdr:col>
                    <xdr:colOff>38100</xdr:colOff>
                    <xdr:row>15</xdr:row>
                    <xdr:rowOff>38100</xdr:rowOff>
                  </from>
                  <to>
                    <xdr:col>4</xdr:col>
                    <xdr:colOff>57150</xdr:colOff>
                    <xdr:row>15</xdr:row>
                    <xdr:rowOff>247650</xdr:rowOff>
                  </to>
                </anchor>
              </controlPr>
            </control>
          </mc:Choice>
        </mc:AlternateContent>
        <mc:AlternateContent xmlns:mc="http://schemas.openxmlformats.org/markup-compatibility/2006">
          <mc:Choice Requires="x14">
            <control shapeId="20497" r:id="rId6" name="チェック 17">
              <controlPr defaultSize="0" autoFill="0" autoLine="0" autoPict="0">
                <anchor moveWithCells="1">
                  <from>
                    <xdr:col>6</xdr:col>
                    <xdr:colOff>371475</xdr:colOff>
                    <xdr:row>15</xdr:row>
                    <xdr:rowOff>47625</xdr:rowOff>
                  </from>
                  <to>
                    <xdr:col>7</xdr:col>
                    <xdr:colOff>95250</xdr:colOff>
                    <xdr:row>15</xdr:row>
                    <xdr:rowOff>257175</xdr:rowOff>
                  </to>
                </anchor>
              </controlPr>
            </control>
          </mc:Choice>
        </mc:AlternateContent>
        <mc:AlternateContent xmlns:mc="http://schemas.openxmlformats.org/markup-compatibility/2006">
          <mc:Choice Requires="x14">
            <control shapeId="20498" r:id="rId7" name="チェック 18">
              <controlPr defaultSize="0" autoFill="0" autoLine="0" autoPict="0">
                <anchor moveWithCells="1">
                  <from>
                    <xdr:col>3</xdr:col>
                    <xdr:colOff>38100</xdr:colOff>
                    <xdr:row>17</xdr:row>
                    <xdr:rowOff>38100</xdr:rowOff>
                  </from>
                  <to>
                    <xdr:col>4</xdr:col>
                    <xdr:colOff>57150</xdr:colOff>
                    <xdr:row>17</xdr:row>
                    <xdr:rowOff>247650</xdr:rowOff>
                  </to>
                </anchor>
              </controlPr>
            </control>
          </mc:Choice>
        </mc:AlternateContent>
        <mc:AlternateContent xmlns:mc="http://schemas.openxmlformats.org/markup-compatibility/2006">
          <mc:Choice Requires="x14">
            <control shapeId="20499" r:id="rId8" name="チェック 19">
              <controlPr defaultSize="0" autoFill="0" autoLine="0" autoPict="0">
                <anchor moveWithCells="1">
                  <from>
                    <xdr:col>6</xdr:col>
                    <xdr:colOff>285750</xdr:colOff>
                    <xdr:row>19</xdr:row>
                    <xdr:rowOff>38100</xdr:rowOff>
                  </from>
                  <to>
                    <xdr:col>7</xdr:col>
                    <xdr:colOff>9525</xdr:colOff>
                    <xdr:row>19</xdr:row>
                    <xdr:rowOff>247650</xdr:rowOff>
                  </to>
                </anchor>
              </controlPr>
            </control>
          </mc:Choice>
        </mc:AlternateContent>
        <mc:AlternateContent xmlns:mc="http://schemas.openxmlformats.org/markup-compatibility/2006">
          <mc:Choice Requires="x14">
            <control shapeId="20500" r:id="rId9" name="チェック 20">
              <controlPr defaultSize="0" autoFill="0" autoLine="0" autoPict="0">
                <anchor moveWithCells="1">
                  <from>
                    <xdr:col>3</xdr:col>
                    <xdr:colOff>38100</xdr:colOff>
                    <xdr:row>21</xdr:row>
                    <xdr:rowOff>38100</xdr:rowOff>
                  </from>
                  <to>
                    <xdr:col>4</xdr:col>
                    <xdr:colOff>57150</xdr:colOff>
                    <xdr:row>21</xdr:row>
                    <xdr:rowOff>247650</xdr:rowOff>
                  </to>
                </anchor>
              </controlPr>
            </control>
          </mc:Choice>
        </mc:AlternateContent>
        <mc:AlternateContent xmlns:mc="http://schemas.openxmlformats.org/markup-compatibility/2006">
          <mc:Choice Requires="x14">
            <control shapeId="20501" r:id="rId10" name="チェック 21">
              <controlPr defaultSize="0" autoFill="0" autoLine="0" autoPict="0">
                <anchor moveWithCells="1">
                  <from>
                    <xdr:col>3</xdr:col>
                    <xdr:colOff>38100</xdr:colOff>
                    <xdr:row>23</xdr:row>
                    <xdr:rowOff>38100</xdr:rowOff>
                  </from>
                  <to>
                    <xdr:col>4</xdr:col>
                    <xdr:colOff>57150</xdr:colOff>
                    <xdr:row>23</xdr:row>
                    <xdr:rowOff>247650</xdr:rowOff>
                  </to>
                </anchor>
              </controlPr>
            </control>
          </mc:Choice>
        </mc:AlternateContent>
        <mc:AlternateContent xmlns:mc="http://schemas.openxmlformats.org/markup-compatibility/2006">
          <mc:Choice Requires="x14">
            <control shapeId="20503" r:id="rId11" name="チェック 23">
              <controlPr defaultSize="0" autoFill="0" autoLine="0" autoPict="0">
                <anchor moveWithCells="1">
                  <from>
                    <xdr:col>8</xdr:col>
                    <xdr:colOff>352425</xdr:colOff>
                    <xdr:row>21</xdr:row>
                    <xdr:rowOff>47625</xdr:rowOff>
                  </from>
                  <to>
                    <xdr:col>9</xdr:col>
                    <xdr:colOff>76200</xdr:colOff>
                    <xdr:row>21</xdr:row>
                    <xdr:rowOff>257175</xdr:rowOff>
                  </to>
                </anchor>
              </controlPr>
            </control>
          </mc:Choice>
        </mc:AlternateContent>
        <mc:AlternateContent xmlns:mc="http://schemas.openxmlformats.org/markup-compatibility/2006">
          <mc:Choice Requires="x14">
            <control shapeId="20504" r:id="rId12" name="チェック 24">
              <controlPr defaultSize="0" autoFill="0" autoLine="0" autoPict="0">
                <anchor moveWithCells="1">
                  <from>
                    <xdr:col>8</xdr:col>
                    <xdr:colOff>361950</xdr:colOff>
                    <xdr:row>17</xdr:row>
                    <xdr:rowOff>57150</xdr:rowOff>
                  </from>
                  <to>
                    <xdr:col>9</xdr:col>
                    <xdr:colOff>85725</xdr:colOff>
                    <xdr:row>17</xdr:row>
                    <xdr:rowOff>266700</xdr:rowOff>
                  </to>
                </anchor>
              </controlPr>
            </control>
          </mc:Choice>
        </mc:AlternateContent>
        <mc:AlternateContent xmlns:mc="http://schemas.openxmlformats.org/markup-compatibility/2006">
          <mc:Choice Requires="x14">
            <control shapeId="20505" r:id="rId13" name="チェック 25">
              <controlPr defaultSize="0" autoFill="0" autoLine="0" autoPict="0">
                <anchor moveWithCells="1">
                  <from>
                    <xdr:col>8</xdr:col>
                    <xdr:colOff>333375</xdr:colOff>
                    <xdr:row>23</xdr:row>
                    <xdr:rowOff>47625</xdr:rowOff>
                  </from>
                  <to>
                    <xdr:col>9</xdr:col>
                    <xdr:colOff>57150</xdr:colOff>
                    <xdr:row>23</xdr:row>
                    <xdr:rowOff>257175</xdr:rowOff>
                  </to>
                </anchor>
              </controlPr>
            </control>
          </mc:Choice>
        </mc:AlternateContent>
        <mc:AlternateContent xmlns:mc="http://schemas.openxmlformats.org/markup-compatibility/2006">
          <mc:Choice Requires="x14">
            <control shapeId="20506" r:id="rId14" name="チェック 26">
              <controlPr defaultSize="0" autoFill="0" autoLine="0" autoPict="0">
                <anchor moveWithCells="1">
                  <from>
                    <xdr:col>6</xdr:col>
                    <xdr:colOff>352425</xdr:colOff>
                    <xdr:row>17</xdr:row>
                    <xdr:rowOff>38100</xdr:rowOff>
                  </from>
                  <to>
                    <xdr:col>7</xdr:col>
                    <xdr:colOff>76200</xdr:colOff>
                    <xdr:row>17</xdr:row>
                    <xdr:rowOff>247650</xdr:rowOff>
                  </to>
                </anchor>
              </controlPr>
            </control>
          </mc:Choice>
        </mc:AlternateContent>
        <mc:AlternateContent xmlns:mc="http://schemas.openxmlformats.org/markup-compatibility/2006">
          <mc:Choice Requires="x14">
            <control shapeId="20507" r:id="rId15" name="チェック 27">
              <controlPr defaultSize="0" autoFill="0" autoLine="0" autoPict="0">
                <anchor moveWithCells="1">
                  <from>
                    <xdr:col>6</xdr:col>
                    <xdr:colOff>161925</xdr:colOff>
                    <xdr:row>21</xdr:row>
                    <xdr:rowOff>47625</xdr:rowOff>
                  </from>
                  <to>
                    <xdr:col>6</xdr:col>
                    <xdr:colOff>466725</xdr:colOff>
                    <xdr:row>21</xdr:row>
                    <xdr:rowOff>257175</xdr:rowOff>
                  </to>
                </anchor>
              </controlPr>
            </control>
          </mc:Choice>
        </mc:AlternateContent>
        <mc:AlternateContent xmlns:mc="http://schemas.openxmlformats.org/markup-compatibility/2006">
          <mc:Choice Requires="x14">
            <control shapeId="20508" r:id="rId16" name="チェック 28">
              <controlPr defaultSize="0" autoFill="0" autoLine="0" autoPict="0">
                <anchor moveWithCells="1">
                  <from>
                    <xdr:col>6</xdr:col>
                    <xdr:colOff>142875</xdr:colOff>
                    <xdr:row>13</xdr:row>
                    <xdr:rowOff>47625</xdr:rowOff>
                  </from>
                  <to>
                    <xdr:col>6</xdr:col>
                    <xdr:colOff>447675</xdr:colOff>
                    <xdr:row>13</xdr:row>
                    <xdr:rowOff>257175</xdr:rowOff>
                  </to>
                </anchor>
              </controlPr>
            </control>
          </mc:Choice>
        </mc:AlternateContent>
        <mc:AlternateContent xmlns:mc="http://schemas.openxmlformats.org/markup-compatibility/2006">
          <mc:Choice Requires="x14">
            <control shapeId="20510" r:id="rId17" name="チェック 30">
              <controlPr defaultSize="0" autoFill="0" autoLine="0" autoPict="0">
                <anchor moveWithCells="1">
                  <from>
                    <xdr:col>8</xdr:col>
                    <xdr:colOff>361950</xdr:colOff>
                    <xdr:row>13</xdr:row>
                    <xdr:rowOff>38100</xdr:rowOff>
                  </from>
                  <to>
                    <xdr:col>9</xdr:col>
                    <xdr:colOff>85725</xdr:colOff>
                    <xdr:row>13</xdr:row>
                    <xdr:rowOff>247650</xdr:rowOff>
                  </to>
                </anchor>
              </controlPr>
            </control>
          </mc:Choice>
        </mc:AlternateContent>
        <mc:AlternateContent xmlns:mc="http://schemas.openxmlformats.org/markup-compatibility/2006">
          <mc:Choice Requires="x14">
            <control shapeId="20511" r:id="rId18" name="チェック 31">
              <controlPr defaultSize="0" autoFill="0" autoLine="0" autoPict="0">
                <anchor moveWithCells="1">
                  <from>
                    <xdr:col>3</xdr:col>
                    <xdr:colOff>28575</xdr:colOff>
                    <xdr:row>19</xdr:row>
                    <xdr:rowOff>28575</xdr:rowOff>
                  </from>
                  <to>
                    <xdr:col>4</xdr:col>
                    <xdr:colOff>47625</xdr:colOff>
                    <xdr:row>19</xdr:row>
                    <xdr:rowOff>238125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Z29"/>
  <sheetViews>
    <sheetView showGridLines="0" workbookViewId="0">
      <pane ySplit="1" topLeftCell="A2" activePane="bottomLeft" state="frozen"/>
      <selection pane="bottomLeft" activeCell="S6" sqref="S6"/>
    </sheetView>
  </sheetViews>
  <sheetFormatPr defaultColWidth="0" defaultRowHeight="13.5" zeroHeight="1" x14ac:dyDescent="0.15"/>
  <cols>
    <col min="1" max="1" width="5.5" style="236" customWidth="1"/>
    <col min="2" max="17" width="5.5" style="177" customWidth="1"/>
    <col min="18" max="18" width="5.625" style="237" customWidth="1"/>
    <col min="19" max="19" width="40" style="179" customWidth="1"/>
    <col min="20" max="20" width="40" style="179" hidden="1" customWidth="1"/>
    <col min="21" max="16384" width="40" style="179" hidden="1"/>
  </cols>
  <sheetData>
    <row r="1" spans="1:19" ht="39.75" customHeight="1" x14ac:dyDescent="0.15">
      <c r="A1" s="789" t="s">
        <v>357</v>
      </c>
      <c r="B1" s="789"/>
      <c r="C1" s="789"/>
      <c r="D1" s="789"/>
      <c r="E1" s="789"/>
      <c r="F1" s="789"/>
      <c r="G1" s="789"/>
      <c r="H1" s="789"/>
      <c r="I1" s="789"/>
      <c r="J1" s="789"/>
      <c r="K1" s="789"/>
      <c r="L1" s="789"/>
      <c r="M1" s="789"/>
      <c r="N1" s="789"/>
      <c r="O1" s="789"/>
      <c r="P1" s="789"/>
      <c r="Q1" s="789"/>
      <c r="R1" s="789"/>
      <c r="S1" s="235"/>
    </row>
    <row r="2" spans="1:19" ht="21" x14ac:dyDescent="0.2">
      <c r="A2" s="732" t="str">
        <f>IF(初期入力!O2="","令和　　年度 活動実施計画書及び資金計画書","令和"&amp;DBCS(初期入力!O2)&amp;"年度 活動実施計画書及び資金計画書")</f>
        <v>令和８年度 活動実施計画書及び資金計画書</v>
      </c>
      <c r="B2" s="732"/>
      <c r="C2" s="732"/>
      <c r="D2" s="732"/>
      <c r="E2" s="732"/>
      <c r="F2" s="732"/>
      <c r="G2" s="732"/>
      <c r="H2" s="732"/>
      <c r="I2" s="732"/>
      <c r="J2" s="732"/>
      <c r="K2" s="732"/>
      <c r="L2" s="732"/>
      <c r="M2" s="732"/>
      <c r="N2" s="732"/>
      <c r="O2" s="732"/>
      <c r="P2" s="732"/>
      <c r="Q2" s="732"/>
      <c r="R2" s="732"/>
    </row>
    <row r="3" spans="1:19" ht="21" x14ac:dyDescent="0.2">
      <c r="A3" s="178"/>
      <c r="B3" s="178"/>
      <c r="C3" s="178"/>
      <c r="D3" s="178"/>
      <c r="E3" s="178"/>
      <c r="F3" s="179"/>
      <c r="G3" s="179"/>
      <c r="H3" s="179"/>
      <c r="I3" s="179"/>
      <c r="J3" s="179"/>
      <c r="K3" s="179"/>
      <c r="L3" s="179"/>
      <c r="M3" s="179"/>
      <c r="N3" s="179"/>
      <c r="O3" s="179"/>
      <c r="P3" s="179"/>
      <c r="Q3" s="179"/>
      <c r="R3" s="179"/>
    </row>
    <row r="4" spans="1:19" ht="32.25" customHeight="1" x14ac:dyDescent="0.2">
      <c r="A4" s="178"/>
      <c r="B4" s="179"/>
      <c r="C4" s="179"/>
      <c r="D4" s="179"/>
      <c r="E4" s="179"/>
      <c r="F4" s="733" t="s">
        <v>5</v>
      </c>
      <c r="G4" s="733"/>
      <c r="H4" s="733"/>
      <c r="I4" s="733"/>
      <c r="J4" s="790" t="str">
        <f>IF(初期入力!C25="","",初期入力!C25)</f>
        <v/>
      </c>
      <c r="K4" s="791"/>
      <c r="L4" s="791"/>
      <c r="M4" s="791"/>
      <c r="N4" s="791"/>
      <c r="O4" s="791"/>
      <c r="P4" s="791"/>
      <c r="Q4" s="791"/>
      <c r="R4" s="792"/>
    </row>
    <row r="5" spans="1:19" ht="18.75" customHeight="1" x14ac:dyDescent="0.15">
      <c r="A5" s="213"/>
      <c r="B5" s="213"/>
      <c r="C5" s="213"/>
      <c r="D5" s="213"/>
      <c r="E5" s="213"/>
      <c r="F5" s="213"/>
      <c r="G5" s="213"/>
      <c r="H5" s="213"/>
      <c r="I5" s="213"/>
      <c r="J5" s="213"/>
      <c r="K5" s="213"/>
      <c r="L5" s="213"/>
      <c r="M5" s="213"/>
      <c r="N5" s="213"/>
      <c r="O5" s="213"/>
      <c r="P5" s="213"/>
      <c r="Q5" s="213"/>
      <c r="R5" s="213"/>
    </row>
    <row r="6" spans="1:19" ht="38.25" customHeight="1" x14ac:dyDescent="0.15">
      <c r="A6" s="793"/>
      <c r="B6" s="794"/>
      <c r="C6" s="793" t="s">
        <v>332</v>
      </c>
      <c r="D6" s="795"/>
      <c r="E6" s="795"/>
      <c r="F6" s="795"/>
      <c r="G6" s="795"/>
      <c r="H6" s="795"/>
      <c r="I6" s="796"/>
      <c r="J6" s="797" t="s">
        <v>45</v>
      </c>
      <c r="K6" s="798"/>
      <c r="L6" s="798"/>
      <c r="M6" s="798"/>
      <c r="N6" s="798"/>
      <c r="O6" s="798"/>
      <c r="P6" s="798"/>
      <c r="Q6" s="798"/>
      <c r="R6" s="799"/>
    </row>
    <row r="7" spans="1:19" ht="31.5" customHeight="1" x14ac:dyDescent="0.15">
      <c r="A7" s="823" t="s">
        <v>200</v>
      </c>
      <c r="B7" s="824"/>
      <c r="C7" s="823" t="s">
        <v>237</v>
      </c>
      <c r="D7" s="827"/>
      <c r="E7" s="827"/>
      <c r="F7" s="827"/>
      <c r="G7" s="827"/>
      <c r="H7" s="202"/>
      <c r="I7" s="248"/>
      <c r="J7" s="800" t="s">
        <v>354</v>
      </c>
      <c r="K7" s="801"/>
      <c r="L7" s="802"/>
      <c r="M7" s="803" t="s">
        <v>355</v>
      </c>
      <c r="N7" s="801"/>
      <c r="O7" s="802"/>
      <c r="P7" s="803" t="s">
        <v>356</v>
      </c>
      <c r="Q7" s="801"/>
      <c r="R7" s="804"/>
    </row>
    <row r="8" spans="1:19" ht="31.5" customHeight="1" x14ac:dyDescent="0.15">
      <c r="A8" s="825"/>
      <c r="B8" s="826"/>
      <c r="C8" s="825"/>
      <c r="D8" s="812"/>
      <c r="E8" s="812"/>
      <c r="F8" s="812"/>
      <c r="G8" s="812"/>
      <c r="H8" s="805" t="s">
        <v>388</v>
      </c>
      <c r="I8" s="806"/>
      <c r="J8" s="807"/>
      <c r="K8" s="807"/>
      <c r="L8" s="807"/>
      <c r="M8" s="808"/>
      <c r="N8" s="809"/>
      <c r="O8" s="810"/>
      <c r="P8" s="811" t="str">
        <f>IF(J8="","",J8)</f>
        <v/>
      </c>
      <c r="Q8" s="812"/>
      <c r="R8" s="813"/>
    </row>
    <row r="9" spans="1:19" ht="38.25" customHeight="1" x14ac:dyDescent="0.15">
      <c r="A9" s="814" t="s">
        <v>333</v>
      </c>
      <c r="B9" s="815"/>
      <c r="C9" s="816"/>
      <c r="D9" s="817"/>
      <c r="E9" s="817"/>
      <c r="F9" s="817"/>
      <c r="G9" s="817"/>
      <c r="H9" s="817"/>
      <c r="I9" s="818"/>
      <c r="J9" s="819"/>
      <c r="K9" s="820"/>
      <c r="L9" s="820"/>
      <c r="M9" s="820"/>
      <c r="N9" s="820"/>
      <c r="O9" s="820"/>
      <c r="P9" s="821" t="str">
        <f>IF(J8="","",J8+J9-M9)</f>
        <v/>
      </c>
      <c r="Q9" s="821"/>
      <c r="R9" s="822"/>
    </row>
    <row r="10" spans="1:19" ht="38.25" customHeight="1" x14ac:dyDescent="0.15">
      <c r="A10" s="828" t="s">
        <v>335</v>
      </c>
      <c r="B10" s="829"/>
      <c r="C10" s="830"/>
      <c r="D10" s="831"/>
      <c r="E10" s="831"/>
      <c r="F10" s="831"/>
      <c r="G10" s="831"/>
      <c r="H10" s="831"/>
      <c r="I10" s="832"/>
      <c r="J10" s="833"/>
      <c r="K10" s="834"/>
      <c r="L10" s="834"/>
      <c r="M10" s="834"/>
      <c r="N10" s="834"/>
      <c r="O10" s="834"/>
      <c r="P10" s="835" t="str">
        <f t="shared" ref="P10:P20" si="0">IF($P$9="","",SUM(P9,J10)-M10)</f>
        <v/>
      </c>
      <c r="Q10" s="835"/>
      <c r="R10" s="836"/>
    </row>
    <row r="11" spans="1:19" ht="38.25" customHeight="1" x14ac:dyDescent="0.15">
      <c r="A11" s="828" t="s">
        <v>336</v>
      </c>
      <c r="B11" s="829"/>
      <c r="C11" s="830"/>
      <c r="D11" s="831"/>
      <c r="E11" s="831"/>
      <c r="F11" s="831"/>
      <c r="G11" s="831"/>
      <c r="H11" s="831"/>
      <c r="I11" s="832"/>
      <c r="J11" s="833"/>
      <c r="K11" s="834"/>
      <c r="L11" s="834"/>
      <c r="M11" s="834"/>
      <c r="N11" s="834"/>
      <c r="O11" s="834"/>
      <c r="P11" s="835" t="str">
        <f t="shared" si="0"/>
        <v/>
      </c>
      <c r="Q11" s="835"/>
      <c r="R11" s="836"/>
    </row>
    <row r="12" spans="1:19" ht="38.25" customHeight="1" x14ac:dyDescent="0.15">
      <c r="A12" s="828" t="s">
        <v>337</v>
      </c>
      <c r="B12" s="829"/>
      <c r="C12" s="830"/>
      <c r="D12" s="831"/>
      <c r="E12" s="831"/>
      <c r="F12" s="831"/>
      <c r="G12" s="831"/>
      <c r="H12" s="831"/>
      <c r="I12" s="832"/>
      <c r="J12" s="833"/>
      <c r="K12" s="834"/>
      <c r="L12" s="834"/>
      <c r="M12" s="834"/>
      <c r="N12" s="834"/>
      <c r="O12" s="834"/>
      <c r="P12" s="835" t="str">
        <f t="shared" si="0"/>
        <v/>
      </c>
      <c r="Q12" s="835"/>
      <c r="R12" s="836"/>
    </row>
    <row r="13" spans="1:19" ht="38.25" customHeight="1" x14ac:dyDescent="0.15">
      <c r="A13" s="828" t="s">
        <v>339</v>
      </c>
      <c r="B13" s="829"/>
      <c r="C13" s="830"/>
      <c r="D13" s="831"/>
      <c r="E13" s="831"/>
      <c r="F13" s="831"/>
      <c r="G13" s="831"/>
      <c r="H13" s="831"/>
      <c r="I13" s="832"/>
      <c r="J13" s="833"/>
      <c r="K13" s="834"/>
      <c r="L13" s="834"/>
      <c r="M13" s="834"/>
      <c r="N13" s="834"/>
      <c r="O13" s="834"/>
      <c r="P13" s="835" t="str">
        <f t="shared" si="0"/>
        <v/>
      </c>
      <c r="Q13" s="835"/>
      <c r="R13" s="836"/>
    </row>
    <row r="14" spans="1:19" ht="38.25" customHeight="1" x14ac:dyDescent="0.15">
      <c r="A14" s="828" t="s">
        <v>341</v>
      </c>
      <c r="B14" s="829"/>
      <c r="C14" s="830"/>
      <c r="D14" s="831"/>
      <c r="E14" s="831"/>
      <c r="F14" s="831"/>
      <c r="G14" s="831"/>
      <c r="H14" s="831"/>
      <c r="I14" s="832"/>
      <c r="J14" s="833"/>
      <c r="K14" s="834"/>
      <c r="L14" s="834"/>
      <c r="M14" s="834"/>
      <c r="N14" s="834"/>
      <c r="O14" s="834"/>
      <c r="P14" s="835" t="str">
        <f t="shared" si="0"/>
        <v/>
      </c>
      <c r="Q14" s="835"/>
      <c r="R14" s="836"/>
    </row>
    <row r="15" spans="1:19" ht="38.25" customHeight="1" x14ac:dyDescent="0.15">
      <c r="A15" s="828" t="s">
        <v>342</v>
      </c>
      <c r="B15" s="829"/>
      <c r="C15" s="830"/>
      <c r="D15" s="831"/>
      <c r="E15" s="831"/>
      <c r="F15" s="831"/>
      <c r="G15" s="831"/>
      <c r="H15" s="831"/>
      <c r="I15" s="832"/>
      <c r="J15" s="833"/>
      <c r="K15" s="834"/>
      <c r="L15" s="834"/>
      <c r="M15" s="834"/>
      <c r="N15" s="834"/>
      <c r="O15" s="834"/>
      <c r="P15" s="835" t="str">
        <f t="shared" si="0"/>
        <v/>
      </c>
      <c r="Q15" s="835"/>
      <c r="R15" s="836"/>
    </row>
    <row r="16" spans="1:19" ht="38.25" customHeight="1" x14ac:dyDescent="0.15">
      <c r="A16" s="828" t="s">
        <v>345</v>
      </c>
      <c r="B16" s="829"/>
      <c r="C16" s="830"/>
      <c r="D16" s="831"/>
      <c r="E16" s="831"/>
      <c r="F16" s="831"/>
      <c r="G16" s="831"/>
      <c r="H16" s="831"/>
      <c r="I16" s="832"/>
      <c r="J16" s="833"/>
      <c r="K16" s="834"/>
      <c r="L16" s="834"/>
      <c r="M16" s="834"/>
      <c r="N16" s="834"/>
      <c r="O16" s="834"/>
      <c r="P16" s="835" t="str">
        <f t="shared" si="0"/>
        <v/>
      </c>
      <c r="Q16" s="835"/>
      <c r="R16" s="836"/>
    </row>
    <row r="17" spans="1:26" ht="38.25" customHeight="1" x14ac:dyDescent="0.15">
      <c r="A17" s="828" t="s">
        <v>347</v>
      </c>
      <c r="B17" s="829"/>
      <c r="C17" s="830"/>
      <c r="D17" s="831"/>
      <c r="E17" s="831"/>
      <c r="F17" s="831"/>
      <c r="G17" s="831"/>
      <c r="H17" s="831"/>
      <c r="I17" s="832"/>
      <c r="J17" s="833"/>
      <c r="K17" s="834"/>
      <c r="L17" s="834"/>
      <c r="M17" s="834"/>
      <c r="N17" s="834"/>
      <c r="O17" s="834"/>
      <c r="P17" s="835" t="str">
        <f t="shared" si="0"/>
        <v/>
      </c>
      <c r="Q17" s="835"/>
      <c r="R17" s="836"/>
    </row>
    <row r="18" spans="1:26" ht="38.25" customHeight="1" x14ac:dyDescent="0.15">
      <c r="A18" s="828" t="s">
        <v>348</v>
      </c>
      <c r="B18" s="829"/>
      <c r="C18" s="830"/>
      <c r="D18" s="831"/>
      <c r="E18" s="831"/>
      <c r="F18" s="831"/>
      <c r="G18" s="831"/>
      <c r="H18" s="831"/>
      <c r="I18" s="832"/>
      <c r="J18" s="833"/>
      <c r="K18" s="834"/>
      <c r="L18" s="834"/>
      <c r="M18" s="834"/>
      <c r="N18" s="834"/>
      <c r="O18" s="834"/>
      <c r="P18" s="835" t="str">
        <f t="shared" si="0"/>
        <v/>
      </c>
      <c r="Q18" s="835"/>
      <c r="R18" s="836"/>
    </row>
    <row r="19" spans="1:26" ht="38.25" customHeight="1" x14ac:dyDescent="0.15">
      <c r="A19" s="828" t="s">
        <v>351</v>
      </c>
      <c r="B19" s="829"/>
      <c r="C19" s="830"/>
      <c r="D19" s="831"/>
      <c r="E19" s="831"/>
      <c r="F19" s="831"/>
      <c r="G19" s="831"/>
      <c r="H19" s="831"/>
      <c r="I19" s="832"/>
      <c r="J19" s="833"/>
      <c r="K19" s="834"/>
      <c r="L19" s="834"/>
      <c r="M19" s="834"/>
      <c r="N19" s="834"/>
      <c r="O19" s="834"/>
      <c r="P19" s="835" t="str">
        <f t="shared" si="0"/>
        <v/>
      </c>
      <c r="Q19" s="835"/>
      <c r="R19" s="836"/>
    </row>
    <row r="20" spans="1:26" ht="38.25" customHeight="1" x14ac:dyDescent="0.15">
      <c r="A20" s="837" t="s">
        <v>352</v>
      </c>
      <c r="B20" s="838"/>
      <c r="C20" s="839"/>
      <c r="D20" s="840"/>
      <c r="E20" s="840"/>
      <c r="F20" s="840"/>
      <c r="G20" s="840"/>
      <c r="H20" s="840"/>
      <c r="I20" s="841"/>
      <c r="J20" s="842"/>
      <c r="K20" s="843"/>
      <c r="L20" s="843"/>
      <c r="M20" s="843"/>
      <c r="N20" s="843"/>
      <c r="O20" s="843"/>
      <c r="P20" s="844" t="str">
        <f t="shared" si="0"/>
        <v/>
      </c>
      <c r="Q20" s="844"/>
      <c r="R20" s="845"/>
    </row>
    <row r="21" spans="1:26" ht="38.25" customHeight="1" x14ac:dyDescent="0.15">
      <c r="A21" s="846" t="s">
        <v>91</v>
      </c>
      <c r="B21" s="847"/>
      <c r="C21" s="847"/>
      <c r="D21" s="847"/>
      <c r="E21" s="847"/>
      <c r="F21" s="847"/>
      <c r="G21" s="847"/>
      <c r="H21" s="847"/>
      <c r="I21" s="848"/>
      <c r="J21" s="849">
        <f>SUM(J8:L20)</f>
        <v>0</v>
      </c>
      <c r="K21" s="850"/>
      <c r="L21" s="850"/>
      <c r="M21" s="850">
        <f>SUM(M9:O20)</f>
        <v>0</v>
      </c>
      <c r="N21" s="850"/>
      <c r="O21" s="850"/>
      <c r="P21" s="851" t="str">
        <f>IF(M21=0,"",J21-M21)</f>
        <v/>
      </c>
      <c r="Q21" s="852"/>
      <c r="R21" s="853"/>
      <c r="S21" s="249" t="str">
        <f>IF(P21=0,"","※　収入合計と支出合計は一致させること。")</f>
        <v>※　収入合計と支出合計は一致させること。</v>
      </c>
    </row>
    <row r="22" spans="1:26" ht="29.25" customHeight="1" x14ac:dyDescent="0.15">
      <c r="A22" s="202"/>
      <c r="B22" s="202"/>
      <c r="C22" s="239"/>
      <c r="D22" s="240"/>
      <c r="E22" s="241"/>
      <c r="F22" s="179"/>
      <c r="G22" s="179"/>
      <c r="H22" s="179"/>
      <c r="I22" s="179"/>
      <c r="J22" s="854" t="str">
        <f>IF(P21=0,"","(収入合計)  "&amp;FIXED(J21,0)&amp;"円 - (支出合計)  "&amp;FIXED(M21,0)&amp;"円　=")</f>
        <v>(収入合計)  0円 - (支出合計)  0円　=</v>
      </c>
      <c r="K22" s="854"/>
      <c r="L22" s="854"/>
      <c r="M22" s="854"/>
      <c r="N22" s="854"/>
      <c r="O22" s="854"/>
      <c r="P22" s="854"/>
      <c r="Q22" s="854"/>
      <c r="R22" s="854"/>
      <c r="S22" s="250" t="str">
        <f>IF(M21=0,"",J21-M21)</f>
        <v/>
      </c>
      <c r="T22" s="251"/>
      <c r="U22" s="249"/>
      <c r="V22" s="249"/>
      <c r="W22" s="249"/>
      <c r="X22" s="249"/>
      <c r="Y22" s="249"/>
      <c r="Z22" s="249"/>
    </row>
    <row r="23" spans="1:26" ht="29.25" customHeight="1" x14ac:dyDescent="0.15">
      <c r="A23" s="855" t="s">
        <v>331</v>
      </c>
      <c r="B23" s="827"/>
      <c r="C23" s="827"/>
      <c r="D23" s="827"/>
      <c r="E23" s="827"/>
      <c r="F23" s="827"/>
      <c r="G23" s="827"/>
      <c r="H23" s="827"/>
      <c r="I23" s="827"/>
      <c r="J23" s="827"/>
      <c r="K23" s="827"/>
      <c r="L23" s="827"/>
      <c r="M23" s="827"/>
      <c r="N23" s="827"/>
      <c r="O23" s="827"/>
      <c r="P23" s="827"/>
      <c r="Q23" s="827"/>
      <c r="R23" s="856"/>
    </row>
    <row r="24" spans="1:26" ht="33.75" customHeight="1" x14ac:dyDescent="0.15">
      <c r="A24" s="857" t="s">
        <v>237</v>
      </c>
      <c r="B24" s="858"/>
      <c r="C24" s="858"/>
      <c r="D24" s="859"/>
      <c r="E24" s="860" t="s">
        <v>412</v>
      </c>
      <c r="F24" s="861"/>
      <c r="G24" s="862"/>
      <c r="H24" s="863" t="s">
        <v>104</v>
      </c>
      <c r="I24" s="863"/>
      <c r="J24" s="864" t="s">
        <v>237</v>
      </c>
      <c r="K24" s="865"/>
      <c r="L24" s="865"/>
      <c r="M24" s="866"/>
      <c r="N24" s="860" t="s">
        <v>412</v>
      </c>
      <c r="O24" s="861"/>
      <c r="P24" s="862"/>
      <c r="Q24" s="863" t="s">
        <v>104</v>
      </c>
      <c r="R24" s="867"/>
    </row>
    <row r="25" spans="1:26" ht="38.25" customHeight="1" x14ac:dyDescent="0.15">
      <c r="A25" s="868"/>
      <c r="B25" s="869"/>
      <c r="C25" s="869"/>
      <c r="D25" s="870"/>
      <c r="E25" s="242" t="s">
        <v>58</v>
      </c>
      <c r="F25" s="244"/>
      <c r="G25" s="246" t="s">
        <v>67</v>
      </c>
      <c r="H25" s="871"/>
      <c r="I25" s="872"/>
      <c r="J25" s="873"/>
      <c r="K25" s="869"/>
      <c r="L25" s="869"/>
      <c r="M25" s="870"/>
      <c r="N25" s="242" t="s">
        <v>58</v>
      </c>
      <c r="O25" s="244"/>
      <c r="P25" s="246" t="s">
        <v>67</v>
      </c>
      <c r="Q25" s="871"/>
      <c r="R25" s="874"/>
    </row>
    <row r="26" spans="1:26" ht="38.25" customHeight="1" x14ac:dyDescent="0.15">
      <c r="A26" s="868"/>
      <c r="B26" s="869"/>
      <c r="C26" s="869"/>
      <c r="D26" s="870"/>
      <c r="E26" s="242" t="s">
        <v>58</v>
      </c>
      <c r="F26" s="244"/>
      <c r="G26" s="246" t="s">
        <v>67</v>
      </c>
      <c r="H26" s="871"/>
      <c r="I26" s="872"/>
      <c r="J26" s="873"/>
      <c r="K26" s="869"/>
      <c r="L26" s="869"/>
      <c r="M26" s="870"/>
      <c r="N26" s="242" t="s">
        <v>58</v>
      </c>
      <c r="O26" s="244"/>
      <c r="P26" s="246" t="s">
        <v>67</v>
      </c>
      <c r="Q26" s="871"/>
      <c r="R26" s="874"/>
    </row>
    <row r="27" spans="1:26" ht="38.25" customHeight="1" x14ac:dyDescent="0.15">
      <c r="A27" s="868"/>
      <c r="B27" s="869"/>
      <c r="C27" s="869"/>
      <c r="D27" s="870"/>
      <c r="E27" s="242" t="s">
        <v>58</v>
      </c>
      <c r="F27" s="244"/>
      <c r="G27" s="246" t="s">
        <v>67</v>
      </c>
      <c r="H27" s="871"/>
      <c r="I27" s="872"/>
      <c r="J27" s="873"/>
      <c r="K27" s="869"/>
      <c r="L27" s="869"/>
      <c r="M27" s="870"/>
      <c r="N27" s="242" t="s">
        <v>58</v>
      </c>
      <c r="O27" s="244"/>
      <c r="P27" s="246" t="s">
        <v>67</v>
      </c>
      <c r="Q27" s="871"/>
      <c r="R27" s="874"/>
    </row>
    <row r="28" spans="1:26" ht="38.25" customHeight="1" x14ac:dyDescent="0.15">
      <c r="A28" s="875"/>
      <c r="B28" s="876"/>
      <c r="C28" s="876"/>
      <c r="D28" s="877"/>
      <c r="E28" s="243" t="s">
        <v>58</v>
      </c>
      <c r="F28" s="245"/>
      <c r="G28" s="247" t="s">
        <v>67</v>
      </c>
      <c r="H28" s="878"/>
      <c r="I28" s="879"/>
      <c r="J28" s="880"/>
      <c r="K28" s="876"/>
      <c r="L28" s="876"/>
      <c r="M28" s="877"/>
      <c r="N28" s="243" t="s">
        <v>58</v>
      </c>
      <c r="O28" s="245"/>
      <c r="P28" s="247" t="s">
        <v>67</v>
      </c>
      <c r="Q28" s="878"/>
      <c r="R28" s="881"/>
    </row>
    <row r="29" spans="1:26" ht="20.25" hidden="1" customHeight="1" x14ac:dyDescent="0.2">
      <c r="A29" s="238"/>
      <c r="B29" s="186"/>
      <c r="C29" s="186"/>
      <c r="D29" s="186"/>
      <c r="E29" s="186"/>
    </row>
  </sheetData>
  <sheetProtection sheet="1" objects="1" scenarios="1"/>
  <mergeCells count="104">
    <mergeCell ref="A26:D26"/>
    <mergeCell ref="H26:I26"/>
    <mergeCell ref="J26:M26"/>
    <mergeCell ref="Q26:R26"/>
    <mergeCell ref="A27:D27"/>
    <mergeCell ref="H27:I27"/>
    <mergeCell ref="J27:M27"/>
    <mergeCell ref="Q27:R27"/>
    <mergeCell ref="A28:D28"/>
    <mergeCell ref="H28:I28"/>
    <mergeCell ref="J28:M28"/>
    <mergeCell ref="Q28:R28"/>
    <mergeCell ref="J22:R22"/>
    <mergeCell ref="A23:R23"/>
    <mergeCell ref="A24:D24"/>
    <mergeCell ref="E24:G24"/>
    <mergeCell ref="H24:I24"/>
    <mergeCell ref="J24:M24"/>
    <mergeCell ref="N24:P24"/>
    <mergeCell ref="Q24:R24"/>
    <mergeCell ref="A25:D25"/>
    <mergeCell ref="H25:I25"/>
    <mergeCell ref="J25:M25"/>
    <mergeCell ref="Q25:R25"/>
    <mergeCell ref="A20:B20"/>
    <mergeCell ref="C20:I20"/>
    <mergeCell ref="J20:L20"/>
    <mergeCell ref="M20:O20"/>
    <mergeCell ref="P20:R20"/>
    <mergeCell ref="A21:I21"/>
    <mergeCell ref="J21:L21"/>
    <mergeCell ref="M21:O21"/>
    <mergeCell ref="P21:R21"/>
    <mergeCell ref="A18:B18"/>
    <mergeCell ref="C18:I18"/>
    <mergeCell ref="J18:L18"/>
    <mergeCell ref="M18:O18"/>
    <mergeCell ref="P18:R18"/>
    <mergeCell ref="A19:B19"/>
    <mergeCell ref="C19:I19"/>
    <mergeCell ref="J19:L19"/>
    <mergeCell ref="M19:O19"/>
    <mergeCell ref="P19:R19"/>
    <mergeCell ref="A16:B16"/>
    <mergeCell ref="C16:I16"/>
    <mergeCell ref="J16:L16"/>
    <mergeCell ref="M16:O16"/>
    <mergeCell ref="P16:R16"/>
    <mergeCell ref="A17:B17"/>
    <mergeCell ref="C17:I17"/>
    <mergeCell ref="J17:L17"/>
    <mergeCell ref="M17:O17"/>
    <mergeCell ref="P17:R17"/>
    <mergeCell ref="A14:B14"/>
    <mergeCell ref="C14:I14"/>
    <mergeCell ref="J14:L14"/>
    <mergeCell ref="M14:O14"/>
    <mergeCell ref="P14:R14"/>
    <mergeCell ref="A15:B15"/>
    <mergeCell ref="C15:I15"/>
    <mergeCell ref="J15:L15"/>
    <mergeCell ref="M15:O15"/>
    <mergeCell ref="P15:R15"/>
    <mergeCell ref="A12:B12"/>
    <mergeCell ref="C12:I12"/>
    <mergeCell ref="J12:L12"/>
    <mergeCell ref="M12:O12"/>
    <mergeCell ref="P12:R12"/>
    <mergeCell ref="A13:B13"/>
    <mergeCell ref="C13:I13"/>
    <mergeCell ref="J13:L13"/>
    <mergeCell ref="M13:O13"/>
    <mergeCell ref="P13:R13"/>
    <mergeCell ref="A10:B10"/>
    <mergeCell ref="C10:I10"/>
    <mergeCell ref="J10:L10"/>
    <mergeCell ref="M10:O10"/>
    <mergeCell ref="P10:R10"/>
    <mergeCell ref="A11:B11"/>
    <mergeCell ref="C11:I11"/>
    <mergeCell ref="J11:L11"/>
    <mergeCell ref="M11:O11"/>
    <mergeCell ref="P11:R11"/>
    <mergeCell ref="H8:I8"/>
    <mergeCell ref="J8:L8"/>
    <mergeCell ref="M8:O8"/>
    <mergeCell ref="P8:R8"/>
    <mergeCell ref="A9:B9"/>
    <mergeCell ref="C9:I9"/>
    <mergeCell ref="J9:L9"/>
    <mergeCell ref="M9:O9"/>
    <mergeCell ref="P9:R9"/>
    <mergeCell ref="A7:B8"/>
    <mergeCell ref="C7:G8"/>
    <mergeCell ref="A1:R1"/>
    <mergeCell ref="A2:R2"/>
    <mergeCell ref="F4:I4"/>
    <mergeCell ref="J4:R4"/>
    <mergeCell ref="A6:B6"/>
    <mergeCell ref="C6:I6"/>
    <mergeCell ref="J6:R6"/>
    <mergeCell ref="J7:L7"/>
    <mergeCell ref="M7:O7"/>
    <mergeCell ref="P7:R7"/>
  </mergeCells>
  <phoneticPr fontId="3"/>
  <conditionalFormatting sqref="J22">
    <cfRule type="expression" dxfId="21" priority="4" stopIfTrue="1">
      <formula>$M$21=0</formula>
    </cfRule>
  </conditionalFormatting>
  <conditionalFormatting sqref="J21:O21">
    <cfRule type="expression" dxfId="20" priority="1">
      <formula>$J$21=$M$21</formula>
    </cfRule>
  </conditionalFormatting>
  <conditionalFormatting sqref="S21">
    <cfRule type="expression" dxfId="19" priority="5" stopIfTrue="1">
      <formula>$M$21=0</formula>
    </cfRule>
  </conditionalFormatting>
  <conditionalFormatting sqref="S22">
    <cfRule type="cellIs" dxfId="18" priority="3" stopIfTrue="1" operator="notEqual">
      <formula>0</formula>
    </cfRule>
  </conditionalFormatting>
  <dataValidations count="6">
    <dataValidation type="whole" imeMode="off" operator="greaterThan" allowBlank="1" showInputMessage="1" showErrorMessage="1" error="整数値を入力してください。" sqref="WVK983044:WVK983068 C65540:C65564 IY65540:IY65564 SU65540:SU65564 ACQ65540:ACQ65564 AMM65540:AMM65564 AWI65540:AWI65564 BGE65540:BGE65564 BQA65540:BQA65564 BZW65540:BZW65564 CJS65540:CJS65564 CTO65540:CTO65564 DDK65540:DDK65564 DNG65540:DNG65564 DXC65540:DXC65564 EGY65540:EGY65564 EQU65540:EQU65564 FAQ65540:FAQ65564 FKM65540:FKM65564 FUI65540:FUI65564 GEE65540:GEE65564 GOA65540:GOA65564 GXW65540:GXW65564 HHS65540:HHS65564 HRO65540:HRO65564 IBK65540:IBK65564 ILG65540:ILG65564 IVC65540:IVC65564 JEY65540:JEY65564 JOU65540:JOU65564 JYQ65540:JYQ65564 KIM65540:KIM65564 KSI65540:KSI65564 LCE65540:LCE65564 LMA65540:LMA65564 LVW65540:LVW65564 MFS65540:MFS65564 MPO65540:MPO65564 MZK65540:MZK65564 NJG65540:NJG65564 NTC65540:NTC65564 OCY65540:OCY65564 OMU65540:OMU65564 OWQ65540:OWQ65564 PGM65540:PGM65564 PQI65540:PQI65564 QAE65540:QAE65564 QKA65540:QKA65564 QTW65540:QTW65564 RDS65540:RDS65564 RNO65540:RNO65564 RXK65540:RXK65564 SHG65540:SHG65564 SRC65540:SRC65564 TAY65540:TAY65564 TKU65540:TKU65564 TUQ65540:TUQ65564 UEM65540:UEM65564 UOI65540:UOI65564 UYE65540:UYE65564 VIA65540:VIA65564 VRW65540:VRW65564 WBS65540:WBS65564 WLO65540:WLO65564 WVK65540:WVK65564 C131076:C131100 IY131076:IY131100 SU131076:SU131100 ACQ131076:ACQ131100 AMM131076:AMM131100 AWI131076:AWI131100 BGE131076:BGE131100 BQA131076:BQA131100 BZW131076:BZW131100 CJS131076:CJS131100 CTO131076:CTO131100 DDK131076:DDK131100 DNG131076:DNG131100 DXC131076:DXC131100 EGY131076:EGY131100 EQU131076:EQU131100 FAQ131076:FAQ131100 FKM131076:FKM131100 FUI131076:FUI131100 GEE131076:GEE131100 GOA131076:GOA131100 GXW131076:GXW131100 HHS131076:HHS131100 HRO131076:HRO131100 IBK131076:IBK131100 ILG131076:ILG131100 IVC131076:IVC131100 JEY131076:JEY131100 JOU131076:JOU131100 JYQ131076:JYQ131100 KIM131076:KIM131100 KSI131076:KSI131100 LCE131076:LCE131100 LMA131076:LMA131100 LVW131076:LVW131100 MFS131076:MFS131100 MPO131076:MPO131100 MZK131076:MZK131100 NJG131076:NJG131100 NTC131076:NTC131100 OCY131076:OCY131100 OMU131076:OMU131100 OWQ131076:OWQ131100 PGM131076:PGM131100 PQI131076:PQI131100 QAE131076:QAE131100 QKA131076:QKA131100 QTW131076:QTW131100 RDS131076:RDS131100 RNO131076:RNO131100 RXK131076:RXK131100 SHG131076:SHG131100 SRC131076:SRC131100 TAY131076:TAY131100 TKU131076:TKU131100 TUQ131076:TUQ131100 UEM131076:UEM131100 UOI131076:UOI131100 UYE131076:UYE131100 VIA131076:VIA131100 VRW131076:VRW131100 WBS131076:WBS131100 WLO131076:WLO131100 WVK131076:WVK131100 C196612:C196636 IY196612:IY196636 SU196612:SU196636 ACQ196612:ACQ196636 AMM196612:AMM196636 AWI196612:AWI196636 BGE196612:BGE196636 BQA196612:BQA196636 BZW196612:BZW196636 CJS196612:CJS196636 CTO196612:CTO196636 DDK196612:DDK196636 DNG196612:DNG196636 DXC196612:DXC196636 EGY196612:EGY196636 EQU196612:EQU196636 FAQ196612:FAQ196636 FKM196612:FKM196636 FUI196612:FUI196636 GEE196612:GEE196636 GOA196612:GOA196636 GXW196612:GXW196636 HHS196612:HHS196636 HRO196612:HRO196636 IBK196612:IBK196636 ILG196612:ILG196636 IVC196612:IVC196636 JEY196612:JEY196636 JOU196612:JOU196636 JYQ196612:JYQ196636 KIM196612:KIM196636 KSI196612:KSI196636 LCE196612:LCE196636 LMA196612:LMA196636 LVW196612:LVW196636 MFS196612:MFS196636 MPO196612:MPO196636 MZK196612:MZK196636 NJG196612:NJG196636 NTC196612:NTC196636 OCY196612:OCY196636 OMU196612:OMU196636 OWQ196612:OWQ196636 PGM196612:PGM196636 PQI196612:PQI196636 QAE196612:QAE196636 QKA196612:QKA196636 QTW196612:QTW196636 RDS196612:RDS196636 RNO196612:RNO196636 RXK196612:RXK196636 SHG196612:SHG196636 SRC196612:SRC196636 TAY196612:TAY196636 TKU196612:TKU196636 TUQ196612:TUQ196636 UEM196612:UEM196636 UOI196612:UOI196636 UYE196612:UYE196636 VIA196612:VIA196636 VRW196612:VRW196636 WBS196612:WBS196636 WLO196612:WLO196636 WVK196612:WVK196636 C262148:C262172 IY262148:IY262172 SU262148:SU262172 ACQ262148:ACQ262172 AMM262148:AMM262172 AWI262148:AWI262172 BGE262148:BGE262172 BQA262148:BQA262172 BZW262148:BZW262172 CJS262148:CJS262172 CTO262148:CTO262172 DDK262148:DDK262172 DNG262148:DNG262172 DXC262148:DXC262172 EGY262148:EGY262172 EQU262148:EQU262172 FAQ262148:FAQ262172 FKM262148:FKM262172 FUI262148:FUI262172 GEE262148:GEE262172 GOA262148:GOA262172 GXW262148:GXW262172 HHS262148:HHS262172 HRO262148:HRO262172 IBK262148:IBK262172 ILG262148:ILG262172 IVC262148:IVC262172 JEY262148:JEY262172 JOU262148:JOU262172 JYQ262148:JYQ262172 KIM262148:KIM262172 KSI262148:KSI262172 LCE262148:LCE262172 LMA262148:LMA262172 LVW262148:LVW262172 MFS262148:MFS262172 MPO262148:MPO262172 MZK262148:MZK262172 NJG262148:NJG262172 NTC262148:NTC262172 OCY262148:OCY262172 OMU262148:OMU262172 OWQ262148:OWQ262172 PGM262148:PGM262172 PQI262148:PQI262172 QAE262148:QAE262172 QKA262148:QKA262172 QTW262148:QTW262172 RDS262148:RDS262172 RNO262148:RNO262172 RXK262148:RXK262172 SHG262148:SHG262172 SRC262148:SRC262172 TAY262148:TAY262172 TKU262148:TKU262172 TUQ262148:TUQ262172 UEM262148:UEM262172 UOI262148:UOI262172 UYE262148:UYE262172 VIA262148:VIA262172 VRW262148:VRW262172 WBS262148:WBS262172 WLO262148:WLO262172 WVK262148:WVK262172 C327684:C327708 IY327684:IY327708 SU327684:SU327708 ACQ327684:ACQ327708 AMM327684:AMM327708 AWI327684:AWI327708 BGE327684:BGE327708 BQA327684:BQA327708 BZW327684:BZW327708 CJS327684:CJS327708 CTO327684:CTO327708 DDK327684:DDK327708 DNG327684:DNG327708 DXC327684:DXC327708 EGY327684:EGY327708 EQU327684:EQU327708 FAQ327684:FAQ327708 FKM327684:FKM327708 FUI327684:FUI327708 GEE327684:GEE327708 GOA327684:GOA327708 GXW327684:GXW327708 HHS327684:HHS327708 HRO327684:HRO327708 IBK327684:IBK327708 ILG327684:ILG327708 IVC327684:IVC327708 JEY327684:JEY327708 JOU327684:JOU327708 JYQ327684:JYQ327708 KIM327684:KIM327708 KSI327684:KSI327708 LCE327684:LCE327708 LMA327684:LMA327708 LVW327684:LVW327708 MFS327684:MFS327708 MPO327684:MPO327708 MZK327684:MZK327708 NJG327684:NJG327708 NTC327684:NTC327708 OCY327684:OCY327708 OMU327684:OMU327708 OWQ327684:OWQ327708 PGM327684:PGM327708 PQI327684:PQI327708 QAE327684:QAE327708 QKA327684:QKA327708 QTW327684:QTW327708 RDS327684:RDS327708 RNO327684:RNO327708 RXK327684:RXK327708 SHG327684:SHG327708 SRC327684:SRC327708 TAY327684:TAY327708 TKU327684:TKU327708 TUQ327684:TUQ327708 UEM327684:UEM327708 UOI327684:UOI327708 UYE327684:UYE327708 VIA327684:VIA327708 VRW327684:VRW327708 WBS327684:WBS327708 WLO327684:WLO327708 WVK327684:WVK327708 C393220:C393244 IY393220:IY393244 SU393220:SU393244 ACQ393220:ACQ393244 AMM393220:AMM393244 AWI393220:AWI393244 BGE393220:BGE393244 BQA393220:BQA393244 BZW393220:BZW393244 CJS393220:CJS393244 CTO393220:CTO393244 DDK393220:DDK393244 DNG393220:DNG393244 DXC393220:DXC393244 EGY393220:EGY393244 EQU393220:EQU393244 FAQ393220:FAQ393244 FKM393220:FKM393244 FUI393220:FUI393244 GEE393220:GEE393244 GOA393220:GOA393244 GXW393220:GXW393244 HHS393220:HHS393244 HRO393220:HRO393244 IBK393220:IBK393244 ILG393220:ILG393244 IVC393220:IVC393244 JEY393220:JEY393244 JOU393220:JOU393244 JYQ393220:JYQ393244 KIM393220:KIM393244 KSI393220:KSI393244 LCE393220:LCE393244 LMA393220:LMA393244 LVW393220:LVW393244 MFS393220:MFS393244 MPO393220:MPO393244 MZK393220:MZK393244 NJG393220:NJG393244 NTC393220:NTC393244 OCY393220:OCY393244 OMU393220:OMU393244 OWQ393220:OWQ393244 PGM393220:PGM393244 PQI393220:PQI393244 QAE393220:QAE393244 QKA393220:QKA393244 QTW393220:QTW393244 RDS393220:RDS393244 RNO393220:RNO393244 RXK393220:RXK393244 SHG393220:SHG393244 SRC393220:SRC393244 TAY393220:TAY393244 TKU393220:TKU393244 TUQ393220:TUQ393244 UEM393220:UEM393244 UOI393220:UOI393244 UYE393220:UYE393244 VIA393220:VIA393244 VRW393220:VRW393244 WBS393220:WBS393244 WLO393220:WLO393244 WVK393220:WVK393244 C458756:C458780 IY458756:IY458780 SU458756:SU458780 ACQ458756:ACQ458780 AMM458756:AMM458780 AWI458756:AWI458780 BGE458756:BGE458780 BQA458756:BQA458780 BZW458756:BZW458780 CJS458756:CJS458780 CTO458756:CTO458780 DDK458756:DDK458780 DNG458756:DNG458780 DXC458756:DXC458780 EGY458756:EGY458780 EQU458756:EQU458780 FAQ458756:FAQ458780 FKM458756:FKM458780 FUI458756:FUI458780 GEE458756:GEE458780 GOA458756:GOA458780 GXW458756:GXW458780 HHS458756:HHS458780 HRO458756:HRO458780 IBK458756:IBK458780 ILG458756:ILG458780 IVC458756:IVC458780 JEY458756:JEY458780 JOU458756:JOU458780 JYQ458756:JYQ458780 KIM458756:KIM458780 KSI458756:KSI458780 LCE458756:LCE458780 LMA458756:LMA458780 LVW458756:LVW458780 MFS458756:MFS458780 MPO458756:MPO458780 MZK458756:MZK458780 NJG458756:NJG458780 NTC458756:NTC458780 OCY458756:OCY458780 OMU458756:OMU458780 OWQ458756:OWQ458780 PGM458756:PGM458780 PQI458756:PQI458780 QAE458756:QAE458780 QKA458756:QKA458780 QTW458756:QTW458780 RDS458756:RDS458780 RNO458756:RNO458780 RXK458756:RXK458780 SHG458756:SHG458780 SRC458756:SRC458780 TAY458756:TAY458780 TKU458756:TKU458780 TUQ458756:TUQ458780 UEM458756:UEM458780 UOI458756:UOI458780 UYE458756:UYE458780 VIA458756:VIA458780 VRW458756:VRW458780 WBS458756:WBS458780 WLO458756:WLO458780 WVK458756:WVK458780 C524292:C524316 IY524292:IY524316 SU524292:SU524316 ACQ524292:ACQ524316 AMM524292:AMM524316 AWI524292:AWI524316 BGE524292:BGE524316 BQA524292:BQA524316 BZW524292:BZW524316 CJS524292:CJS524316 CTO524292:CTO524316 DDK524292:DDK524316 DNG524292:DNG524316 DXC524292:DXC524316 EGY524292:EGY524316 EQU524292:EQU524316 FAQ524292:FAQ524316 FKM524292:FKM524316 FUI524292:FUI524316 GEE524292:GEE524316 GOA524292:GOA524316 GXW524292:GXW524316 HHS524292:HHS524316 HRO524292:HRO524316 IBK524292:IBK524316 ILG524292:ILG524316 IVC524292:IVC524316 JEY524292:JEY524316 JOU524292:JOU524316 JYQ524292:JYQ524316 KIM524292:KIM524316 KSI524292:KSI524316 LCE524292:LCE524316 LMA524292:LMA524316 LVW524292:LVW524316 MFS524292:MFS524316 MPO524292:MPO524316 MZK524292:MZK524316 NJG524292:NJG524316 NTC524292:NTC524316 OCY524292:OCY524316 OMU524292:OMU524316 OWQ524292:OWQ524316 PGM524292:PGM524316 PQI524292:PQI524316 QAE524292:QAE524316 QKA524292:QKA524316 QTW524292:QTW524316 RDS524292:RDS524316 RNO524292:RNO524316 RXK524292:RXK524316 SHG524292:SHG524316 SRC524292:SRC524316 TAY524292:TAY524316 TKU524292:TKU524316 TUQ524292:TUQ524316 UEM524292:UEM524316 UOI524292:UOI524316 UYE524292:UYE524316 VIA524292:VIA524316 VRW524292:VRW524316 WBS524292:WBS524316 WLO524292:WLO524316 WVK524292:WVK524316 C589828:C589852 IY589828:IY589852 SU589828:SU589852 ACQ589828:ACQ589852 AMM589828:AMM589852 AWI589828:AWI589852 BGE589828:BGE589852 BQA589828:BQA589852 BZW589828:BZW589852 CJS589828:CJS589852 CTO589828:CTO589852 DDK589828:DDK589852 DNG589828:DNG589852 DXC589828:DXC589852 EGY589828:EGY589852 EQU589828:EQU589852 FAQ589828:FAQ589852 FKM589828:FKM589852 FUI589828:FUI589852 GEE589828:GEE589852 GOA589828:GOA589852 GXW589828:GXW589852 HHS589828:HHS589852 HRO589828:HRO589852 IBK589828:IBK589852 ILG589828:ILG589852 IVC589828:IVC589852 JEY589828:JEY589852 JOU589828:JOU589852 JYQ589828:JYQ589852 KIM589828:KIM589852 KSI589828:KSI589852 LCE589828:LCE589852 LMA589828:LMA589852 LVW589828:LVW589852 MFS589828:MFS589852 MPO589828:MPO589852 MZK589828:MZK589852 NJG589828:NJG589852 NTC589828:NTC589852 OCY589828:OCY589852 OMU589828:OMU589852 OWQ589828:OWQ589852 PGM589828:PGM589852 PQI589828:PQI589852 QAE589828:QAE589852 QKA589828:QKA589852 QTW589828:QTW589852 RDS589828:RDS589852 RNO589828:RNO589852 RXK589828:RXK589852 SHG589828:SHG589852 SRC589828:SRC589852 TAY589828:TAY589852 TKU589828:TKU589852 TUQ589828:TUQ589852 UEM589828:UEM589852 UOI589828:UOI589852 UYE589828:UYE589852 VIA589828:VIA589852 VRW589828:VRW589852 WBS589828:WBS589852 WLO589828:WLO589852 WVK589828:WVK589852 C655364:C655388 IY655364:IY655388 SU655364:SU655388 ACQ655364:ACQ655388 AMM655364:AMM655388 AWI655364:AWI655388 BGE655364:BGE655388 BQA655364:BQA655388 BZW655364:BZW655388 CJS655364:CJS655388 CTO655364:CTO655388 DDK655364:DDK655388 DNG655364:DNG655388 DXC655364:DXC655388 EGY655364:EGY655388 EQU655364:EQU655388 FAQ655364:FAQ655388 FKM655364:FKM655388 FUI655364:FUI655388 GEE655364:GEE655388 GOA655364:GOA655388 GXW655364:GXW655388 HHS655364:HHS655388 HRO655364:HRO655388 IBK655364:IBK655388 ILG655364:ILG655388 IVC655364:IVC655388 JEY655364:JEY655388 JOU655364:JOU655388 JYQ655364:JYQ655388 KIM655364:KIM655388 KSI655364:KSI655388 LCE655364:LCE655388 LMA655364:LMA655388 LVW655364:LVW655388 MFS655364:MFS655388 MPO655364:MPO655388 MZK655364:MZK655388 NJG655364:NJG655388 NTC655364:NTC655388 OCY655364:OCY655388 OMU655364:OMU655388 OWQ655364:OWQ655388 PGM655364:PGM655388 PQI655364:PQI655388 QAE655364:QAE655388 QKA655364:QKA655388 QTW655364:QTW655388 RDS655364:RDS655388 RNO655364:RNO655388 RXK655364:RXK655388 SHG655364:SHG655388 SRC655364:SRC655388 TAY655364:TAY655388 TKU655364:TKU655388 TUQ655364:TUQ655388 UEM655364:UEM655388 UOI655364:UOI655388 UYE655364:UYE655388 VIA655364:VIA655388 VRW655364:VRW655388 WBS655364:WBS655388 WLO655364:WLO655388 WVK655364:WVK655388 C720900:C720924 IY720900:IY720924 SU720900:SU720924 ACQ720900:ACQ720924 AMM720900:AMM720924 AWI720900:AWI720924 BGE720900:BGE720924 BQA720900:BQA720924 BZW720900:BZW720924 CJS720900:CJS720924 CTO720900:CTO720924 DDK720900:DDK720924 DNG720900:DNG720924 DXC720900:DXC720924 EGY720900:EGY720924 EQU720900:EQU720924 FAQ720900:FAQ720924 FKM720900:FKM720924 FUI720900:FUI720924 GEE720900:GEE720924 GOA720900:GOA720924 GXW720900:GXW720924 HHS720900:HHS720924 HRO720900:HRO720924 IBK720900:IBK720924 ILG720900:ILG720924 IVC720900:IVC720924 JEY720900:JEY720924 JOU720900:JOU720924 JYQ720900:JYQ720924 KIM720900:KIM720924 KSI720900:KSI720924 LCE720900:LCE720924 LMA720900:LMA720924 LVW720900:LVW720924 MFS720900:MFS720924 MPO720900:MPO720924 MZK720900:MZK720924 NJG720900:NJG720924 NTC720900:NTC720924 OCY720900:OCY720924 OMU720900:OMU720924 OWQ720900:OWQ720924 PGM720900:PGM720924 PQI720900:PQI720924 QAE720900:QAE720924 QKA720900:QKA720924 QTW720900:QTW720924 RDS720900:RDS720924 RNO720900:RNO720924 RXK720900:RXK720924 SHG720900:SHG720924 SRC720900:SRC720924 TAY720900:TAY720924 TKU720900:TKU720924 TUQ720900:TUQ720924 UEM720900:UEM720924 UOI720900:UOI720924 UYE720900:UYE720924 VIA720900:VIA720924 VRW720900:VRW720924 WBS720900:WBS720924 WLO720900:WLO720924 WVK720900:WVK720924 C786436:C786460 IY786436:IY786460 SU786436:SU786460 ACQ786436:ACQ786460 AMM786436:AMM786460 AWI786436:AWI786460 BGE786436:BGE786460 BQA786436:BQA786460 BZW786436:BZW786460 CJS786436:CJS786460 CTO786436:CTO786460 DDK786436:DDK786460 DNG786436:DNG786460 DXC786436:DXC786460 EGY786436:EGY786460 EQU786436:EQU786460 FAQ786436:FAQ786460 FKM786436:FKM786460 FUI786436:FUI786460 GEE786436:GEE786460 GOA786436:GOA786460 GXW786436:GXW786460 HHS786436:HHS786460 HRO786436:HRO786460 IBK786436:IBK786460 ILG786436:ILG786460 IVC786436:IVC786460 JEY786436:JEY786460 JOU786436:JOU786460 JYQ786436:JYQ786460 KIM786436:KIM786460 KSI786436:KSI786460 LCE786436:LCE786460 LMA786436:LMA786460 LVW786436:LVW786460 MFS786436:MFS786460 MPO786436:MPO786460 MZK786436:MZK786460 NJG786436:NJG786460 NTC786436:NTC786460 OCY786436:OCY786460 OMU786436:OMU786460 OWQ786436:OWQ786460 PGM786436:PGM786460 PQI786436:PQI786460 QAE786436:QAE786460 QKA786436:QKA786460 QTW786436:QTW786460 RDS786436:RDS786460 RNO786436:RNO786460 RXK786436:RXK786460 SHG786436:SHG786460 SRC786436:SRC786460 TAY786436:TAY786460 TKU786436:TKU786460 TUQ786436:TUQ786460 UEM786436:UEM786460 UOI786436:UOI786460 UYE786436:UYE786460 VIA786436:VIA786460 VRW786436:VRW786460 WBS786436:WBS786460 WLO786436:WLO786460 WVK786436:WVK786460 C851972:C851996 IY851972:IY851996 SU851972:SU851996 ACQ851972:ACQ851996 AMM851972:AMM851996 AWI851972:AWI851996 BGE851972:BGE851996 BQA851972:BQA851996 BZW851972:BZW851996 CJS851972:CJS851996 CTO851972:CTO851996 DDK851972:DDK851996 DNG851972:DNG851996 DXC851972:DXC851996 EGY851972:EGY851996 EQU851972:EQU851996 FAQ851972:FAQ851996 FKM851972:FKM851996 FUI851972:FUI851996 GEE851972:GEE851996 GOA851972:GOA851996 GXW851972:GXW851996 HHS851972:HHS851996 HRO851972:HRO851996 IBK851972:IBK851996 ILG851972:ILG851996 IVC851972:IVC851996 JEY851972:JEY851996 JOU851972:JOU851996 JYQ851972:JYQ851996 KIM851972:KIM851996 KSI851972:KSI851996 LCE851972:LCE851996 LMA851972:LMA851996 LVW851972:LVW851996 MFS851972:MFS851996 MPO851972:MPO851996 MZK851972:MZK851996 NJG851972:NJG851996 NTC851972:NTC851996 OCY851972:OCY851996 OMU851972:OMU851996 OWQ851972:OWQ851996 PGM851972:PGM851996 PQI851972:PQI851996 QAE851972:QAE851996 QKA851972:QKA851996 QTW851972:QTW851996 RDS851972:RDS851996 RNO851972:RNO851996 RXK851972:RXK851996 SHG851972:SHG851996 SRC851972:SRC851996 TAY851972:TAY851996 TKU851972:TKU851996 TUQ851972:TUQ851996 UEM851972:UEM851996 UOI851972:UOI851996 UYE851972:UYE851996 VIA851972:VIA851996 VRW851972:VRW851996 WBS851972:WBS851996 WLO851972:WLO851996 WVK851972:WVK851996 C917508:C917532 IY917508:IY917532 SU917508:SU917532 ACQ917508:ACQ917532 AMM917508:AMM917532 AWI917508:AWI917532 BGE917508:BGE917532 BQA917508:BQA917532 BZW917508:BZW917532 CJS917508:CJS917532 CTO917508:CTO917532 DDK917508:DDK917532 DNG917508:DNG917532 DXC917508:DXC917532 EGY917508:EGY917532 EQU917508:EQU917532 FAQ917508:FAQ917532 FKM917508:FKM917532 FUI917508:FUI917532 GEE917508:GEE917532 GOA917508:GOA917532 GXW917508:GXW917532 HHS917508:HHS917532 HRO917508:HRO917532 IBK917508:IBK917532 ILG917508:ILG917532 IVC917508:IVC917532 JEY917508:JEY917532 JOU917508:JOU917532 JYQ917508:JYQ917532 KIM917508:KIM917532 KSI917508:KSI917532 LCE917508:LCE917532 LMA917508:LMA917532 LVW917508:LVW917532 MFS917508:MFS917532 MPO917508:MPO917532 MZK917508:MZK917532 NJG917508:NJG917532 NTC917508:NTC917532 OCY917508:OCY917532 OMU917508:OMU917532 OWQ917508:OWQ917532 PGM917508:PGM917532 PQI917508:PQI917532 QAE917508:QAE917532 QKA917508:QKA917532 QTW917508:QTW917532 RDS917508:RDS917532 RNO917508:RNO917532 RXK917508:RXK917532 SHG917508:SHG917532 SRC917508:SRC917532 TAY917508:TAY917532 TKU917508:TKU917532 TUQ917508:TUQ917532 UEM917508:UEM917532 UOI917508:UOI917532 UYE917508:UYE917532 VIA917508:VIA917532 VRW917508:VRW917532 WBS917508:WBS917532 WLO917508:WLO917532 WVK917508:WVK917532 C983044:C983068 IY983044:IY983068 SU983044:SU983068 ACQ983044:ACQ983068 AMM983044:AMM983068 AWI983044:AWI983068 BGE983044:BGE983068 BQA983044:BQA983068 BZW983044:BZW983068 CJS983044:CJS983068 CTO983044:CTO983068 DDK983044:DDK983068 DNG983044:DNG983068 DXC983044:DXC983068 EGY983044:EGY983068 EQU983044:EQU983068 FAQ983044:FAQ983068 FKM983044:FKM983068 FUI983044:FUI983068 GEE983044:GEE983068 GOA983044:GOA983068 GXW983044:GXW983068 HHS983044:HHS983068 HRO983044:HRO983068 IBK983044:IBK983068 ILG983044:ILG983068 IVC983044:IVC983068 JEY983044:JEY983068 JOU983044:JOU983068 JYQ983044:JYQ983068 KIM983044:KIM983068 KSI983044:KSI983068 LCE983044:LCE983068 LMA983044:LMA983068 LVW983044:LVW983068 MFS983044:MFS983068 MPO983044:MPO983068 MZK983044:MZK983068 NJG983044:NJG983068 NTC983044:NTC983068 OCY983044:OCY983068 OMU983044:OMU983068 OWQ983044:OWQ983068 PGM983044:PGM983068 PQI983044:PQI983068 QAE983044:QAE983068 QKA983044:QKA983068 QTW983044:QTW983068 RDS983044:RDS983068 RNO983044:RNO983068 RXK983044:RXK983068 SHG983044:SHG983068 SRC983044:SRC983068 TAY983044:TAY983068 TKU983044:TKU983068 TUQ983044:TUQ983068 UEM983044:UEM983068 UOI983044:UOI983068 UYE983044:UYE983068 VIA983044:VIA983068 VRW983044:VRW983068 WBS983044:WBS983068 WLO983044:WLO983068 C22 WVK6:WVK28 WLO6:WLO28 WBS6:WBS28 VRW6:VRW28 VIA6:VIA28 UYE6:UYE28 UOI6:UOI28 UEM6:UEM28 TUQ6:TUQ28 TKU6:TKU28 TAY6:TAY28 SRC6:SRC28 SHG6:SHG28 RXK6:RXK28 RNO6:RNO28 RDS6:RDS28 QTW6:QTW28 QKA6:QKA28 QAE6:QAE28 PQI6:PQI28 PGM6:PGM28 OWQ6:OWQ28 OMU6:OMU28 OCY6:OCY28 NTC6:NTC28 NJG6:NJG28 MZK6:MZK28 MPO6:MPO28 MFS6:MFS28 LVW6:LVW28 LMA6:LMA28 LCE6:LCE28 KSI6:KSI28 KIM6:KIM28 JYQ6:JYQ28 JOU6:JOU28 JEY6:JEY28 IVC6:IVC28 ILG6:ILG28 IBK6:IBK28 HRO6:HRO28 HHS6:HHS28 GXW6:GXW28 GOA6:GOA28 GEE6:GEE28 FUI6:FUI28 FKM6:FKM28 FAQ6:FAQ28 EQU6:EQU28 EGY6:EGY28 DXC6:DXC28 DNG6:DNG28 DDK6:DDK28 CTO6:CTO28 CJS6:CJS28 BZW6:BZW28 BQA6:BQA28 BGE6:BGE28 AWI6:AWI28 AMM6:AMM28 ACQ6:ACQ28 SU6:SU28 IY6:IY28" xr:uid="{00000000-0002-0000-0500-000000000000}">
      <formula1>0</formula1>
    </dataValidation>
    <dataValidation imeMode="off" allowBlank="1" showInputMessage="1" showErrorMessage="1" sqref="WVM983044:WVM983068 E65540:E65564 JA65540:JA65564 SW65540:SW65564 ACS65540:ACS65564 AMO65540:AMO65564 AWK65540:AWK65564 BGG65540:BGG65564 BQC65540:BQC65564 BZY65540:BZY65564 CJU65540:CJU65564 CTQ65540:CTQ65564 DDM65540:DDM65564 DNI65540:DNI65564 DXE65540:DXE65564 EHA65540:EHA65564 EQW65540:EQW65564 FAS65540:FAS65564 FKO65540:FKO65564 FUK65540:FUK65564 GEG65540:GEG65564 GOC65540:GOC65564 GXY65540:GXY65564 HHU65540:HHU65564 HRQ65540:HRQ65564 IBM65540:IBM65564 ILI65540:ILI65564 IVE65540:IVE65564 JFA65540:JFA65564 JOW65540:JOW65564 JYS65540:JYS65564 KIO65540:KIO65564 KSK65540:KSK65564 LCG65540:LCG65564 LMC65540:LMC65564 LVY65540:LVY65564 MFU65540:MFU65564 MPQ65540:MPQ65564 MZM65540:MZM65564 NJI65540:NJI65564 NTE65540:NTE65564 ODA65540:ODA65564 OMW65540:OMW65564 OWS65540:OWS65564 PGO65540:PGO65564 PQK65540:PQK65564 QAG65540:QAG65564 QKC65540:QKC65564 QTY65540:QTY65564 RDU65540:RDU65564 RNQ65540:RNQ65564 RXM65540:RXM65564 SHI65540:SHI65564 SRE65540:SRE65564 TBA65540:TBA65564 TKW65540:TKW65564 TUS65540:TUS65564 UEO65540:UEO65564 UOK65540:UOK65564 UYG65540:UYG65564 VIC65540:VIC65564 VRY65540:VRY65564 WBU65540:WBU65564 WLQ65540:WLQ65564 WVM65540:WVM65564 E131076:E131100 JA131076:JA131100 SW131076:SW131100 ACS131076:ACS131100 AMO131076:AMO131100 AWK131076:AWK131100 BGG131076:BGG131100 BQC131076:BQC131100 BZY131076:BZY131100 CJU131076:CJU131100 CTQ131076:CTQ131100 DDM131076:DDM131100 DNI131076:DNI131100 DXE131076:DXE131100 EHA131076:EHA131100 EQW131076:EQW131100 FAS131076:FAS131100 FKO131076:FKO131100 FUK131076:FUK131100 GEG131076:GEG131100 GOC131076:GOC131100 GXY131076:GXY131100 HHU131076:HHU131100 HRQ131076:HRQ131100 IBM131076:IBM131100 ILI131076:ILI131100 IVE131076:IVE131100 JFA131076:JFA131100 JOW131076:JOW131100 JYS131076:JYS131100 KIO131076:KIO131100 KSK131076:KSK131100 LCG131076:LCG131100 LMC131076:LMC131100 LVY131076:LVY131100 MFU131076:MFU131100 MPQ131076:MPQ131100 MZM131076:MZM131100 NJI131076:NJI131100 NTE131076:NTE131100 ODA131076:ODA131100 OMW131076:OMW131100 OWS131076:OWS131100 PGO131076:PGO131100 PQK131076:PQK131100 QAG131076:QAG131100 QKC131076:QKC131100 QTY131076:QTY131100 RDU131076:RDU131100 RNQ131076:RNQ131100 RXM131076:RXM131100 SHI131076:SHI131100 SRE131076:SRE131100 TBA131076:TBA131100 TKW131076:TKW131100 TUS131076:TUS131100 UEO131076:UEO131100 UOK131076:UOK131100 UYG131076:UYG131100 VIC131076:VIC131100 VRY131076:VRY131100 WBU131076:WBU131100 WLQ131076:WLQ131100 WVM131076:WVM131100 E196612:E196636 JA196612:JA196636 SW196612:SW196636 ACS196612:ACS196636 AMO196612:AMO196636 AWK196612:AWK196636 BGG196612:BGG196636 BQC196612:BQC196636 BZY196612:BZY196636 CJU196612:CJU196636 CTQ196612:CTQ196636 DDM196612:DDM196636 DNI196612:DNI196636 DXE196612:DXE196636 EHA196612:EHA196636 EQW196612:EQW196636 FAS196612:FAS196636 FKO196612:FKO196636 FUK196612:FUK196636 GEG196612:GEG196636 GOC196612:GOC196636 GXY196612:GXY196636 HHU196612:HHU196636 HRQ196612:HRQ196636 IBM196612:IBM196636 ILI196612:ILI196636 IVE196612:IVE196636 JFA196612:JFA196636 JOW196612:JOW196636 JYS196612:JYS196636 KIO196612:KIO196636 KSK196612:KSK196636 LCG196612:LCG196636 LMC196612:LMC196636 LVY196612:LVY196636 MFU196612:MFU196636 MPQ196612:MPQ196636 MZM196612:MZM196636 NJI196612:NJI196636 NTE196612:NTE196636 ODA196612:ODA196636 OMW196612:OMW196636 OWS196612:OWS196636 PGO196612:PGO196636 PQK196612:PQK196636 QAG196612:QAG196636 QKC196612:QKC196636 QTY196612:QTY196636 RDU196612:RDU196636 RNQ196612:RNQ196636 RXM196612:RXM196636 SHI196612:SHI196636 SRE196612:SRE196636 TBA196612:TBA196636 TKW196612:TKW196636 TUS196612:TUS196636 UEO196612:UEO196636 UOK196612:UOK196636 UYG196612:UYG196636 VIC196612:VIC196636 VRY196612:VRY196636 WBU196612:WBU196636 WLQ196612:WLQ196636 WVM196612:WVM196636 E262148:E262172 JA262148:JA262172 SW262148:SW262172 ACS262148:ACS262172 AMO262148:AMO262172 AWK262148:AWK262172 BGG262148:BGG262172 BQC262148:BQC262172 BZY262148:BZY262172 CJU262148:CJU262172 CTQ262148:CTQ262172 DDM262148:DDM262172 DNI262148:DNI262172 DXE262148:DXE262172 EHA262148:EHA262172 EQW262148:EQW262172 FAS262148:FAS262172 FKO262148:FKO262172 FUK262148:FUK262172 GEG262148:GEG262172 GOC262148:GOC262172 GXY262148:GXY262172 HHU262148:HHU262172 HRQ262148:HRQ262172 IBM262148:IBM262172 ILI262148:ILI262172 IVE262148:IVE262172 JFA262148:JFA262172 JOW262148:JOW262172 JYS262148:JYS262172 KIO262148:KIO262172 KSK262148:KSK262172 LCG262148:LCG262172 LMC262148:LMC262172 LVY262148:LVY262172 MFU262148:MFU262172 MPQ262148:MPQ262172 MZM262148:MZM262172 NJI262148:NJI262172 NTE262148:NTE262172 ODA262148:ODA262172 OMW262148:OMW262172 OWS262148:OWS262172 PGO262148:PGO262172 PQK262148:PQK262172 QAG262148:QAG262172 QKC262148:QKC262172 QTY262148:QTY262172 RDU262148:RDU262172 RNQ262148:RNQ262172 RXM262148:RXM262172 SHI262148:SHI262172 SRE262148:SRE262172 TBA262148:TBA262172 TKW262148:TKW262172 TUS262148:TUS262172 UEO262148:UEO262172 UOK262148:UOK262172 UYG262148:UYG262172 VIC262148:VIC262172 VRY262148:VRY262172 WBU262148:WBU262172 WLQ262148:WLQ262172 WVM262148:WVM262172 E327684:E327708 JA327684:JA327708 SW327684:SW327708 ACS327684:ACS327708 AMO327684:AMO327708 AWK327684:AWK327708 BGG327684:BGG327708 BQC327684:BQC327708 BZY327684:BZY327708 CJU327684:CJU327708 CTQ327684:CTQ327708 DDM327684:DDM327708 DNI327684:DNI327708 DXE327684:DXE327708 EHA327684:EHA327708 EQW327684:EQW327708 FAS327684:FAS327708 FKO327684:FKO327708 FUK327684:FUK327708 GEG327684:GEG327708 GOC327684:GOC327708 GXY327684:GXY327708 HHU327684:HHU327708 HRQ327684:HRQ327708 IBM327684:IBM327708 ILI327684:ILI327708 IVE327684:IVE327708 JFA327684:JFA327708 JOW327684:JOW327708 JYS327684:JYS327708 KIO327684:KIO327708 KSK327684:KSK327708 LCG327684:LCG327708 LMC327684:LMC327708 LVY327684:LVY327708 MFU327684:MFU327708 MPQ327684:MPQ327708 MZM327684:MZM327708 NJI327684:NJI327708 NTE327684:NTE327708 ODA327684:ODA327708 OMW327684:OMW327708 OWS327684:OWS327708 PGO327684:PGO327708 PQK327684:PQK327708 QAG327684:QAG327708 QKC327684:QKC327708 QTY327684:QTY327708 RDU327684:RDU327708 RNQ327684:RNQ327708 RXM327684:RXM327708 SHI327684:SHI327708 SRE327684:SRE327708 TBA327684:TBA327708 TKW327684:TKW327708 TUS327684:TUS327708 UEO327684:UEO327708 UOK327684:UOK327708 UYG327684:UYG327708 VIC327684:VIC327708 VRY327684:VRY327708 WBU327684:WBU327708 WLQ327684:WLQ327708 WVM327684:WVM327708 E393220:E393244 JA393220:JA393244 SW393220:SW393244 ACS393220:ACS393244 AMO393220:AMO393244 AWK393220:AWK393244 BGG393220:BGG393244 BQC393220:BQC393244 BZY393220:BZY393244 CJU393220:CJU393244 CTQ393220:CTQ393244 DDM393220:DDM393244 DNI393220:DNI393244 DXE393220:DXE393244 EHA393220:EHA393244 EQW393220:EQW393244 FAS393220:FAS393244 FKO393220:FKO393244 FUK393220:FUK393244 GEG393220:GEG393244 GOC393220:GOC393244 GXY393220:GXY393244 HHU393220:HHU393244 HRQ393220:HRQ393244 IBM393220:IBM393244 ILI393220:ILI393244 IVE393220:IVE393244 JFA393220:JFA393244 JOW393220:JOW393244 JYS393220:JYS393244 KIO393220:KIO393244 KSK393220:KSK393244 LCG393220:LCG393244 LMC393220:LMC393244 LVY393220:LVY393244 MFU393220:MFU393244 MPQ393220:MPQ393244 MZM393220:MZM393244 NJI393220:NJI393244 NTE393220:NTE393244 ODA393220:ODA393244 OMW393220:OMW393244 OWS393220:OWS393244 PGO393220:PGO393244 PQK393220:PQK393244 QAG393220:QAG393244 QKC393220:QKC393244 QTY393220:QTY393244 RDU393220:RDU393244 RNQ393220:RNQ393244 RXM393220:RXM393244 SHI393220:SHI393244 SRE393220:SRE393244 TBA393220:TBA393244 TKW393220:TKW393244 TUS393220:TUS393244 UEO393220:UEO393244 UOK393220:UOK393244 UYG393220:UYG393244 VIC393220:VIC393244 VRY393220:VRY393244 WBU393220:WBU393244 WLQ393220:WLQ393244 WVM393220:WVM393244 E458756:E458780 JA458756:JA458780 SW458756:SW458780 ACS458756:ACS458780 AMO458756:AMO458780 AWK458756:AWK458780 BGG458756:BGG458780 BQC458756:BQC458780 BZY458756:BZY458780 CJU458756:CJU458780 CTQ458756:CTQ458780 DDM458756:DDM458780 DNI458756:DNI458780 DXE458756:DXE458780 EHA458756:EHA458780 EQW458756:EQW458780 FAS458756:FAS458780 FKO458756:FKO458780 FUK458756:FUK458780 GEG458756:GEG458780 GOC458756:GOC458780 GXY458756:GXY458780 HHU458756:HHU458780 HRQ458756:HRQ458780 IBM458756:IBM458780 ILI458756:ILI458780 IVE458756:IVE458780 JFA458756:JFA458780 JOW458756:JOW458780 JYS458756:JYS458780 KIO458756:KIO458780 KSK458756:KSK458780 LCG458756:LCG458780 LMC458756:LMC458780 LVY458756:LVY458780 MFU458756:MFU458780 MPQ458756:MPQ458780 MZM458756:MZM458780 NJI458756:NJI458780 NTE458756:NTE458780 ODA458756:ODA458780 OMW458756:OMW458780 OWS458756:OWS458780 PGO458756:PGO458780 PQK458756:PQK458780 QAG458756:QAG458780 QKC458756:QKC458780 QTY458756:QTY458780 RDU458756:RDU458780 RNQ458756:RNQ458780 RXM458756:RXM458780 SHI458756:SHI458780 SRE458756:SRE458780 TBA458756:TBA458780 TKW458756:TKW458780 TUS458756:TUS458780 UEO458756:UEO458780 UOK458756:UOK458780 UYG458756:UYG458780 VIC458756:VIC458780 VRY458756:VRY458780 WBU458756:WBU458780 WLQ458756:WLQ458780 WVM458756:WVM458780 E524292:E524316 JA524292:JA524316 SW524292:SW524316 ACS524292:ACS524316 AMO524292:AMO524316 AWK524292:AWK524316 BGG524292:BGG524316 BQC524292:BQC524316 BZY524292:BZY524316 CJU524292:CJU524316 CTQ524292:CTQ524316 DDM524292:DDM524316 DNI524292:DNI524316 DXE524292:DXE524316 EHA524292:EHA524316 EQW524292:EQW524316 FAS524292:FAS524316 FKO524292:FKO524316 FUK524292:FUK524316 GEG524292:GEG524316 GOC524292:GOC524316 GXY524292:GXY524316 HHU524292:HHU524316 HRQ524292:HRQ524316 IBM524292:IBM524316 ILI524292:ILI524316 IVE524292:IVE524316 JFA524292:JFA524316 JOW524292:JOW524316 JYS524292:JYS524316 KIO524292:KIO524316 KSK524292:KSK524316 LCG524292:LCG524316 LMC524292:LMC524316 LVY524292:LVY524316 MFU524292:MFU524316 MPQ524292:MPQ524316 MZM524292:MZM524316 NJI524292:NJI524316 NTE524292:NTE524316 ODA524292:ODA524316 OMW524292:OMW524316 OWS524292:OWS524316 PGO524292:PGO524316 PQK524292:PQK524316 QAG524292:QAG524316 QKC524292:QKC524316 QTY524292:QTY524316 RDU524292:RDU524316 RNQ524292:RNQ524316 RXM524292:RXM524316 SHI524292:SHI524316 SRE524292:SRE524316 TBA524292:TBA524316 TKW524292:TKW524316 TUS524292:TUS524316 UEO524292:UEO524316 UOK524292:UOK524316 UYG524292:UYG524316 VIC524292:VIC524316 VRY524292:VRY524316 WBU524292:WBU524316 WLQ524292:WLQ524316 WVM524292:WVM524316 E589828:E589852 JA589828:JA589852 SW589828:SW589852 ACS589828:ACS589852 AMO589828:AMO589852 AWK589828:AWK589852 BGG589828:BGG589852 BQC589828:BQC589852 BZY589828:BZY589852 CJU589828:CJU589852 CTQ589828:CTQ589852 DDM589828:DDM589852 DNI589828:DNI589852 DXE589828:DXE589852 EHA589828:EHA589852 EQW589828:EQW589852 FAS589828:FAS589852 FKO589828:FKO589852 FUK589828:FUK589852 GEG589828:GEG589852 GOC589828:GOC589852 GXY589828:GXY589852 HHU589828:HHU589852 HRQ589828:HRQ589852 IBM589828:IBM589852 ILI589828:ILI589852 IVE589828:IVE589852 JFA589828:JFA589852 JOW589828:JOW589852 JYS589828:JYS589852 KIO589828:KIO589852 KSK589828:KSK589852 LCG589828:LCG589852 LMC589828:LMC589852 LVY589828:LVY589852 MFU589828:MFU589852 MPQ589828:MPQ589852 MZM589828:MZM589852 NJI589828:NJI589852 NTE589828:NTE589852 ODA589828:ODA589852 OMW589828:OMW589852 OWS589828:OWS589852 PGO589828:PGO589852 PQK589828:PQK589852 QAG589828:QAG589852 QKC589828:QKC589852 QTY589828:QTY589852 RDU589828:RDU589852 RNQ589828:RNQ589852 RXM589828:RXM589852 SHI589828:SHI589852 SRE589828:SRE589852 TBA589828:TBA589852 TKW589828:TKW589852 TUS589828:TUS589852 UEO589828:UEO589852 UOK589828:UOK589852 UYG589828:UYG589852 VIC589828:VIC589852 VRY589828:VRY589852 WBU589828:WBU589852 WLQ589828:WLQ589852 WVM589828:WVM589852 E655364:E655388 JA655364:JA655388 SW655364:SW655388 ACS655364:ACS655388 AMO655364:AMO655388 AWK655364:AWK655388 BGG655364:BGG655388 BQC655364:BQC655388 BZY655364:BZY655388 CJU655364:CJU655388 CTQ655364:CTQ655388 DDM655364:DDM655388 DNI655364:DNI655388 DXE655364:DXE655388 EHA655364:EHA655388 EQW655364:EQW655388 FAS655364:FAS655388 FKO655364:FKO655388 FUK655364:FUK655388 GEG655364:GEG655388 GOC655364:GOC655388 GXY655364:GXY655388 HHU655364:HHU655388 HRQ655364:HRQ655388 IBM655364:IBM655388 ILI655364:ILI655388 IVE655364:IVE655388 JFA655364:JFA655388 JOW655364:JOW655388 JYS655364:JYS655388 KIO655364:KIO655388 KSK655364:KSK655388 LCG655364:LCG655388 LMC655364:LMC655388 LVY655364:LVY655388 MFU655364:MFU655388 MPQ655364:MPQ655388 MZM655364:MZM655388 NJI655364:NJI655388 NTE655364:NTE655388 ODA655364:ODA655388 OMW655364:OMW655388 OWS655364:OWS655388 PGO655364:PGO655388 PQK655364:PQK655388 QAG655364:QAG655388 QKC655364:QKC655388 QTY655364:QTY655388 RDU655364:RDU655388 RNQ655364:RNQ655388 RXM655364:RXM655388 SHI655364:SHI655388 SRE655364:SRE655388 TBA655364:TBA655388 TKW655364:TKW655388 TUS655364:TUS655388 UEO655364:UEO655388 UOK655364:UOK655388 UYG655364:UYG655388 VIC655364:VIC655388 VRY655364:VRY655388 WBU655364:WBU655388 WLQ655364:WLQ655388 WVM655364:WVM655388 E720900:E720924 JA720900:JA720924 SW720900:SW720924 ACS720900:ACS720924 AMO720900:AMO720924 AWK720900:AWK720924 BGG720900:BGG720924 BQC720900:BQC720924 BZY720900:BZY720924 CJU720900:CJU720924 CTQ720900:CTQ720924 DDM720900:DDM720924 DNI720900:DNI720924 DXE720900:DXE720924 EHA720900:EHA720924 EQW720900:EQW720924 FAS720900:FAS720924 FKO720900:FKO720924 FUK720900:FUK720924 GEG720900:GEG720924 GOC720900:GOC720924 GXY720900:GXY720924 HHU720900:HHU720924 HRQ720900:HRQ720924 IBM720900:IBM720924 ILI720900:ILI720924 IVE720900:IVE720924 JFA720900:JFA720924 JOW720900:JOW720924 JYS720900:JYS720924 KIO720900:KIO720924 KSK720900:KSK720924 LCG720900:LCG720924 LMC720900:LMC720924 LVY720900:LVY720924 MFU720900:MFU720924 MPQ720900:MPQ720924 MZM720900:MZM720924 NJI720900:NJI720924 NTE720900:NTE720924 ODA720900:ODA720924 OMW720900:OMW720924 OWS720900:OWS720924 PGO720900:PGO720924 PQK720900:PQK720924 QAG720900:QAG720924 QKC720900:QKC720924 QTY720900:QTY720924 RDU720900:RDU720924 RNQ720900:RNQ720924 RXM720900:RXM720924 SHI720900:SHI720924 SRE720900:SRE720924 TBA720900:TBA720924 TKW720900:TKW720924 TUS720900:TUS720924 UEO720900:UEO720924 UOK720900:UOK720924 UYG720900:UYG720924 VIC720900:VIC720924 VRY720900:VRY720924 WBU720900:WBU720924 WLQ720900:WLQ720924 WVM720900:WVM720924 E786436:E786460 JA786436:JA786460 SW786436:SW786460 ACS786436:ACS786460 AMO786436:AMO786460 AWK786436:AWK786460 BGG786436:BGG786460 BQC786436:BQC786460 BZY786436:BZY786460 CJU786436:CJU786460 CTQ786436:CTQ786460 DDM786436:DDM786460 DNI786436:DNI786460 DXE786436:DXE786460 EHA786436:EHA786460 EQW786436:EQW786460 FAS786436:FAS786460 FKO786436:FKO786460 FUK786436:FUK786460 GEG786436:GEG786460 GOC786436:GOC786460 GXY786436:GXY786460 HHU786436:HHU786460 HRQ786436:HRQ786460 IBM786436:IBM786460 ILI786436:ILI786460 IVE786436:IVE786460 JFA786436:JFA786460 JOW786436:JOW786460 JYS786436:JYS786460 KIO786436:KIO786460 KSK786436:KSK786460 LCG786436:LCG786460 LMC786436:LMC786460 LVY786436:LVY786460 MFU786436:MFU786460 MPQ786436:MPQ786460 MZM786436:MZM786460 NJI786436:NJI786460 NTE786436:NTE786460 ODA786436:ODA786460 OMW786436:OMW786460 OWS786436:OWS786460 PGO786436:PGO786460 PQK786436:PQK786460 QAG786436:QAG786460 QKC786436:QKC786460 QTY786436:QTY786460 RDU786436:RDU786460 RNQ786436:RNQ786460 RXM786436:RXM786460 SHI786436:SHI786460 SRE786436:SRE786460 TBA786436:TBA786460 TKW786436:TKW786460 TUS786436:TUS786460 UEO786436:UEO786460 UOK786436:UOK786460 UYG786436:UYG786460 VIC786436:VIC786460 VRY786436:VRY786460 WBU786436:WBU786460 WLQ786436:WLQ786460 WVM786436:WVM786460 E851972:E851996 JA851972:JA851996 SW851972:SW851996 ACS851972:ACS851996 AMO851972:AMO851996 AWK851972:AWK851996 BGG851972:BGG851996 BQC851972:BQC851996 BZY851972:BZY851996 CJU851972:CJU851996 CTQ851972:CTQ851996 DDM851972:DDM851996 DNI851972:DNI851996 DXE851972:DXE851996 EHA851972:EHA851996 EQW851972:EQW851996 FAS851972:FAS851996 FKO851972:FKO851996 FUK851972:FUK851996 GEG851972:GEG851996 GOC851972:GOC851996 GXY851972:GXY851996 HHU851972:HHU851996 HRQ851972:HRQ851996 IBM851972:IBM851996 ILI851972:ILI851996 IVE851972:IVE851996 JFA851972:JFA851996 JOW851972:JOW851996 JYS851972:JYS851996 KIO851972:KIO851996 KSK851972:KSK851996 LCG851972:LCG851996 LMC851972:LMC851996 LVY851972:LVY851996 MFU851972:MFU851996 MPQ851972:MPQ851996 MZM851972:MZM851996 NJI851972:NJI851996 NTE851972:NTE851996 ODA851972:ODA851996 OMW851972:OMW851996 OWS851972:OWS851996 PGO851972:PGO851996 PQK851972:PQK851996 QAG851972:QAG851996 QKC851972:QKC851996 QTY851972:QTY851996 RDU851972:RDU851996 RNQ851972:RNQ851996 RXM851972:RXM851996 SHI851972:SHI851996 SRE851972:SRE851996 TBA851972:TBA851996 TKW851972:TKW851996 TUS851972:TUS851996 UEO851972:UEO851996 UOK851972:UOK851996 UYG851972:UYG851996 VIC851972:VIC851996 VRY851972:VRY851996 WBU851972:WBU851996 WLQ851972:WLQ851996 WVM851972:WVM851996 E917508:E917532 JA917508:JA917532 SW917508:SW917532 ACS917508:ACS917532 AMO917508:AMO917532 AWK917508:AWK917532 BGG917508:BGG917532 BQC917508:BQC917532 BZY917508:BZY917532 CJU917508:CJU917532 CTQ917508:CTQ917532 DDM917508:DDM917532 DNI917508:DNI917532 DXE917508:DXE917532 EHA917508:EHA917532 EQW917508:EQW917532 FAS917508:FAS917532 FKO917508:FKO917532 FUK917508:FUK917532 GEG917508:GEG917532 GOC917508:GOC917532 GXY917508:GXY917532 HHU917508:HHU917532 HRQ917508:HRQ917532 IBM917508:IBM917532 ILI917508:ILI917532 IVE917508:IVE917532 JFA917508:JFA917532 JOW917508:JOW917532 JYS917508:JYS917532 KIO917508:KIO917532 KSK917508:KSK917532 LCG917508:LCG917532 LMC917508:LMC917532 LVY917508:LVY917532 MFU917508:MFU917532 MPQ917508:MPQ917532 MZM917508:MZM917532 NJI917508:NJI917532 NTE917508:NTE917532 ODA917508:ODA917532 OMW917508:OMW917532 OWS917508:OWS917532 PGO917508:PGO917532 PQK917508:PQK917532 QAG917508:QAG917532 QKC917508:QKC917532 QTY917508:QTY917532 RDU917508:RDU917532 RNQ917508:RNQ917532 RXM917508:RXM917532 SHI917508:SHI917532 SRE917508:SRE917532 TBA917508:TBA917532 TKW917508:TKW917532 TUS917508:TUS917532 UEO917508:UEO917532 UOK917508:UOK917532 UYG917508:UYG917532 VIC917508:VIC917532 VRY917508:VRY917532 WBU917508:WBU917532 WLQ917508:WLQ917532 WVM917508:WVM917532 E983044:E983068 JA983044:JA983068 SW983044:SW983068 ACS983044:ACS983068 AMO983044:AMO983068 AWK983044:AWK983068 BGG983044:BGG983068 BQC983044:BQC983068 BZY983044:BZY983068 CJU983044:CJU983068 CTQ983044:CTQ983068 DDM983044:DDM983068 DNI983044:DNI983068 DXE983044:DXE983068 EHA983044:EHA983068 EQW983044:EQW983068 FAS983044:FAS983068 FKO983044:FKO983068 FUK983044:FUK983068 GEG983044:GEG983068 GOC983044:GOC983068 GXY983044:GXY983068 HHU983044:HHU983068 HRQ983044:HRQ983068 IBM983044:IBM983068 ILI983044:ILI983068 IVE983044:IVE983068 JFA983044:JFA983068 JOW983044:JOW983068 JYS983044:JYS983068 KIO983044:KIO983068 KSK983044:KSK983068 LCG983044:LCG983068 LMC983044:LMC983068 LVY983044:LVY983068 MFU983044:MFU983068 MPQ983044:MPQ983068 MZM983044:MZM983068 NJI983044:NJI983068 NTE983044:NTE983068 ODA983044:ODA983068 OMW983044:OMW983068 OWS983044:OWS983068 PGO983044:PGO983068 PQK983044:PQK983068 QAG983044:QAG983068 QKC983044:QKC983068 QTY983044:QTY983068 RDU983044:RDU983068 RNQ983044:RNQ983068 RXM983044:RXM983068 SHI983044:SHI983068 SRE983044:SRE983068 TBA983044:TBA983068 TKW983044:TKW983068 TUS983044:TUS983068 UEO983044:UEO983068 UOK983044:UOK983068 UYG983044:UYG983068 VIC983044:VIC983068 VRY983044:VRY983068 WBU983044:WBU983068 WLQ983044:WLQ983068 J8:L8 E22 J9:O20 WVM6:WVM28 WLQ6:WLQ28 WBU6:WBU28 VRY6:VRY28 VIC6:VIC28 UYG6:UYG28 UOK6:UOK28 UEO6:UEO28 TUS6:TUS28 TKW6:TKW28 TBA6:TBA28 SRE6:SRE28 SHI6:SHI28 RXM6:RXM28 RNQ6:RNQ28 RDU6:RDU28 QTY6:QTY28 QKC6:QKC28 QAG6:QAG28 PQK6:PQK28 PGO6:PGO28 OWS6:OWS28 OMW6:OMW28 ODA6:ODA28 NTE6:NTE28 NJI6:NJI28 MZM6:MZM28 MPQ6:MPQ28 MFU6:MFU28 LVY6:LVY28 LMC6:LMC28 LCG6:LCG28 KSK6:KSK28 KIO6:KIO28 JYS6:JYS28 JOW6:JOW28 JFA6:JFA28 IVE6:IVE28 ILI6:ILI28 IBM6:IBM28 HRQ6:HRQ28 HHU6:HHU28 GXY6:GXY28 GOC6:GOC28 GEG6:GEG28 FUK6:FUK28 FKO6:FKO28 FAS6:FAS28 EQW6:EQW28 EHA6:EHA28 DXE6:DXE28 DNI6:DNI28 DDM6:DDM28 CTQ6:CTQ28 CJU6:CJU28 BZY6:BZY28 BQC6:BQC28 BGG6:BGG28 AWK6:AWK28 AMO6:AMO28 ACS6:ACS28 SW6:SW28 JA6:JA28" xr:uid="{00000000-0002-0000-0500-000001000000}"/>
    <dataValidation imeMode="on" allowBlank="1" showInputMessage="1" showErrorMessage="1" sqref="WVL983044:WVL983068 B65540:B65564 IX65540:IX65564 ST65540:ST65564 ACP65540:ACP65564 AML65540:AML65564 AWH65540:AWH65564 BGD65540:BGD65564 BPZ65540:BPZ65564 BZV65540:BZV65564 CJR65540:CJR65564 CTN65540:CTN65564 DDJ65540:DDJ65564 DNF65540:DNF65564 DXB65540:DXB65564 EGX65540:EGX65564 EQT65540:EQT65564 FAP65540:FAP65564 FKL65540:FKL65564 FUH65540:FUH65564 GED65540:GED65564 GNZ65540:GNZ65564 GXV65540:GXV65564 HHR65540:HHR65564 HRN65540:HRN65564 IBJ65540:IBJ65564 ILF65540:ILF65564 IVB65540:IVB65564 JEX65540:JEX65564 JOT65540:JOT65564 JYP65540:JYP65564 KIL65540:KIL65564 KSH65540:KSH65564 LCD65540:LCD65564 LLZ65540:LLZ65564 LVV65540:LVV65564 MFR65540:MFR65564 MPN65540:MPN65564 MZJ65540:MZJ65564 NJF65540:NJF65564 NTB65540:NTB65564 OCX65540:OCX65564 OMT65540:OMT65564 OWP65540:OWP65564 PGL65540:PGL65564 PQH65540:PQH65564 QAD65540:QAD65564 QJZ65540:QJZ65564 QTV65540:QTV65564 RDR65540:RDR65564 RNN65540:RNN65564 RXJ65540:RXJ65564 SHF65540:SHF65564 SRB65540:SRB65564 TAX65540:TAX65564 TKT65540:TKT65564 TUP65540:TUP65564 UEL65540:UEL65564 UOH65540:UOH65564 UYD65540:UYD65564 VHZ65540:VHZ65564 VRV65540:VRV65564 WBR65540:WBR65564 WLN65540:WLN65564 WVJ65540:WVJ65564 B131076:B131100 IX131076:IX131100 ST131076:ST131100 ACP131076:ACP131100 AML131076:AML131100 AWH131076:AWH131100 BGD131076:BGD131100 BPZ131076:BPZ131100 BZV131076:BZV131100 CJR131076:CJR131100 CTN131076:CTN131100 DDJ131076:DDJ131100 DNF131076:DNF131100 DXB131076:DXB131100 EGX131076:EGX131100 EQT131076:EQT131100 FAP131076:FAP131100 FKL131076:FKL131100 FUH131076:FUH131100 GED131076:GED131100 GNZ131076:GNZ131100 GXV131076:GXV131100 HHR131076:HHR131100 HRN131076:HRN131100 IBJ131076:IBJ131100 ILF131076:ILF131100 IVB131076:IVB131100 JEX131076:JEX131100 JOT131076:JOT131100 JYP131076:JYP131100 KIL131076:KIL131100 KSH131076:KSH131100 LCD131076:LCD131100 LLZ131076:LLZ131100 LVV131076:LVV131100 MFR131076:MFR131100 MPN131076:MPN131100 MZJ131076:MZJ131100 NJF131076:NJF131100 NTB131076:NTB131100 OCX131076:OCX131100 OMT131076:OMT131100 OWP131076:OWP131100 PGL131076:PGL131100 PQH131076:PQH131100 QAD131076:QAD131100 QJZ131076:QJZ131100 QTV131076:QTV131100 RDR131076:RDR131100 RNN131076:RNN131100 RXJ131076:RXJ131100 SHF131076:SHF131100 SRB131076:SRB131100 TAX131076:TAX131100 TKT131076:TKT131100 TUP131076:TUP131100 UEL131076:UEL131100 UOH131076:UOH131100 UYD131076:UYD131100 VHZ131076:VHZ131100 VRV131076:VRV131100 WBR131076:WBR131100 WLN131076:WLN131100 WVJ131076:WVJ131100 B196612:B196636 IX196612:IX196636 ST196612:ST196636 ACP196612:ACP196636 AML196612:AML196636 AWH196612:AWH196636 BGD196612:BGD196636 BPZ196612:BPZ196636 BZV196612:BZV196636 CJR196612:CJR196636 CTN196612:CTN196636 DDJ196612:DDJ196636 DNF196612:DNF196636 DXB196612:DXB196636 EGX196612:EGX196636 EQT196612:EQT196636 FAP196612:FAP196636 FKL196612:FKL196636 FUH196612:FUH196636 GED196612:GED196636 GNZ196612:GNZ196636 GXV196612:GXV196636 HHR196612:HHR196636 HRN196612:HRN196636 IBJ196612:IBJ196636 ILF196612:ILF196636 IVB196612:IVB196636 JEX196612:JEX196636 JOT196612:JOT196636 JYP196612:JYP196636 KIL196612:KIL196636 KSH196612:KSH196636 LCD196612:LCD196636 LLZ196612:LLZ196636 LVV196612:LVV196636 MFR196612:MFR196636 MPN196612:MPN196636 MZJ196612:MZJ196636 NJF196612:NJF196636 NTB196612:NTB196636 OCX196612:OCX196636 OMT196612:OMT196636 OWP196612:OWP196636 PGL196612:PGL196636 PQH196612:PQH196636 QAD196612:QAD196636 QJZ196612:QJZ196636 QTV196612:QTV196636 RDR196612:RDR196636 RNN196612:RNN196636 RXJ196612:RXJ196636 SHF196612:SHF196636 SRB196612:SRB196636 TAX196612:TAX196636 TKT196612:TKT196636 TUP196612:TUP196636 UEL196612:UEL196636 UOH196612:UOH196636 UYD196612:UYD196636 VHZ196612:VHZ196636 VRV196612:VRV196636 WBR196612:WBR196636 WLN196612:WLN196636 WVJ196612:WVJ196636 B262148:B262172 IX262148:IX262172 ST262148:ST262172 ACP262148:ACP262172 AML262148:AML262172 AWH262148:AWH262172 BGD262148:BGD262172 BPZ262148:BPZ262172 BZV262148:BZV262172 CJR262148:CJR262172 CTN262148:CTN262172 DDJ262148:DDJ262172 DNF262148:DNF262172 DXB262148:DXB262172 EGX262148:EGX262172 EQT262148:EQT262172 FAP262148:FAP262172 FKL262148:FKL262172 FUH262148:FUH262172 GED262148:GED262172 GNZ262148:GNZ262172 GXV262148:GXV262172 HHR262148:HHR262172 HRN262148:HRN262172 IBJ262148:IBJ262172 ILF262148:ILF262172 IVB262148:IVB262172 JEX262148:JEX262172 JOT262148:JOT262172 JYP262148:JYP262172 KIL262148:KIL262172 KSH262148:KSH262172 LCD262148:LCD262172 LLZ262148:LLZ262172 LVV262148:LVV262172 MFR262148:MFR262172 MPN262148:MPN262172 MZJ262148:MZJ262172 NJF262148:NJF262172 NTB262148:NTB262172 OCX262148:OCX262172 OMT262148:OMT262172 OWP262148:OWP262172 PGL262148:PGL262172 PQH262148:PQH262172 QAD262148:QAD262172 QJZ262148:QJZ262172 QTV262148:QTV262172 RDR262148:RDR262172 RNN262148:RNN262172 RXJ262148:RXJ262172 SHF262148:SHF262172 SRB262148:SRB262172 TAX262148:TAX262172 TKT262148:TKT262172 TUP262148:TUP262172 UEL262148:UEL262172 UOH262148:UOH262172 UYD262148:UYD262172 VHZ262148:VHZ262172 VRV262148:VRV262172 WBR262148:WBR262172 WLN262148:WLN262172 WVJ262148:WVJ262172 B327684:B327708 IX327684:IX327708 ST327684:ST327708 ACP327684:ACP327708 AML327684:AML327708 AWH327684:AWH327708 BGD327684:BGD327708 BPZ327684:BPZ327708 BZV327684:BZV327708 CJR327684:CJR327708 CTN327684:CTN327708 DDJ327684:DDJ327708 DNF327684:DNF327708 DXB327684:DXB327708 EGX327684:EGX327708 EQT327684:EQT327708 FAP327684:FAP327708 FKL327684:FKL327708 FUH327684:FUH327708 GED327684:GED327708 GNZ327684:GNZ327708 GXV327684:GXV327708 HHR327684:HHR327708 HRN327684:HRN327708 IBJ327684:IBJ327708 ILF327684:ILF327708 IVB327684:IVB327708 JEX327684:JEX327708 JOT327684:JOT327708 JYP327684:JYP327708 KIL327684:KIL327708 KSH327684:KSH327708 LCD327684:LCD327708 LLZ327684:LLZ327708 LVV327684:LVV327708 MFR327684:MFR327708 MPN327684:MPN327708 MZJ327684:MZJ327708 NJF327684:NJF327708 NTB327684:NTB327708 OCX327684:OCX327708 OMT327684:OMT327708 OWP327684:OWP327708 PGL327684:PGL327708 PQH327684:PQH327708 QAD327684:QAD327708 QJZ327684:QJZ327708 QTV327684:QTV327708 RDR327684:RDR327708 RNN327684:RNN327708 RXJ327684:RXJ327708 SHF327684:SHF327708 SRB327684:SRB327708 TAX327684:TAX327708 TKT327684:TKT327708 TUP327684:TUP327708 UEL327684:UEL327708 UOH327684:UOH327708 UYD327684:UYD327708 VHZ327684:VHZ327708 VRV327684:VRV327708 WBR327684:WBR327708 WLN327684:WLN327708 WVJ327684:WVJ327708 B393220:B393244 IX393220:IX393244 ST393220:ST393244 ACP393220:ACP393244 AML393220:AML393244 AWH393220:AWH393244 BGD393220:BGD393244 BPZ393220:BPZ393244 BZV393220:BZV393244 CJR393220:CJR393244 CTN393220:CTN393244 DDJ393220:DDJ393244 DNF393220:DNF393244 DXB393220:DXB393244 EGX393220:EGX393244 EQT393220:EQT393244 FAP393220:FAP393244 FKL393220:FKL393244 FUH393220:FUH393244 GED393220:GED393244 GNZ393220:GNZ393244 GXV393220:GXV393244 HHR393220:HHR393244 HRN393220:HRN393244 IBJ393220:IBJ393244 ILF393220:ILF393244 IVB393220:IVB393244 JEX393220:JEX393244 JOT393220:JOT393244 JYP393220:JYP393244 KIL393220:KIL393244 KSH393220:KSH393244 LCD393220:LCD393244 LLZ393220:LLZ393244 LVV393220:LVV393244 MFR393220:MFR393244 MPN393220:MPN393244 MZJ393220:MZJ393244 NJF393220:NJF393244 NTB393220:NTB393244 OCX393220:OCX393244 OMT393220:OMT393244 OWP393220:OWP393244 PGL393220:PGL393244 PQH393220:PQH393244 QAD393220:QAD393244 QJZ393220:QJZ393244 QTV393220:QTV393244 RDR393220:RDR393244 RNN393220:RNN393244 RXJ393220:RXJ393244 SHF393220:SHF393244 SRB393220:SRB393244 TAX393220:TAX393244 TKT393220:TKT393244 TUP393220:TUP393244 UEL393220:UEL393244 UOH393220:UOH393244 UYD393220:UYD393244 VHZ393220:VHZ393244 VRV393220:VRV393244 WBR393220:WBR393244 WLN393220:WLN393244 WVJ393220:WVJ393244 B458756:B458780 IX458756:IX458780 ST458756:ST458780 ACP458756:ACP458780 AML458756:AML458780 AWH458756:AWH458780 BGD458756:BGD458780 BPZ458756:BPZ458780 BZV458756:BZV458780 CJR458756:CJR458780 CTN458756:CTN458780 DDJ458756:DDJ458780 DNF458756:DNF458780 DXB458756:DXB458780 EGX458756:EGX458780 EQT458756:EQT458780 FAP458756:FAP458780 FKL458756:FKL458780 FUH458756:FUH458780 GED458756:GED458780 GNZ458756:GNZ458780 GXV458756:GXV458780 HHR458756:HHR458780 HRN458756:HRN458780 IBJ458756:IBJ458780 ILF458756:ILF458780 IVB458756:IVB458780 JEX458756:JEX458780 JOT458756:JOT458780 JYP458756:JYP458780 KIL458756:KIL458780 KSH458756:KSH458780 LCD458756:LCD458780 LLZ458756:LLZ458780 LVV458756:LVV458780 MFR458756:MFR458780 MPN458756:MPN458780 MZJ458756:MZJ458780 NJF458756:NJF458780 NTB458756:NTB458780 OCX458756:OCX458780 OMT458756:OMT458780 OWP458756:OWP458780 PGL458756:PGL458780 PQH458756:PQH458780 QAD458756:QAD458780 QJZ458756:QJZ458780 QTV458756:QTV458780 RDR458756:RDR458780 RNN458756:RNN458780 RXJ458756:RXJ458780 SHF458756:SHF458780 SRB458756:SRB458780 TAX458756:TAX458780 TKT458756:TKT458780 TUP458756:TUP458780 UEL458756:UEL458780 UOH458756:UOH458780 UYD458756:UYD458780 VHZ458756:VHZ458780 VRV458756:VRV458780 WBR458756:WBR458780 WLN458756:WLN458780 WVJ458756:WVJ458780 B524292:B524316 IX524292:IX524316 ST524292:ST524316 ACP524292:ACP524316 AML524292:AML524316 AWH524292:AWH524316 BGD524292:BGD524316 BPZ524292:BPZ524316 BZV524292:BZV524316 CJR524292:CJR524316 CTN524292:CTN524316 DDJ524292:DDJ524316 DNF524292:DNF524316 DXB524292:DXB524316 EGX524292:EGX524316 EQT524292:EQT524316 FAP524292:FAP524316 FKL524292:FKL524316 FUH524292:FUH524316 GED524292:GED524316 GNZ524292:GNZ524316 GXV524292:GXV524316 HHR524292:HHR524316 HRN524292:HRN524316 IBJ524292:IBJ524316 ILF524292:ILF524316 IVB524292:IVB524316 JEX524292:JEX524316 JOT524292:JOT524316 JYP524292:JYP524316 KIL524292:KIL524316 KSH524292:KSH524316 LCD524292:LCD524316 LLZ524292:LLZ524316 LVV524292:LVV524316 MFR524292:MFR524316 MPN524292:MPN524316 MZJ524292:MZJ524316 NJF524292:NJF524316 NTB524292:NTB524316 OCX524292:OCX524316 OMT524292:OMT524316 OWP524292:OWP524316 PGL524292:PGL524316 PQH524292:PQH524316 QAD524292:QAD524316 QJZ524292:QJZ524316 QTV524292:QTV524316 RDR524292:RDR524316 RNN524292:RNN524316 RXJ524292:RXJ524316 SHF524292:SHF524316 SRB524292:SRB524316 TAX524292:TAX524316 TKT524292:TKT524316 TUP524292:TUP524316 UEL524292:UEL524316 UOH524292:UOH524316 UYD524292:UYD524316 VHZ524292:VHZ524316 VRV524292:VRV524316 WBR524292:WBR524316 WLN524292:WLN524316 WVJ524292:WVJ524316 B589828:B589852 IX589828:IX589852 ST589828:ST589852 ACP589828:ACP589852 AML589828:AML589852 AWH589828:AWH589852 BGD589828:BGD589852 BPZ589828:BPZ589852 BZV589828:BZV589852 CJR589828:CJR589852 CTN589828:CTN589852 DDJ589828:DDJ589852 DNF589828:DNF589852 DXB589828:DXB589852 EGX589828:EGX589852 EQT589828:EQT589852 FAP589828:FAP589852 FKL589828:FKL589852 FUH589828:FUH589852 GED589828:GED589852 GNZ589828:GNZ589852 GXV589828:GXV589852 HHR589828:HHR589852 HRN589828:HRN589852 IBJ589828:IBJ589852 ILF589828:ILF589852 IVB589828:IVB589852 JEX589828:JEX589852 JOT589828:JOT589852 JYP589828:JYP589852 KIL589828:KIL589852 KSH589828:KSH589852 LCD589828:LCD589852 LLZ589828:LLZ589852 LVV589828:LVV589852 MFR589828:MFR589852 MPN589828:MPN589852 MZJ589828:MZJ589852 NJF589828:NJF589852 NTB589828:NTB589852 OCX589828:OCX589852 OMT589828:OMT589852 OWP589828:OWP589852 PGL589828:PGL589852 PQH589828:PQH589852 QAD589828:QAD589852 QJZ589828:QJZ589852 QTV589828:QTV589852 RDR589828:RDR589852 RNN589828:RNN589852 RXJ589828:RXJ589852 SHF589828:SHF589852 SRB589828:SRB589852 TAX589828:TAX589852 TKT589828:TKT589852 TUP589828:TUP589852 UEL589828:UEL589852 UOH589828:UOH589852 UYD589828:UYD589852 VHZ589828:VHZ589852 VRV589828:VRV589852 WBR589828:WBR589852 WLN589828:WLN589852 WVJ589828:WVJ589852 B655364:B655388 IX655364:IX655388 ST655364:ST655388 ACP655364:ACP655388 AML655364:AML655388 AWH655364:AWH655388 BGD655364:BGD655388 BPZ655364:BPZ655388 BZV655364:BZV655388 CJR655364:CJR655388 CTN655364:CTN655388 DDJ655364:DDJ655388 DNF655364:DNF655388 DXB655364:DXB655388 EGX655364:EGX655388 EQT655364:EQT655388 FAP655364:FAP655388 FKL655364:FKL655388 FUH655364:FUH655388 GED655364:GED655388 GNZ655364:GNZ655388 GXV655364:GXV655388 HHR655364:HHR655388 HRN655364:HRN655388 IBJ655364:IBJ655388 ILF655364:ILF655388 IVB655364:IVB655388 JEX655364:JEX655388 JOT655364:JOT655388 JYP655364:JYP655388 KIL655364:KIL655388 KSH655364:KSH655388 LCD655364:LCD655388 LLZ655364:LLZ655388 LVV655364:LVV655388 MFR655364:MFR655388 MPN655364:MPN655388 MZJ655364:MZJ655388 NJF655364:NJF655388 NTB655364:NTB655388 OCX655364:OCX655388 OMT655364:OMT655388 OWP655364:OWP655388 PGL655364:PGL655388 PQH655364:PQH655388 QAD655364:QAD655388 QJZ655364:QJZ655388 QTV655364:QTV655388 RDR655364:RDR655388 RNN655364:RNN655388 RXJ655364:RXJ655388 SHF655364:SHF655388 SRB655364:SRB655388 TAX655364:TAX655388 TKT655364:TKT655388 TUP655364:TUP655388 UEL655364:UEL655388 UOH655364:UOH655388 UYD655364:UYD655388 VHZ655364:VHZ655388 VRV655364:VRV655388 WBR655364:WBR655388 WLN655364:WLN655388 WVJ655364:WVJ655388 B720900:B720924 IX720900:IX720924 ST720900:ST720924 ACP720900:ACP720924 AML720900:AML720924 AWH720900:AWH720924 BGD720900:BGD720924 BPZ720900:BPZ720924 BZV720900:BZV720924 CJR720900:CJR720924 CTN720900:CTN720924 DDJ720900:DDJ720924 DNF720900:DNF720924 DXB720900:DXB720924 EGX720900:EGX720924 EQT720900:EQT720924 FAP720900:FAP720924 FKL720900:FKL720924 FUH720900:FUH720924 GED720900:GED720924 GNZ720900:GNZ720924 GXV720900:GXV720924 HHR720900:HHR720924 HRN720900:HRN720924 IBJ720900:IBJ720924 ILF720900:ILF720924 IVB720900:IVB720924 JEX720900:JEX720924 JOT720900:JOT720924 JYP720900:JYP720924 KIL720900:KIL720924 KSH720900:KSH720924 LCD720900:LCD720924 LLZ720900:LLZ720924 LVV720900:LVV720924 MFR720900:MFR720924 MPN720900:MPN720924 MZJ720900:MZJ720924 NJF720900:NJF720924 NTB720900:NTB720924 OCX720900:OCX720924 OMT720900:OMT720924 OWP720900:OWP720924 PGL720900:PGL720924 PQH720900:PQH720924 QAD720900:QAD720924 QJZ720900:QJZ720924 QTV720900:QTV720924 RDR720900:RDR720924 RNN720900:RNN720924 RXJ720900:RXJ720924 SHF720900:SHF720924 SRB720900:SRB720924 TAX720900:TAX720924 TKT720900:TKT720924 TUP720900:TUP720924 UEL720900:UEL720924 UOH720900:UOH720924 UYD720900:UYD720924 VHZ720900:VHZ720924 VRV720900:VRV720924 WBR720900:WBR720924 WLN720900:WLN720924 WVJ720900:WVJ720924 B786436:B786460 IX786436:IX786460 ST786436:ST786460 ACP786436:ACP786460 AML786436:AML786460 AWH786436:AWH786460 BGD786436:BGD786460 BPZ786436:BPZ786460 BZV786436:BZV786460 CJR786436:CJR786460 CTN786436:CTN786460 DDJ786436:DDJ786460 DNF786436:DNF786460 DXB786436:DXB786460 EGX786436:EGX786460 EQT786436:EQT786460 FAP786436:FAP786460 FKL786436:FKL786460 FUH786436:FUH786460 GED786436:GED786460 GNZ786436:GNZ786460 GXV786436:GXV786460 HHR786436:HHR786460 HRN786436:HRN786460 IBJ786436:IBJ786460 ILF786436:ILF786460 IVB786436:IVB786460 JEX786436:JEX786460 JOT786436:JOT786460 JYP786436:JYP786460 KIL786436:KIL786460 KSH786436:KSH786460 LCD786436:LCD786460 LLZ786436:LLZ786460 LVV786436:LVV786460 MFR786436:MFR786460 MPN786436:MPN786460 MZJ786436:MZJ786460 NJF786436:NJF786460 NTB786436:NTB786460 OCX786436:OCX786460 OMT786436:OMT786460 OWP786436:OWP786460 PGL786436:PGL786460 PQH786436:PQH786460 QAD786436:QAD786460 QJZ786436:QJZ786460 QTV786436:QTV786460 RDR786436:RDR786460 RNN786436:RNN786460 RXJ786436:RXJ786460 SHF786436:SHF786460 SRB786436:SRB786460 TAX786436:TAX786460 TKT786436:TKT786460 TUP786436:TUP786460 UEL786436:UEL786460 UOH786436:UOH786460 UYD786436:UYD786460 VHZ786436:VHZ786460 VRV786436:VRV786460 WBR786436:WBR786460 WLN786436:WLN786460 WVJ786436:WVJ786460 B851972:B851996 IX851972:IX851996 ST851972:ST851996 ACP851972:ACP851996 AML851972:AML851996 AWH851972:AWH851996 BGD851972:BGD851996 BPZ851972:BPZ851996 BZV851972:BZV851996 CJR851972:CJR851996 CTN851972:CTN851996 DDJ851972:DDJ851996 DNF851972:DNF851996 DXB851972:DXB851996 EGX851972:EGX851996 EQT851972:EQT851996 FAP851972:FAP851996 FKL851972:FKL851996 FUH851972:FUH851996 GED851972:GED851996 GNZ851972:GNZ851996 GXV851972:GXV851996 HHR851972:HHR851996 HRN851972:HRN851996 IBJ851972:IBJ851996 ILF851972:ILF851996 IVB851972:IVB851996 JEX851972:JEX851996 JOT851972:JOT851996 JYP851972:JYP851996 KIL851972:KIL851996 KSH851972:KSH851996 LCD851972:LCD851996 LLZ851972:LLZ851996 LVV851972:LVV851996 MFR851972:MFR851996 MPN851972:MPN851996 MZJ851972:MZJ851996 NJF851972:NJF851996 NTB851972:NTB851996 OCX851972:OCX851996 OMT851972:OMT851996 OWP851972:OWP851996 PGL851972:PGL851996 PQH851972:PQH851996 QAD851972:QAD851996 QJZ851972:QJZ851996 QTV851972:QTV851996 RDR851972:RDR851996 RNN851972:RNN851996 RXJ851972:RXJ851996 SHF851972:SHF851996 SRB851972:SRB851996 TAX851972:TAX851996 TKT851972:TKT851996 TUP851972:TUP851996 UEL851972:UEL851996 UOH851972:UOH851996 UYD851972:UYD851996 VHZ851972:VHZ851996 VRV851972:VRV851996 WBR851972:WBR851996 WLN851972:WLN851996 WVJ851972:WVJ851996 B917508:B917532 IX917508:IX917532 ST917508:ST917532 ACP917508:ACP917532 AML917508:AML917532 AWH917508:AWH917532 BGD917508:BGD917532 BPZ917508:BPZ917532 BZV917508:BZV917532 CJR917508:CJR917532 CTN917508:CTN917532 DDJ917508:DDJ917532 DNF917508:DNF917532 DXB917508:DXB917532 EGX917508:EGX917532 EQT917508:EQT917532 FAP917508:FAP917532 FKL917508:FKL917532 FUH917508:FUH917532 GED917508:GED917532 GNZ917508:GNZ917532 GXV917508:GXV917532 HHR917508:HHR917532 HRN917508:HRN917532 IBJ917508:IBJ917532 ILF917508:ILF917532 IVB917508:IVB917532 JEX917508:JEX917532 JOT917508:JOT917532 JYP917508:JYP917532 KIL917508:KIL917532 KSH917508:KSH917532 LCD917508:LCD917532 LLZ917508:LLZ917532 LVV917508:LVV917532 MFR917508:MFR917532 MPN917508:MPN917532 MZJ917508:MZJ917532 NJF917508:NJF917532 NTB917508:NTB917532 OCX917508:OCX917532 OMT917508:OMT917532 OWP917508:OWP917532 PGL917508:PGL917532 PQH917508:PQH917532 QAD917508:QAD917532 QJZ917508:QJZ917532 QTV917508:QTV917532 RDR917508:RDR917532 RNN917508:RNN917532 RXJ917508:RXJ917532 SHF917508:SHF917532 SRB917508:SRB917532 TAX917508:TAX917532 TKT917508:TKT917532 TUP917508:TUP917532 UEL917508:UEL917532 UOH917508:UOH917532 UYD917508:UYD917532 VHZ917508:VHZ917532 VRV917508:VRV917532 WBR917508:WBR917532 WLN917508:WLN917532 WVJ917508:WVJ917532 B983044:B983068 IX983044:IX983068 ST983044:ST983068 ACP983044:ACP983068 AML983044:AML983068 AWH983044:AWH983068 BGD983044:BGD983068 BPZ983044:BPZ983068 BZV983044:BZV983068 CJR983044:CJR983068 CTN983044:CTN983068 DDJ983044:DDJ983068 DNF983044:DNF983068 DXB983044:DXB983068 EGX983044:EGX983068 EQT983044:EQT983068 FAP983044:FAP983068 FKL983044:FKL983068 FUH983044:FUH983068 GED983044:GED983068 GNZ983044:GNZ983068 GXV983044:GXV983068 HHR983044:HHR983068 HRN983044:HRN983068 IBJ983044:IBJ983068 ILF983044:ILF983068 IVB983044:IVB983068 JEX983044:JEX983068 JOT983044:JOT983068 JYP983044:JYP983068 KIL983044:KIL983068 KSH983044:KSH983068 LCD983044:LCD983068 LLZ983044:LLZ983068 LVV983044:LVV983068 MFR983044:MFR983068 MPN983044:MPN983068 MZJ983044:MZJ983068 NJF983044:NJF983068 NTB983044:NTB983068 OCX983044:OCX983068 OMT983044:OMT983068 OWP983044:OWP983068 PGL983044:PGL983068 PQH983044:PQH983068 QAD983044:QAD983068 QJZ983044:QJZ983068 QTV983044:QTV983068 RDR983044:RDR983068 RNN983044:RNN983068 RXJ983044:RXJ983068 SHF983044:SHF983068 SRB983044:SRB983068 TAX983044:TAX983068 TKT983044:TKT983068 TUP983044:TUP983068 UEL983044:UEL983068 UOH983044:UOH983068 UYD983044:UYD983068 VHZ983044:VHZ983068 VRV983044:VRV983068 WBR983044:WBR983068 WLN983044:WLN983068 WVJ983044:WVJ983068 D65540:D65564 IZ65540:IZ65564 SV65540:SV65564 ACR65540:ACR65564 AMN65540:AMN65564 AWJ65540:AWJ65564 BGF65540:BGF65564 BQB65540:BQB65564 BZX65540:BZX65564 CJT65540:CJT65564 CTP65540:CTP65564 DDL65540:DDL65564 DNH65540:DNH65564 DXD65540:DXD65564 EGZ65540:EGZ65564 EQV65540:EQV65564 FAR65540:FAR65564 FKN65540:FKN65564 FUJ65540:FUJ65564 GEF65540:GEF65564 GOB65540:GOB65564 GXX65540:GXX65564 HHT65540:HHT65564 HRP65540:HRP65564 IBL65540:IBL65564 ILH65540:ILH65564 IVD65540:IVD65564 JEZ65540:JEZ65564 JOV65540:JOV65564 JYR65540:JYR65564 KIN65540:KIN65564 KSJ65540:KSJ65564 LCF65540:LCF65564 LMB65540:LMB65564 LVX65540:LVX65564 MFT65540:MFT65564 MPP65540:MPP65564 MZL65540:MZL65564 NJH65540:NJH65564 NTD65540:NTD65564 OCZ65540:OCZ65564 OMV65540:OMV65564 OWR65540:OWR65564 PGN65540:PGN65564 PQJ65540:PQJ65564 QAF65540:QAF65564 QKB65540:QKB65564 QTX65540:QTX65564 RDT65540:RDT65564 RNP65540:RNP65564 RXL65540:RXL65564 SHH65540:SHH65564 SRD65540:SRD65564 TAZ65540:TAZ65564 TKV65540:TKV65564 TUR65540:TUR65564 UEN65540:UEN65564 UOJ65540:UOJ65564 UYF65540:UYF65564 VIB65540:VIB65564 VRX65540:VRX65564 WBT65540:WBT65564 WLP65540:WLP65564 WVL65540:WVL65564 D131076:D131100 IZ131076:IZ131100 SV131076:SV131100 ACR131076:ACR131100 AMN131076:AMN131100 AWJ131076:AWJ131100 BGF131076:BGF131100 BQB131076:BQB131100 BZX131076:BZX131100 CJT131076:CJT131100 CTP131076:CTP131100 DDL131076:DDL131100 DNH131076:DNH131100 DXD131076:DXD131100 EGZ131076:EGZ131100 EQV131076:EQV131100 FAR131076:FAR131100 FKN131076:FKN131100 FUJ131076:FUJ131100 GEF131076:GEF131100 GOB131076:GOB131100 GXX131076:GXX131100 HHT131076:HHT131100 HRP131076:HRP131100 IBL131076:IBL131100 ILH131076:ILH131100 IVD131076:IVD131100 JEZ131076:JEZ131100 JOV131076:JOV131100 JYR131076:JYR131100 KIN131076:KIN131100 KSJ131076:KSJ131100 LCF131076:LCF131100 LMB131076:LMB131100 LVX131076:LVX131100 MFT131076:MFT131100 MPP131076:MPP131100 MZL131076:MZL131100 NJH131076:NJH131100 NTD131076:NTD131100 OCZ131076:OCZ131100 OMV131076:OMV131100 OWR131076:OWR131100 PGN131076:PGN131100 PQJ131076:PQJ131100 QAF131076:QAF131100 QKB131076:QKB131100 QTX131076:QTX131100 RDT131076:RDT131100 RNP131076:RNP131100 RXL131076:RXL131100 SHH131076:SHH131100 SRD131076:SRD131100 TAZ131076:TAZ131100 TKV131076:TKV131100 TUR131076:TUR131100 UEN131076:UEN131100 UOJ131076:UOJ131100 UYF131076:UYF131100 VIB131076:VIB131100 VRX131076:VRX131100 WBT131076:WBT131100 WLP131076:WLP131100 WVL131076:WVL131100 D196612:D196636 IZ196612:IZ196636 SV196612:SV196636 ACR196612:ACR196636 AMN196612:AMN196636 AWJ196612:AWJ196636 BGF196612:BGF196636 BQB196612:BQB196636 BZX196612:BZX196636 CJT196612:CJT196636 CTP196612:CTP196636 DDL196612:DDL196636 DNH196612:DNH196636 DXD196612:DXD196636 EGZ196612:EGZ196636 EQV196612:EQV196636 FAR196612:FAR196636 FKN196612:FKN196636 FUJ196612:FUJ196636 GEF196612:GEF196636 GOB196612:GOB196636 GXX196612:GXX196636 HHT196612:HHT196636 HRP196612:HRP196636 IBL196612:IBL196636 ILH196612:ILH196636 IVD196612:IVD196636 JEZ196612:JEZ196636 JOV196612:JOV196636 JYR196612:JYR196636 KIN196612:KIN196636 KSJ196612:KSJ196636 LCF196612:LCF196636 LMB196612:LMB196636 LVX196612:LVX196636 MFT196612:MFT196636 MPP196612:MPP196636 MZL196612:MZL196636 NJH196612:NJH196636 NTD196612:NTD196636 OCZ196612:OCZ196636 OMV196612:OMV196636 OWR196612:OWR196636 PGN196612:PGN196636 PQJ196612:PQJ196636 QAF196612:QAF196636 QKB196612:QKB196636 QTX196612:QTX196636 RDT196612:RDT196636 RNP196612:RNP196636 RXL196612:RXL196636 SHH196612:SHH196636 SRD196612:SRD196636 TAZ196612:TAZ196636 TKV196612:TKV196636 TUR196612:TUR196636 UEN196612:UEN196636 UOJ196612:UOJ196636 UYF196612:UYF196636 VIB196612:VIB196636 VRX196612:VRX196636 WBT196612:WBT196636 WLP196612:WLP196636 WVL196612:WVL196636 D262148:D262172 IZ262148:IZ262172 SV262148:SV262172 ACR262148:ACR262172 AMN262148:AMN262172 AWJ262148:AWJ262172 BGF262148:BGF262172 BQB262148:BQB262172 BZX262148:BZX262172 CJT262148:CJT262172 CTP262148:CTP262172 DDL262148:DDL262172 DNH262148:DNH262172 DXD262148:DXD262172 EGZ262148:EGZ262172 EQV262148:EQV262172 FAR262148:FAR262172 FKN262148:FKN262172 FUJ262148:FUJ262172 GEF262148:GEF262172 GOB262148:GOB262172 GXX262148:GXX262172 HHT262148:HHT262172 HRP262148:HRP262172 IBL262148:IBL262172 ILH262148:ILH262172 IVD262148:IVD262172 JEZ262148:JEZ262172 JOV262148:JOV262172 JYR262148:JYR262172 KIN262148:KIN262172 KSJ262148:KSJ262172 LCF262148:LCF262172 LMB262148:LMB262172 LVX262148:LVX262172 MFT262148:MFT262172 MPP262148:MPP262172 MZL262148:MZL262172 NJH262148:NJH262172 NTD262148:NTD262172 OCZ262148:OCZ262172 OMV262148:OMV262172 OWR262148:OWR262172 PGN262148:PGN262172 PQJ262148:PQJ262172 QAF262148:QAF262172 QKB262148:QKB262172 QTX262148:QTX262172 RDT262148:RDT262172 RNP262148:RNP262172 RXL262148:RXL262172 SHH262148:SHH262172 SRD262148:SRD262172 TAZ262148:TAZ262172 TKV262148:TKV262172 TUR262148:TUR262172 UEN262148:UEN262172 UOJ262148:UOJ262172 UYF262148:UYF262172 VIB262148:VIB262172 VRX262148:VRX262172 WBT262148:WBT262172 WLP262148:WLP262172 WVL262148:WVL262172 D327684:D327708 IZ327684:IZ327708 SV327684:SV327708 ACR327684:ACR327708 AMN327684:AMN327708 AWJ327684:AWJ327708 BGF327684:BGF327708 BQB327684:BQB327708 BZX327684:BZX327708 CJT327684:CJT327708 CTP327684:CTP327708 DDL327684:DDL327708 DNH327684:DNH327708 DXD327684:DXD327708 EGZ327684:EGZ327708 EQV327684:EQV327708 FAR327684:FAR327708 FKN327684:FKN327708 FUJ327684:FUJ327708 GEF327684:GEF327708 GOB327684:GOB327708 GXX327684:GXX327708 HHT327684:HHT327708 HRP327684:HRP327708 IBL327684:IBL327708 ILH327684:ILH327708 IVD327684:IVD327708 JEZ327684:JEZ327708 JOV327684:JOV327708 JYR327684:JYR327708 KIN327684:KIN327708 KSJ327684:KSJ327708 LCF327684:LCF327708 LMB327684:LMB327708 LVX327684:LVX327708 MFT327684:MFT327708 MPP327684:MPP327708 MZL327684:MZL327708 NJH327684:NJH327708 NTD327684:NTD327708 OCZ327684:OCZ327708 OMV327684:OMV327708 OWR327684:OWR327708 PGN327684:PGN327708 PQJ327684:PQJ327708 QAF327684:QAF327708 QKB327684:QKB327708 QTX327684:QTX327708 RDT327684:RDT327708 RNP327684:RNP327708 RXL327684:RXL327708 SHH327684:SHH327708 SRD327684:SRD327708 TAZ327684:TAZ327708 TKV327684:TKV327708 TUR327684:TUR327708 UEN327684:UEN327708 UOJ327684:UOJ327708 UYF327684:UYF327708 VIB327684:VIB327708 VRX327684:VRX327708 WBT327684:WBT327708 WLP327684:WLP327708 WVL327684:WVL327708 D393220:D393244 IZ393220:IZ393244 SV393220:SV393244 ACR393220:ACR393244 AMN393220:AMN393244 AWJ393220:AWJ393244 BGF393220:BGF393244 BQB393220:BQB393244 BZX393220:BZX393244 CJT393220:CJT393244 CTP393220:CTP393244 DDL393220:DDL393244 DNH393220:DNH393244 DXD393220:DXD393244 EGZ393220:EGZ393244 EQV393220:EQV393244 FAR393220:FAR393244 FKN393220:FKN393244 FUJ393220:FUJ393244 GEF393220:GEF393244 GOB393220:GOB393244 GXX393220:GXX393244 HHT393220:HHT393244 HRP393220:HRP393244 IBL393220:IBL393244 ILH393220:ILH393244 IVD393220:IVD393244 JEZ393220:JEZ393244 JOV393220:JOV393244 JYR393220:JYR393244 KIN393220:KIN393244 KSJ393220:KSJ393244 LCF393220:LCF393244 LMB393220:LMB393244 LVX393220:LVX393244 MFT393220:MFT393244 MPP393220:MPP393244 MZL393220:MZL393244 NJH393220:NJH393244 NTD393220:NTD393244 OCZ393220:OCZ393244 OMV393220:OMV393244 OWR393220:OWR393244 PGN393220:PGN393244 PQJ393220:PQJ393244 QAF393220:QAF393244 QKB393220:QKB393244 QTX393220:QTX393244 RDT393220:RDT393244 RNP393220:RNP393244 RXL393220:RXL393244 SHH393220:SHH393244 SRD393220:SRD393244 TAZ393220:TAZ393244 TKV393220:TKV393244 TUR393220:TUR393244 UEN393220:UEN393244 UOJ393220:UOJ393244 UYF393220:UYF393244 VIB393220:VIB393244 VRX393220:VRX393244 WBT393220:WBT393244 WLP393220:WLP393244 WVL393220:WVL393244 D458756:D458780 IZ458756:IZ458780 SV458756:SV458780 ACR458756:ACR458780 AMN458756:AMN458780 AWJ458756:AWJ458780 BGF458756:BGF458780 BQB458756:BQB458780 BZX458756:BZX458780 CJT458756:CJT458780 CTP458756:CTP458780 DDL458756:DDL458780 DNH458756:DNH458780 DXD458756:DXD458780 EGZ458756:EGZ458780 EQV458756:EQV458780 FAR458756:FAR458780 FKN458756:FKN458780 FUJ458756:FUJ458780 GEF458756:GEF458780 GOB458756:GOB458780 GXX458756:GXX458780 HHT458756:HHT458780 HRP458756:HRP458780 IBL458756:IBL458780 ILH458756:ILH458780 IVD458756:IVD458780 JEZ458756:JEZ458780 JOV458756:JOV458780 JYR458756:JYR458780 KIN458756:KIN458780 KSJ458756:KSJ458780 LCF458756:LCF458780 LMB458756:LMB458780 LVX458756:LVX458780 MFT458756:MFT458780 MPP458756:MPP458780 MZL458756:MZL458780 NJH458756:NJH458780 NTD458756:NTD458780 OCZ458756:OCZ458780 OMV458756:OMV458780 OWR458756:OWR458780 PGN458756:PGN458780 PQJ458756:PQJ458780 QAF458756:QAF458780 QKB458756:QKB458780 QTX458756:QTX458780 RDT458756:RDT458780 RNP458756:RNP458780 RXL458756:RXL458780 SHH458756:SHH458780 SRD458756:SRD458780 TAZ458756:TAZ458780 TKV458756:TKV458780 TUR458756:TUR458780 UEN458756:UEN458780 UOJ458756:UOJ458780 UYF458756:UYF458780 VIB458756:VIB458780 VRX458756:VRX458780 WBT458756:WBT458780 WLP458756:WLP458780 WVL458756:WVL458780 D524292:D524316 IZ524292:IZ524316 SV524292:SV524316 ACR524292:ACR524316 AMN524292:AMN524316 AWJ524292:AWJ524316 BGF524292:BGF524316 BQB524292:BQB524316 BZX524292:BZX524316 CJT524292:CJT524316 CTP524292:CTP524316 DDL524292:DDL524316 DNH524292:DNH524316 DXD524292:DXD524316 EGZ524292:EGZ524316 EQV524292:EQV524316 FAR524292:FAR524316 FKN524292:FKN524316 FUJ524292:FUJ524316 GEF524292:GEF524316 GOB524292:GOB524316 GXX524292:GXX524316 HHT524292:HHT524316 HRP524292:HRP524316 IBL524292:IBL524316 ILH524292:ILH524316 IVD524292:IVD524316 JEZ524292:JEZ524316 JOV524292:JOV524316 JYR524292:JYR524316 KIN524292:KIN524316 KSJ524292:KSJ524316 LCF524292:LCF524316 LMB524292:LMB524316 LVX524292:LVX524316 MFT524292:MFT524316 MPP524292:MPP524316 MZL524292:MZL524316 NJH524292:NJH524316 NTD524292:NTD524316 OCZ524292:OCZ524316 OMV524292:OMV524316 OWR524292:OWR524316 PGN524292:PGN524316 PQJ524292:PQJ524316 QAF524292:QAF524316 QKB524292:QKB524316 QTX524292:QTX524316 RDT524292:RDT524316 RNP524292:RNP524316 RXL524292:RXL524316 SHH524292:SHH524316 SRD524292:SRD524316 TAZ524292:TAZ524316 TKV524292:TKV524316 TUR524292:TUR524316 UEN524292:UEN524316 UOJ524292:UOJ524316 UYF524292:UYF524316 VIB524292:VIB524316 VRX524292:VRX524316 WBT524292:WBT524316 WLP524292:WLP524316 WVL524292:WVL524316 D589828:D589852 IZ589828:IZ589852 SV589828:SV589852 ACR589828:ACR589852 AMN589828:AMN589852 AWJ589828:AWJ589852 BGF589828:BGF589852 BQB589828:BQB589852 BZX589828:BZX589852 CJT589828:CJT589852 CTP589828:CTP589852 DDL589828:DDL589852 DNH589828:DNH589852 DXD589828:DXD589852 EGZ589828:EGZ589852 EQV589828:EQV589852 FAR589828:FAR589852 FKN589828:FKN589852 FUJ589828:FUJ589852 GEF589828:GEF589852 GOB589828:GOB589852 GXX589828:GXX589852 HHT589828:HHT589852 HRP589828:HRP589852 IBL589828:IBL589852 ILH589828:ILH589852 IVD589828:IVD589852 JEZ589828:JEZ589852 JOV589828:JOV589852 JYR589828:JYR589852 KIN589828:KIN589852 KSJ589828:KSJ589852 LCF589828:LCF589852 LMB589828:LMB589852 LVX589828:LVX589852 MFT589828:MFT589852 MPP589828:MPP589852 MZL589828:MZL589852 NJH589828:NJH589852 NTD589828:NTD589852 OCZ589828:OCZ589852 OMV589828:OMV589852 OWR589828:OWR589852 PGN589828:PGN589852 PQJ589828:PQJ589852 QAF589828:QAF589852 QKB589828:QKB589852 QTX589828:QTX589852 RDT589828:RDT589852 RNP589828:RNP589852 RXL589828:RXL589852 SHH589828:SHH589852 SRD589828:SRD589852 TAZ589828:TAZ589852 TKV589828:TKV589852 TUR589828:TUR589852 UEN589828:UEN589852 UOJ589828:UOJ589852 UYF589828:UYF589852 VIB589828:VIB589852 VRX589828:VRX589852 WBT589828:WBT589852 WLP589828:WLP589852 WVL589828:WVL589852 D655364:D655388 IZ655364:IZ655388 SV655364:SV655388 ACR655364:ACR655388 AMN655364:AMN655388 AWJ655364:AWJ655388 BGF655364:BGF655388 BQB655364:BQB655388 BZX655364:BZX655388 CJT655364:CJT655388 CTP655364:CTP655388 DDL655364:DDL655388 DNH655364:DNH655388 DXD655364:DXD655388 EGZ655364:EGZ655388 EQV655364:EQV655388 FAR655364:FAR655388 FKN655364:FKN655388 FUJ655364:FUJ655388 GEF655364:GEF655388 GOB655364:GOB655388 GXX655364:GXX655388 HHT655364:HHT655388 HRP655364:HRP655388 IBL655364:IBL655388 ILH655364:ILH655388 IVD655364:IVD655388 JEZ655364:JEZ655388 JOV655364:JOV655388 JYR655364:JYR655388 KIN655364:KIN655388 KSJ655364:KSJ655388 LCF655364:LCF655388 LMB655364:LMB655388 LVX655364:LVX655388 MFT655364:MFT655388 MPP655364:MPP655388 MZL655364:MZL655388 NJH655364:NJH655388 NTD655364:NTD655388 OCZ655364:OCZ655388 OMV655364:OMV655388 OWR655364:OWR655388 PGN655364:PGN655388 PQJ655364:PQJ655388 QAF655364:QAF655388 QKB655364:QKB655388 QTX655364:QTX655388 RDT655364:RDT655388 RNP655364:RNP655388 RXL655364:RXL655388 SHH655364:SHH655388 SRD655364:SRD655388 TAZ655364:TAZ655388 TKV655364:TKV655388 TUR655364:TUR655388 UEN655364:UEN655388 UOJ655364:UOJ655388 UYF655364:UYF655388 VIB655364:VIB655388 VRX655364:VRX655388 WBT655364:WBT655388 WLP655364:WLP655388 WVL655364:WVL655388 D720900:D720924 IZ720900:IZ720924 SV720900:SV720924 ACR720900:ACR720924 AMN720900:AMN720924 AWJ720900:AWJ720924 BGF720900:BGF720924 BQB720900:BQB720924 BZX720900:BZX720924 CJT720900:CJT720924 CTP720900:CTP720924 DDL720900:DDL720924 DNH720900:DNH720924 DXD720900:DXD720924 EGZ720900:EGZ720924 EQV720900:EQV720924 FAR720900:FAR720924 FKN720900:FKN720924 FUJ720900:FUJ720924 GEF720900:GEF720924 GOB720900:GOB720924 GXX720900:GXX720924 HHT720900:HHT720924 HRP720900:HRP720924 IBL720900:IBL720924 ILH720900:ILH720924 IVD720900:IVD720924 JEZ720900:JEZ720924 JOV720900:JOV720924 JYR720900:JYR720924 KIN720900:KIN720924 KSJ720900:KSJ720924 LCF720900:LCF720924 LMB720900:LMB720924 LVX720900:LVX720924 MFT720900:MFT720924 MPP720900:MPP720924 MZL720900:MZL720924 NJH720900:NJH720924 NTD720900:NTD720924 OCZ720900:OCZ720924 OMV720900:OMV720924 OWR720900:OWR720924 PGN720900:PGN720924 PQJ720900:PQJ720924 QAF720900:QAF720924 QKB720900:QKB720924 QTX720900:QTX720924 RDT720900:RDT720924 RNP720900:RNP720924 RXL720900:RXL720924 SHH720900:SHH720924 SRD720900:SRD720924 TAZ720900:TAZ720924 TKV720900:TKV720924 TUR720900:TUR720924 UEN720900:UEN720924 UOJ720900:UOJ720924 UYF720900:UYF720924 VIB720900:VIB720924 VRX720900:VRX720924 WBT720900:WBT720924 WLP720900:WLP720924 WVL720900:WVL720924 D786436:D786460 IZ786436:IZ786460 SV786436:SV786460 ACR786436:ACR786460 AMN786436:AMN786460 AWJ786436:AWJ786460 BGF786436:BGF786460 BQB786436:BQB786460 BZX786436:BZX786460 CJT786436:CJT786460 CTP786436:CTP786460 DDL786436:DDL786460 DNH786436:DNH786460 DXD786436:DXD786460 EGZ786436:EGZ786460 EQV786436:EQV786460 FAR786436:FAR786460 FKN786436:FKN786460 FUJ786436:FUJ786460 GEF786436:GEF786460 GOB786436:GOB786460 GXX786436:GXX786460 HHT786436:HHT786460 HRP786436:HRP786460 IBL786436:IBL786460 ILH786436:ILH786460 IVD786436:IVD786460 JEZ786436:JEZ786460 JOV786436:JOV786460 JYR786436:JYR786460 KIN786436:KIN786460 KSJ786436:KSJ786460 LCF786436:LCF786460 LMB786436:LMB786460 LVX786436:LVX786460 MFT786436:MFT786460 MPP786436:MPP786460 MZL786436:MZL786460 NJH786436:NJH786460 NTD786436:NTD786460 OCZ786436:OCZ786460 OMV786436:OMV786460 OWR786436:OWR786460 PGN786436:PGN786460 PQJ786436:PQJ786460 QAF786436:QAF786460 QKB786436:QKB786460 QTX786436:QTX786460 RDT786436:RDT786460 RNP786436:RNP786460 RXL786436:RXL786460 SHH786436:SHH786460 SRD786436:SRD786460 TAZ786436:TAZ786460 TKV786436:TKV786460 TUR786436:TUR786460 UEN786436:UEN786460 UOJ786436:UOJ786460 UYF786436:UYF786460 VIB786436:VIB786460 VRX786436:VRX786460 WBT786436:WBT786460 WLP786436:WLP786460 WVL786436:WVL786460 D851972:D851996 IZ851972:IZ851996 SV851972:SV851996 ACR851972:ACR851996 AMN851972:AMN851996 AWJ851972:AWJ851996 BGF851972:BGF851996 BQB851972:BQB851996 BZX851972:BZX851996 CJT851972:CJT851996 CTP851972:CTP851996 DDL851972:DDL851996 DNH851972:DNH851996 DXD851972:DXD851996 EGZ851972:EGZ851996 EQV851972:EQV851996 FAR851972:FAR851996 FKN851972:FKN851996 FUJ851972:FUJ851996 GEF851972:GEF851996 GOB851972:GOB851996 GXX851972:GXX851996 HHT851972:HHT851996 HRP851972:HRP851996 IBL851972:IBL851996 ILH851972:ILH851996 IVD851972:IVD851996 JEZ851972:JEZ851996 JOV851972:JOV851996 JYR851972:JYR851996 KIN851972:KIN851996 KSJ851972:KSJ851996 LCF851972:LCF851996 LMB851972:LMB851996 LVX851972:LVX851996 MFT851972:MFT851996 MPP851972:MPP851996 MZL851972:MZL851996 NJH851972:NJH851996 NTD851972:NTD851996 OCZ851972:OCZ851996 OMV851972:OMV851996 OWR851972:OWR851996 PGN851972:PGN851996 PQJ851972:PQJ851996 QAF851972:QAF851996 QKB851972:QKB851996 QTX851972:QTX851996 RDT851972:RDT851996 RNP851972:RNP851996 RXL851972:RXL851996 SHH851972:SHH851996 SRD851972:SRD851996 TAZ851972:TAZ851996 TKV851972:TKV851996 TUR851972:TUR851996 UEN851972:UEN851996 UOJ851972:UOJ851996 UYF851972:UYF851996 VIB851972:VIB851996 VRX851972:VRX851996 WBT851972:WBT851996 WLP851972:WLP851996 WVL851972:WVL851996 D917508:D917532 IZ917508:IZ917532 SV917508:SV917532 ACR917508:ACR917532 AMN917508:AMN917532 AWJ917508:AWJ917532 BGF917508:BGF917532 BQB917508:BQB917532 BZX917508:BZX917532 CJT917508:CJT917532 CTP917508:CTP917532 DDL917508:DDL917532 DNH917508:DNH917532 DXD917508:DXD917532 EGZ917508:EGZ917532 EQV917508:EQV917532 FAR917508:FAR917532 FKN917508:FKN917532 FUJ917508:FUJ917532 GEF917508:GEF917532 GOB917508:GOB917532 GXX917508:GXX917532 HHT917508:HHT917532 HRP917508:HRP917532 IBL917508:IBL917532 ILH917508:ILH917532 IVD917508:IVD917532 JEZ917508:JEZ917532 JOV917508:JOV917532 JYR917508:JYR917532 KIN917508:KIN917532 KSJ917508:KSJ917532 LCF917508:LCF917532 LMB917508:LMB917532 LVX917508:LVX917532 MFT917508:MFT917532 MPP917508:MPP917532 MZL917508:MZL917532 NJH917508:NJH917532 NTD917508:NTD917532 OCZ917508:OCZ917532 OMV917508:OMV917532 OWR917508:OWR917532 PGN917508:PGN917532 PQJ917508:PQJ917532 QAF917508:QAF917532 QKB917508:QKB917532 QTX917508:QTX917532 RDT917508:RDT917532 RNP917508:RNP917532 RXL917508:RXL917532 SHH917508:SHH917532 SRD917508:SRD917532 TAZ917508:TAZ917532 TKV917508:TKV917532 TUR917508:TUR917532 UEN917508:UEN917532 UOJ917508:UOJ917532 UYF917508:UYF917532 VIB917508:VIB917532 VRX917508:VRX917532 WBT917508:WBT917532 WLP917508:WLP917532 WVL917508:WVL917532 D983044:D983068 IZ983044:IZ983068 SV983044:SV983068 ACR983044:ACR983068 AMN983044:AMN983068 AWJ983044:AWJ983068 BGF983044:BGF983068 BQB983044:BQB983068 BZX983044:BZX983068 CJT983044:CJT983068 CTP983044:CTP983068 DDL983044:DDL983068 DNH983044:DNH983068 DXD983044:DXD983068 EGZ983044:EGZ983068 EQV983044:EQV983068 FAR983044:FAR983068 FKN983044:FKN983068 FUJ983044:FUJ983068 GEF983044:GEF983068 GOB983044:GOB983068 GXX983044:GXX983068 HHT983044:HHT983068 HRP983044:HRP983068 IBL983044:IBL983068 ILH983044:ILH983068 IVD983044:IVD983068 JEZ983044:JEZ983068 JOV983044:JOV983068 JYR983044:JYR983068 KIN983044:KIN983068 KSJ983044:KSJ983068 LCF983044:LCF983068 LMB983044:LMB983068 LVX983044:LVX983068 MFT983044:MFT983068 MPP983044:MPP983068 MZL983044:MZL983068 NJH983044:NJH983068 NTD983044:NTD983068 OCZ983044:OCZ983068 OMV983044:OMV983068 OWR983044:OWR983068 PGN983044:PGN983068 PQJ983044:PQJ983068 QAF983044:QAF983068 QKB983044:QKB983068 QTX983044:QTX983068 RDT983044:RDT983068 RNP983044:RNP983068 RXL983044:RXL983068 SHH983044:SHH983068 SRD983044:SRD983068 TAZ983044:TAZ983068 TKV983044:TKV983068 TUR983044:TUR983068 UEN983044:UEN983068 UOJ983044:UOJ983068 UYF983044:UYF983068 VIB983044:VIB983068 VRX983044:VRX983068 WBT983044:WBT983068 WLP983044:WLP983068 B22 D22 Q25:Q28 A25:A28 J25:J28 IX6:IX28 WVL6:WVL28 WLP6:WLP28 WBT6:WBT28 VRX6:VRX28 VIB6:VIB28 UYF6:UYF28 UOJ6:UOJ28 UEN6:UEN28 TUR6:TUR28 TKV6:TKV28 TAZ6:TAZ28 SRD6:SRD28 SHH6:SHH28 RXL6:RXL28 RNP6:RNP28 RDT6:RDT28 QTX6:QTX28 QKB6:QKB28 QAF6:QAF28 PQJ6:PQJ28 PGN6:PGN28 OWR6:OWR28 OMV6:OMV28 OCZ6:OCZ28 NTD6:NTD28 NJH6:NJH28 MZL6:MZL28 MPP6:MPP28 MFT6:MFT28 LVX6:LVX28 LMB6:LMB28 LCF6:LCF28 KSJ6:KSJ28 KIN6:KIN28 JYR6:JYR28 JOV6:JOV28 JEZ6:JEZ28 IVD6:IVD28 ILH6:ILH28 IBL6:IBL28 HRP6:HRP28 HHT6:HHT28 GXX6:GXX28 GOB6:GOB28 GEF6:GEF28 FUJ6:FUJ28 FKN6:FKN28 FAR6:FAR28 EQV6:EQV28 EGZ6:EGZ28 DXD6:DXD28 DNH6:DNH28 DDL6:DDL28 CTP6:CTP28 CJT6:CJT28 BZX6:BZX28 BQB6:BQB28 BGF6:BGF28 AWJ6:AWJ28 AMN6:AMN28 ACR6:ACR28 SV6:SV28 IZ6:IZ28 WVJ6:WVJ28 WLN6:WLN28 WBR6:WBR28 VRV6:VRV28 VHZ6:VHZ28 UYD6:UYD28 UOH6:UOH28 UEL6:UEL28 TUP6:TUP28 TKT6:TKT28 TAX6:TAX28 SRB6:SRB28 SHF6:SHF28 RXJ6:RXJ28 RNN6:RNN28 RDR6:RDR28 QTV6:QTV28 QJZ6:QJZ28 QAD6:QAD28 PQH6:PQH28 PGL6:PGL28 OWP6:OWP28 OMT6:OMT28 OCX6:OCX28 NTB6:NTB28 NJF6:NJF28 MZJ6:MZJ28 MPN6:MPN28 MFR6:MFR28 LVV6:LVV28 LLZ6:LLZ28 LCD6:LCD28 KSH6:KSH28 KIL6:KIL28 JYP6:JYP28 JOT6:JOT28 JEX6:JEX28 IVB6:IVB28 ILF6:ILF28 IBJ6:IBJ28 HRN6:HRN28 HHR6:HHR28 GXV6:GXV28 GNZ6:GNZ28 GED6:GED28 FUH6:FUH28 FKL6:FKL28 FAP6:FAP28 EQT6:EQT28 EGX6:EGX28 DXB6:DXB28 DNF6:DNF28 DDJ6:DDJ28 CTN6:CTN28 CJR6:CJR28 BZV6:BZV28 BPZ6:BPZ28 BGD6:BGD28 AWH6:AWH28 AML6:AML28 ACP6:ACP28 ST6:ST28 H25:H28" xr:uid="{00000000-0002-0000-0500-000002000000}"/>
    <dataValidation operator="greaterThan" allowBlank="1" showInputMessage="1" error="整数値を入力してください。" sqref="A9:A21 J7:M7 A6:A7 B6 C6:C7 D6:J6 P7 B9:B20" xr:uid="{00000000-0002-0000-0500-000003000000}"/>
    <dataValidation imeMode="on" operator="greaterThan" allowBlank="1" showInputMessage="1" error="整数値を入力してください。" sqref="C9:I20" xr:uid="{00000000-0002-0000-0500-000004000000}"/>
    <dataValidation type="list" imeMode="on" allowBlank="1" showInputMessage="1" showErrorMessage="1" sqref="N25:N28 E25:E28" xr:uid="{00000000-0002-0000-0500-000005000000}">
      <formula1>"週・月,週,月"</formula1>
    </dataValidation>
  </dataValidations>
  <pageMargins left="0.72" right="0.59055118110236227" top="0.78740157480314965" bottom="0.46" header="0.51181102362204722" footer="0.28000000000000003"/>
  <pageSetup paperSize="9" scale="88" orientation="portrait" r:id="rId1"/>
  <headerFooter alignWithMargins="0"/>
  <colBreaks count="1" manualBreakCount="1">
    <brk id="18" min="1" max="25"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Z38"/>
  <sheetViews>
    <sheetView view="pageBreakPreview" zoomScale="60" zoomScaleNormal="70" workbookViewId="0">
      <selection activeCell="T10" sqref="T10"/>
    </sheetView>
  </sheetViews>
  <sheetFormatPr defaultColWidth="9" defaultRowHeight="41.25" customHeight="1" x14ac:dyDescent="0.15"/>
  <cols>
    <col min="1" max="1" width="1.25" style="252" customWidth="1"/>
    <col min="2" max="3" width="4.625" style="252" customWidth="1"/>
    <col min="4" max="4" width="2.875" style="252" customWidth="1"/>
    <col min="5" max="5" width="20.125" style="252" customWidth="1"/>
    <col min="6" max="18" width="9.875" style="252" customWidth="1"/>
    <col min="19" max="19" width="9" style="252" customWidth="1"/>
    <col min="20" max="16384" width="9" style="252"/>
  </cols>
  <sheetData>
    <row r="1" spans="1:26" s="84" customFormat="1" ht="46.5" customHeight="1" x14ac:dyDescent="0.15">
      <c r="A1" s="882" t="s">
        <v>476</v>
      </c>
      <c r="B1" s="882"/>
      <c r="C1" s="882"/>
      <c r="D1" s="882"/>
      <c r="E1" s="882"/>
      <c r="F1" s="882"/>
      <c r="G1" s="882"/>
      <c r="H1" s="882"/>
      <c r="I1" s="882"/>
      <c r="J1" s="882"/>
      <c r="K1" s="882"/>
      <c r="L1" s="882"/>
      <c r="M1" s="882"/>
      <c r="N1" s="882"/>
      <c r="O1" s="882"/>
      <c r="P1" s="882"/>
      <c r="Q1" s="882"/>
      <c r="R1" s="882"/>
      <c r="S1" s="882"/>
      <c r="T1" s="882"/>
      <c r="U1" s="882"/>
      <c r="V1" s="882"/>
      <c r="W1" s="882"/>
      <c r="X1" s="882"/>
      <c r="Y1" s="882"/>
      <c r="Z1" s="882"/>
    </row>
    <row r="2" spans="1:26" ht="41.25" customHeight="1" x14ac:dyDescent="0.15">
      <c r="A2" s="883" t="s">
        <v>433</v>
      </c>
      <c r="B2" s="883"/>
      <c r="C2" s="883"/>
      <c r="D2" s="883"/>
      <c r="E2" s="883"/>
      <c r="F2" s="883"/>
      <c r="G2" s="883"/>
      <c r="H2" s="883"/>
      <c r="I2" s="883"/>
      <c r="J2" s="883"/>
      <c r="K2" s="883"/>
      <c r="L2" s="883"/>
      <c r="M2" s="883"/>
      <c r="N2" s="883"/>
      <c r="O2" s="883"/>
      <c r="P2" s="883"/>
      <c r="Q2" s="883"/>
      <c r="R2" s="883"/>
    </row>
    <row r="3" spans="1:26" ht="16.5" customHeight="1" x14ac:dyDescent="0.15">
      <c r="R3" s="303" t="s">
        <v>20</v>
      </c>
    </row>
    <row r="4" spans="1:26" ht="33" customHeight="1" x14ac:dyDescent="0.15">
      <c r="B4" s="884"/>
      <c r="C4" s="885"/>
      <c r="D4" s="885"/>
      <c r="E4" s="886"/>
      <c r="F4" s="268" t="s">
        <v>333</v>
      </c>
      <c r="G4" s="282" t="s">
        <v>335</v>
      </c>
      <c r="H4" s="282" t="s">
        <v>336</v>
      </c>
      <c r="I4" s="282" t="s">
        <v>337</v>
      </c>
      <c r="J4" s="282" t="s">
        <v>339</v>
      </c>
      <c r="K4" s="282" t="s">
        <v>341</v>
      </c>
      <c r="L4" s="282" t="s">
        <v>342</v>
      </c>
      <c r="M4" s="282" t="s">
        <v>345</v>
      </c>
      <c r="N4" s="282" t="s">
        <v>347</v>
      </c>
      <c r="O4" s="282" t="s">
        <v>348</v>
      </c>
      <c r="P4" s="282" t="s">
        <v>351</v>
      </c>
      <c r="Q4" s="293" t="s">
        <v>352</v>
      </c>
      <c r="R4" s="304" t="s">
        <v>91</v>
      </c>
      <c r="S4" s="318" t="s">
        <v>23</v>
      </c>
      <c r="T4" s="318" t="s">
        <v>244</v>
      </c>
    </row>
    <row r="5" spans="1:26" ht="28.5" customHeight="1" x14ac:dyDescent="0.15">
      <c r="B5" s="892" t="s">
        <v>22</v>
      </c>
      <c r="C5" s="887">
        <v>1</v>
      </c>
      <c r="D5" s="888"/>
      <c r="E5" s="259" t="s">
        <v>388</v>
      </c>
      <c r="F5" s="269">
        <f>S5</f>
        <v>0</v>
      </c>
      <c r="G5" s="283"/>
      <c r="H5" s="291"/>
      <c r="I5" s="291"/>
      <c r="J5" s="291"/>
      <c r="K5" s="291"/>
      <c r="L5" s="291"/>
      <c r="M5" s="291"/>
      <c r="N5" s="291"/>
      <c r="O5" s="291"/>
      <c r="P5" s="291"/>
      <c r="Q5" s="294"/>
      <c r="R5" s="305">
        <f t="shared" ref="R5:R36" si="0">SUM(F5:Q5)</f>
        <v>0</v>
      </c>
      <c r="S5" s="319">
        <f>⑤収支予算書!F9</f>
        <v>0</v>
      </c>
    </row>
    <row r="6" spans="1:26" ht="28.5" customHeight="1" x14ac:dyDescent="0.15">
      <c r="B6" s="892"/>
      <c r="C6" s="889">
        <v>2</v>
      </c>
      <c r="D6" s="890"/>
      <c r="E6" s="260" t="s">
        <v>434</v>
      </c>
      <c r="F6" s="270"/>
      <c r="G6" s="271"/>
      <c r="H6" s="292"/>
      <c r="I6" s="292"/>
      <c r="J6" s="292"/>
      <c r="K6" s="292"/>
      <c r="L6" s="292"/>
      <c r="M6" s="292"/>
      <c r="N6" s="292"/>
      <c r="O6" s="292"/>
      <c r="P6" s="292"/>
      <c r="Q6" s="295"/>
      <c r="R6" s="306">
        <f t="shared" si="0"/>
        <v>0</v>
      </c>
      <c r="S6" s="319">
        <f>⑤収支予算書!F11</f>
        <v>0</v>
      </c>
    </row>
    <row r="7" spans="1:26" ht="28.5" customHeight="1" x14ac:dyDescent="0.15">
      <c r="B7" s="892"/>
      <c r="C7" s="903">
        <v>3</v>
      </c>
      <c r="D7" s="904"/>
      <c r="E7" s="261" t="s">
        <v>436</v>
      </c>
      <c r="F7" s="270"/>
      <c r="G7" s="271"/>
      <c r="H7" s="292"/>
      <c r="I7" s="292"/>
      <c r="J7" s="292"/>
      <c r="K7" s="292"/>
      <c r="L7" s="292"/>
      <c r="M7" s="292"/>
      <c r="N7" s="292"/>
      <c r="O7" s="292"/>
      <c r="P7" s="292"/>
      <c r="Q7" s="295"/>
      <c r="R7" s="306">
        <f t="shared" si="0"/>
        <v>0</v>
      </c>
      <c r="S7" s="319">
        <f>⑤収支予算書!F14</f>
        <v>0</v>
      </c>
    </row>
    <row r="8" spans="1:26" ht="28.5" customHeight="1" x14ac:dyDescent="0.15">
      <c r="B8" s="892"/>
      <c r="C8" s="913">
        <v>4</v>
      </c>
      <c r="D8" s="914"/>
      <c r="E8" s="259" t="s">
        <v>437</v>
      </c>
      <c r="F8" s="270"/>
      <c r="G8" s="271"/>
      <c r="H8" s="292"/>
      <c r="I8" s="292"/>
      <c r="J8" s="292"/>
      <c r="K8" s="292"/>
      <c r="L8" s="292"/>
      <c r="M8" s="292"/>
      <c r="N8" s="292"/>
      <c r="O8" s="292"/>
      <c r="P8" s="292"/>
      <c r="Q8" s="295"/>
      <c r="R8" s="307">
        <f t="shared" si="0"/>
        <v>0</v>
      </c>
      <c r="S8" s="319">
        <f>⑤収支予算書!F16</f>
        <v>0</v>
      </c>
    </row>
    <row r="9" spans="1:26" ht="28.5" customHeight="1" x14ac:dyDescent="0.15">
      <c r="B9" s="892"/>
      <c r="C9" s="889">
        <v>5</v>
      </c>
      <c r="D9" s="890"/>
      <c r="E9" s="259" t="s">
        <v>438</v>
      </c>
      <c r="F9" s="270"/>
      <c r="G9" s="271"/>
      <c r="H9" s="292"/>
      <c r="I9" s="292"/>
      <c r="J9" s="292"/>
      <c r="K9" s="292"/>
      <c r="L9" s="292"/>
      <c r="M9" s="292"/>
      <c r="N9" s="292"/>
      <c r="O9" s="292"/>
      <c r="P9" s="292"/>
      <c r="Q9" s="295"/>
      <c r="R9" s="308">
        <f t="shared" si="0"/>
        <v>0</v>
      </c>
      <c r="S9" s="319">
        <f>⑤収支予算書!F18</f>
        <v>0</v>
      </c>
    </row>
    <row r="10" spans="1:26" ht="28.5" customHeight="1" x14ac:dyDescent="0.15">
      <c r="B10" s="892"/>
      <c r="C10" s="903">
        <v>6</v>
      </c>
      <c r="D10" s="904"/>
      <c r="E10" s="259" t="s">
        <v>97</v>
      </c>
      <c r="F10" s="270"/>
      <c r="G10" s="271"/>
      <c r="H10" s="292"/>
      <c r="I10" s="292"/>
      <c r="J10" s="292"/>
      <c r="K10" s="292"/>
      <c r="L10" s="292"/>
      <c r="M10" s="292"/>
      <c r="N10" s="292"/>
      <c r="O10" s="292"/>
      <c r="P10" s="292"/>
      <c r="Q10" s="295"/>
      <c r="R10" s="306">
        <f t="shared" si="0"/>
        <v>0</v>
      </c>
      <c r="S10" s="319">
        <f>⑤収支予算書!F20</f>
        <v>0</v>
      </c>
    </row>
    <row r="11" spans="1:26" ht="28.5" customHeight="1" x14ac:dyDescent="0.15">
      <c r="B11" s="892"/>
      <c r="C11" s="889">
        <v>7</v>
      </c>
      <c r="D11" s="890"/>
      <c r="E11" s="259" t="s">
        <v>441</v>
      </c>
      <c r="F11" s="270"/>
      <c r="G11" s="271"/>
      <c r="H11" s="292"/>
      <c r="I11" s="292"/>
      <c r="J11" s="292"/>
      <c r="K11" s="292"/>
      <c r="L11" s="292"/>
      <c r="M11" s="292"/>
      <c r="N11" s="292"/>
      <c r="O11" s="292"/>
      <c r="P11" s="292"/>
      <c r="Q11" s="295"/>
      <c r="R11" s="307">
        <f t="shared" si="0"/>
        <v>0</v>
      </c>
      <c r="S11" s="319">
        <f>⑤収支予算書!F22</f>
        <v>0</v>
      </c>
    </row>
    <row r="12" spans="1:26" ht="28.5" customHeight="1" x14ac:dyDescent="0.15">
      <c r="B12" s="893"/>
      <c r="C12" s="903">
        <v>8</v>
      </c>
      <c r="D12" s="904"/>
      <c r="E12" s="260" t="s">
        <v>340</v>
      </c>
      <c r="F12" s="271"/>
      <c r="G12" s="284"/>
      <c r="H12" s="286"/>
      <c r="I12" s="286"/>
      <c r="J12" s="286"/>
      <c r="K12" s="286"/>
      <c r="L12" s="286"/>
      <c r="M12" s="286"/>
      <c r="N12" s="286"/>
      <c r="O12" s="286"/>
      <c r="P12" s="286"/>
      <c r="Q12" s="296"/>
      <c r="R12" s="306">
        <f t="shared" si="0"/>
        <v>0</v>
      </c>
      <c r="S12" s="319">
        <f>⑤収支予算書!F24</f>
        <v>0</v>
      </c>
    </row>
    <row r="13" spans="1:26" ht="28.5" customHeight="1" x14ac:dyDescent="0.15">
      <c r="B13" s="893"/>
      <c r="C13" s="905">
        <v>9</v>
      </c>
      <c r="D13" s="906"/>
      <c r="E13" s="262" t="s">
        <v>442</v>
      </c>
      <c r="F13" s="272">
        <f>S13</f>
        <v>0</v>
      </c>
      <c r="G13" s="285"/>
      <c r="H13" s="285"/>
      <c r="I13" s="285"/>
      <c r="J13" s="285"/>
      <c r="K13" s="285"/>
      <c r="L13" s="285"/>
      <c r="M13" s="285"/>
      <c r="N13" s="285"/>
      <c r="O13" s="285"/>
      <c r="P13" s="285"/>
      <c r="Q13" s="297"/>
      <c r="R13" s="309">
        <f t="shared" si="0"/>
        <v>0</v>
      </c>
      <c r="S13" s="319">
        <f>⑤収支予算書!F26</f>
        <v>0</v>
      </c>
    </row>
    <row r="14" spans="1:26" ht="28.5" customHeight="1" x14ac:dyDescent="0.15">
      <c r="B14" s="894"/>
      <c r="C14" s="907" t="s">
        <v>91</v>
      </c>
      <c r="D14" s="908"/>
      <c r="E14" s="909"/>
      <c r="F14" s="273">
        <f t="shared" ref="F14:Q14" si="1">SUM(F5:F13)</f>
        <v>0</v>
      </c>
      <c r="G14" s="273">
        <f t="shared" si="1"/>
        <v>0</v>
      </c>
      <c r="H14" s="273">
        <f t="shared" si="1"/>
        <v>0</v>
      </c>
      <c r="I14" s="273">
        <f t="shared" si="1"/>
        <v>0</v>
      </c>
      <c r="J14" s="273">
        <f t="shared" si="1"/>
        <v>0</v>
      </c>
      <c r="K14" s="273">
        <f t="shared" si="1"/>
        <v>0</v>
      </c>
      <c r="L14" s="273">
        <f t="shared" si="1"/>
        <v>0</v>
      </c>
      <c r="M14" s="273">
        <f t="shared" si="1"/>
        <v>0</v>
      </c>
      <c r="N14" s="273">
        <f t="shared" si="1"/>
        <v>0</v>
      </c>
      <c r="O14" s="273">
        <f t="shared" si="1"/>
        <v>0</v>
      </c>
      <c r="P14" s="273">
        <f t="shared" si="1"/>
        <v>0</v>
      </c>
      <c r="Q14" s="298">
        <f t="shared" si="1"/>
        <v>0</v>
      </c>
      <c r="R14" s="310">
        <f t="shared" si="0"/>
        <v>0</v>
      </c>
      <c r="S14" s="252">
        <f>⑤収支予算書!F34</f>
        <v>0</v>
      </c>
    </row>
    <row r="15" spans="1:26" ht="28.5" customHeight="1" x14ac:dyDescent="0.15">
      <c r="B15" s="895" t="s">
        <v>18</v>
      </c>
      <c r="C15" s="897" t="s">
        <v>10</v>
      </c>
      <c r="D15" s="253">
        <v>1</v>
      </c>
      <c r="E15" s="263" t="s">
        <v>320</v>
      </c>
      <c r="F15" s="274"/>
      <c r="G15" s="283"/>
      <c r="H15" s="283"/>
      <c r="I15" s="283"/>
      <c r="J15" s="283"/>
      <c r="K15" s="283"/>
      <c r="L15" s="283"/>
      <c r="M15" s="283"/>
      <c r="N15" s="283"/>
      <c r="O15" s="283"/>
      <c r="P15" s="283"/>
      <c r="Q15" s="294"/>
      <c r="R15" s="311">
        <f t="shared" si="0"/>
        <v>0</v>
      </c>
      <c r="S15" s="319">
        <f>⑤収支予算書!J9</f>
        <v>0</v>
      </c>
    </row>
    <row r="16" spans="1:26" ht="28.5" customHeight="1" x14ac:dyDescent="0.15">
      <c r="B16" s="896"/>
      <c r="C16" s="898"/>
      <c r="D16" s="254">
        <v>2</v>
      </c>
      <c r="E16" s="260" t="s">
        <v>443</v>
      </c>
      <c r="F16" s="275"/>
      <c r="G16" s="286"/>
      <c r="H16" s="286"/>
      <c r="I16" s="286"/>
      <c r="J16" s="286"/>
      <c r="K16" s="286"/>
      <c r="L16" s="286"/>
      <c r="M16" s="286"/>
      <c r="N16" s="286"/>
      <c r="O16" s="286"/>
      <c r="P16" s="286"/>
      <c r="Q16" s="296"/>
      <c r="R16" s="312">
        <f t="shared" si="0"/>
        <v>0</v>
      </c>
      <c r="S16" s="319">
        <f>⑤収支予算書!J10</f>
        <v>0</v>
      </c>
    </row>
    <row r="17" spans="2:19" ht="28.5" customHeight="1" x14ac:dyDescent="0.15">
      <c r="B17" s="896"/>
      <c r="C17" s="898"/>
      <c r="D17" s="254">
        <v>3</v>
      </c>
      <c r="E17" s="260" t="s">
        <v>444</v>
      </c>
      <c r="F17" s="275"/>
      <c r="G17" s="286"/>
      <c r="H17" s="286"/>
      <c r="I17" s="286"/>
      <c r="J17" s="286"/>
      <c r="K17" s="286"/>
      <c r="L17" s="286"/>
      <c r="M17" s="286"/>
      <c r="N17" s="286"/>
      <c r="O17" s="286"/>
      <c r="P17" s="286"/>
      <c r="Q17" s="296"/>
      <c r="R17" s="312">
        <f t="shared" si="0"/>
        <v>0</v>
      </c>
      <c r="S17" s="319">
        <f>⑤収支予算書!J11</f>
        <v>0</v>
      </c>
    </row>
    <row r="18" spans="2:19" ht="28.5" customHeight="1" x14ac:dyDescent="0.15">
      <c r="B18" s="896"/>
      <c r="C18" s="898"/>
      <c r="D18" s="255">
        <v>4</v>
      </c>
      <c r="E18" s="264" t="s">
        <v>298</v>
      </c>
      <c r="F18" s="276"/>
      <c r="G18" s="287"/>
      <c r="H18" s="287"/>
      <c r="I18" s="287"/>
      <c r="J18" s="287"/>
      <c r="K18" s="287"/>
      <c r="L18" s="287"/>
      <c r="M18" s="287"/>
      <c r="N18" s="287"/>
      <c r="O18" s="287"/>
      <c r="P18" s="287"/>
      <c r="Q18" s="299"/>
      <c r="R18" s="313">
        <f t="shared" si="0"/>
        <v>0</v>
      </c>
      <c r="S18" s="319">
        <f>⑤収支予算書!J12</f>
        <v>0</v>
      </c>
    </row>
    <row r="19" spans="2:19" ht="28.5" customHeight="1" x14ac:dyDescent="0.15">
      <c r="B19" s="896"/>
      <c r="C19" s="898"/>
      <c r="D19" s="255">
        <v>5</v>
      </c>
      <c r="E19" s="264" t="s">
        <v>445</v>
      </c>
      <c r="F19" s="276"/>
      <c r="G19" s="287"/>
      <c r="H19" s="287"/>
      <c r="I19" s="287"/>
      <c r="J19" s="287"/>
      <c r="K19" s="287"/>
      <c r="L19" s="287"/>
      <c r="M19" s="287"/>
      <c r="N19" s="287"/>
      <c r="O19" s="287"/>
      <c r="P19" s="287"/>
      <c r="Q19" s="299"/>
      <c r="R19" s="313">
        <f t="shared" si="0"/>
        <v>0</v>
      </c>
      <c r="S19" s="319">
        <f>⑤収支予算書!J14</f>
        <v>0</v>
      </c>
    </row>
    <row r="20" spans="2:19" ht="28.5" customHeight="1" x14ac:dyDescent="0.15">
      <c r="B20" s="896"/>
      <c r="C20" s="898"/>
      <c r="D20" s="255">
        <v>6</v>
      </c>
      <c r="E20" s="264" t="s">
        <v>343</v>
      </c>
      <c r="F20" s="276"/>
      <c r="G20" s="287"/>
      <c r="H20" s="287"/>
      <c r="I20" s="287"/>
      <c r="J20" s="287"/>
      <c r="K20" s="287"/>
      <c r="L20" s="287"/>
      <c r="M20" s="287"/>
      <c r="N20" s="287"/>
      <c r="O20" s="287"/>
      <c r="P20" s="287"/>
      <c r="Q20" s="299"/>
      <c r="R20" s="313">
        <f t="shared" si="0"/>
        <v>0</v>
      </c>
      <c r="S20" s="319">
        <f>⑤収支予算書!J15</f>
        <v>0</v>
      </c>
    </row>
    <row r="21" spans="2:19" ht="28.5" customHeight="1" x14ac:dyDescent="0.15">
      <c r="B21" s="896"/>
      <c r="C21" s="898"/>
      <c r="D21" s="255">
        <v>7</v>
      </c>
      <c r="E21" s="264" t="s">
        <v>446</v>
      </c>
      <c r="F21" s="276"/>
      <c r="G21" s="287"/>
      <c r="H21" s="287"/>
      <c r="I21" s="287"/>
      <c r="J21" s="287"/>
      <c r="K21" s="287"/>
      <c r="L21" s="287"/>
      <c r="M21" s="287"/>
      <c r="N21" s="287"/>
      <c r="O21" s="287"/>
      <c r="P21" s="287"/>
      <c r="Q21" s="299"/>
      <c r="R21" s="313">
        <f t="shared" si="0"/>
        <v>0</v>
      </c>
      <c r="S21" s="319">
        <f>⑤収支予算書!J16</f>
        <v>0</v>
      </c>
    </row>
    <row r="22" spans="2:19" ht="28.5" customHeight="1" x14ac:dyDescent="0.15">
      <c r="B22" s="896"/>
      <c r="C22" s="898"/>
      <c r="D22" s="255">
        <v>8</v>
      </c>
      <c r="E22" s="264" t="s">
        <v>440</v>
      </c>
      <c r="F22" s="276"/>
      <c r="G22" s="287"/>
      <c r="H22" s="287"/>
      <c r="I22" s="287"/>
      <c r="J22" s="287"/>
      <c r="K22" s="287"/>
      <c r="L22" s="287"/>
      <c r="M22" s="287"/>
      <c r="N22" s="287"/>
      <c r="O22" s="287"/>
      <c r="P22" s="287"/>
      <c r="Q22" s="299"/>
      <c r="R22" s="313">
        <f t="shared" si="0"/>
        <v>0</v>
      </c>
      <c r="S22" s="319">
        <f>⑤収支予算書!J17</f>
        <v>0</v>
      </c>
    </row>
    <row r="23" spans="2:19" ht="28.5" customHeight="1" x14ac:dyDescent="0.15">
      <c r="B23" s="896"/>
      <c r="C23" s="898"/>
      <c r="D23" s="255">
        <v>9</v>
      </c>
      <c r="E23" s="264" t="s">
        <v>391</v>
      </c>
      <c r="F23" s="276"/>
      <c r="G23" s="287"/>
      <c r="H23" s="287"/>
      <c r="I23" s="287"/>
      <c r="J23" s="287"/>
      <c r="K23" s="287"/>
      <c r="L23" s="287"/>
      <c r="M23" s="287"/>
      <c r="N23" s="287"/>
      <c r="O23" s="287"/>
      <c r="P23" s="287"/>
      <c r="Q23" s="299"/>
      <c r="R23" s="313">
        <f t="shared" si="0"/>
        <v>0</v>
      </c>
      <c r="S23" s="319" t="str">
        <f>⑤収支予算書!J18</f>
        <v/>
      </c>
    </row>
    <row r="24" spans="2:19" ht="28.5" customHeight="1" x14ac:dyDescent="0.15">
      <c r="B24" s="896"/>
      <c r="C24" s="898"/>
      <c r="D24" s="255">
        <v>10</v>
      </c>
      <c r="E24" s="264" t="s">
        <v>394</v>
      </c>
      <c r="F24" s="276"/>
      <c r="G24" s="287"/>
      <c r="H24" s="287"/>
      <c r="I24" s="287"/>
      <c r="J24" s="287"/>
      <c r="K24" s="287"/>
      <c r="L24" s="287"/>
      <c r="M24" s="287"/>
      <c r="N24" s="287"/>
      <c r="O24" s="287"/>
      <c r="P24" s="287"/>
      <c r="Q24" s="299"/>
      <c r="R24" s="313">
        <f t="shared" si="0"/>
        <v>0</v>
      </c>
      <c r="S24" s="319">
        <f>⑤収支予算書!J19</f>
        <v>0</v>
      </c>
    </row>
    <row r="25" spans="2:19" ht="28.5" customHeight="1" x14ac:dyDescent="0.15">
      <c r="B25" s="896"/>
      <c r="C25" s="898"/>
      <c r="D25" s="255">
        <v>11</v>
      </c>
      <c r="E25" s="264" t="s">
        <v>208</v>
      </c>
      <c r="F25" s="276"/>
      <c r="G25" s="287"/>
      <c r="H25" s="287"/>
      <c r="I25" s="287"/>
      <c r="J25" s="287"/>
      <c r="K25" s="287"/>
      <c r="L25" s="287"/>
      <c r="M25" s="287"/>
      <c r="N25" s="287"/>
      <c r="O25" s="287"/>
      <c r="P25" s="287"/>
      <c r="Q25" s="299"/>
      <c r="R25" s="313">
        <f t="shared" si="0"/>
        <v>0</v>
      </c>
      <c r="S25" s="319">
        <f>⑤収支予算書!J20</f>
        <v>0</v>
      </c>
    </row>
    <row r="26" spans="2:19" ht="28.5" customHeight="1" x14ac:dyDescent="0.15">
      <c r="B26" s="896"/>
      <c r="C26" s="898"/>
      <c r="D26" s="255">
        <v>12</v>
      </c>
      <c r="E26" s="264" t="s">
        <v>448</v>
      </c>
      <c r="F26" s="276"/>
      <c r="G26" s="287"/>
      <c r="H26" s="287"/>
      <c r="I26" s="287"/>
      <c r="J26" s="287"/>
      <c r="K26" s="287"/>
      <c r="L26" s="287"/>
      <c r="M26" s="287"/>
      <c r="N26" s="287"/>
      <c r="O26" s="287"/>
      <c r="P26" s="287"/>
      <c r="Q26" s="299"/>
      <c r="R26" s="313">
        <f t="shared" si="0"/>
        <v>0</v>
      </c>
      <c r="S26" s="319">
        <f>⑤収支予算書!J21</f>
        <v>0</v>
      </c>
    </row>
    <row r="27" spans="2:19" ht="28.5" customHeight="1" x14ac:dyDescent="0.15">
      <c r="B27" s="896"/>
      <c r="C27" s="899"/>
      <c r="D27" s="256">
        <v>13</v>
      </c>
      <c r="E27" s="265" t="s">
        <v>389</v>
      </c>
      <c r="F27" s="277"/>
      <c r="G27" s="288"/>
      <c r="H27" s="288"/>
      <c r="I27" s="288"/>
      <c r="J27" s="288"/>
      <c r="K27" s="288"/>
      <c r="L27" s="288"/>
      <c r="M27" s="288"/>
      <c r="N27" s="288"/>
      <c r="O27" s="288"/>
      <c r="P27" s="288"/>
      <c r="Q27" s="300"/>
      <c r="R27" s="314">
        <f t="shared" si="0"/>
        <v>0</v>
      </c>
      <c r="S27" s="319">
        <f>⑤収支予算書!J22</f>
        <v>0</v>
      </c>
    </row>
    <row r="28" spans="2:19" ht="28.5" customHeight="1" x14ac:dyDescent="0.15">
      <c r="B28" s="896"/>
      <c r="C28" s="900" t="s">
        <v>49</v>
      </c>
      <c r="D28" s="257">
        <v>1</v>
      </c>
      <c r="E28" s="266" t="s">
        <v>160</v>
      </c>
      <c r="F28" s="278"/>
      <c r="G28" s="289"/>
      <c r="H28" s="289"/>
      <c r="I28" s="289"/>
      <c r="J28" s="289"/>
      <c r="K28" s="289"/>
      <c r="L28" s="289"/>
      <c r="M28" s="289"/>
      <c r="N28" s="289"/>
      <c r="O28" s="289"/>
      <c r="P28" s="289"/>
      <c r="Q28" s="301"/>
      <c r="R28" s="315">
        <f t="shared" si="0"/>
        <v>0</v>
      </c>
      <c r="S28" s="319">
        <f>⑤収支予算書!J24</f>
        <v>0</v>
      </c>
    </row>
    <row r="29" spans="2:19" ht="28.5" customHeight="1" x14ac:dyDescent="0.15">
      <c r="B29" s="896"/>
      <c r="C29" s="901"/>
      <c r="D29" s="255">
        <v>2</v>
      </c>
      <c r="E29" s="264" t="s">
        <v>449</v>
      </c>
      <c r="F29" s="276"/>
      <c r="G29" s="287"/>
      <c r="H29" s="287"/>
      <c r="I29" s="287"/>
      <c r="J29" s="287"/>
      <c r="K29" s="287"/>
      <c r="L29" s="287"/>
      <c r="M29" s="287"/>
      <c r="N29" s="287"/>
      <c r="O29" s="287"/>
      <c r="P29" s="287"/>
      <c r="Q29" s="299"/>
      <c r="R29" s="313">
        <f t="shared" si="0"/>
        <v>0</v>
      </c>
      <c r="S29" s="319">
        <f>⑤収支予算書!J26</f>
        <v>0</v>
      </c>
    </row>
    <row r="30" spans="2:19" ht="28.5" customHeight="1" x14ac:dyDescent="0.15">
      <c r="B30" s="896"/>
      <c r="C30" s="901"/>
      <c r="D30" s="255">
        <v>3</v>
      </c>
      <c r="E30" s="264" t="s">
        <v>397</v>
      </c>
      <c r="F30" s="276"/>
      <c r="G30" s="287"/>
      <c r="H30" s="287"/>
      <c r="I30" s="287"/>
      <c r="J30" s="287"/>
      <c r="K30" s="287"/>
      <c r="L30" s="287"/>
      <c r="M30" s="287"/>
      <c r="N30" s="287"/>
      <c r="O30" s="287"/>
      <c r="P30" s="287"/>
      <c r="Q30" s="299"/>
      <c r="R30" s="313">
        <f t="shared" si="0"/>
        <v>0</v>
      </c>
      <c r="S30" s="319">
        <f>⑤収支予算書!J27</f>
        <v>0</v>
      </c>
    </row>
    <row r="31" spans="2:19" ht="28.5" customHeight="1" x14ac:dyDescent="0.15">
      <c r="B31" s="896"/>
      <c r="C31" s="901"/>
      <c r="D31" s="255">
        <v>4</v>
      </c>
      <c r="E31" s="264" t="s">
        <v>134</v>
      </c>
      <c r="F31" s="276"/>
      <c r="G31" s="287"/>
      <c r="H31" s="287"/>
      <c r="I31" s="287"/>
      <c r="J31" s="287"/>
      <c r="K31" s="287"/>
      <c r="L31" s="287"/>
      <c r="M31" s="287"/>
      <c r="N31" s="287"/>
      <c r="O31" s="287"/>
      <c r="P31" s="287"/>
      <c r="Q31" s="299"/>
      <c r="R31" s="313">
        <f t="shared" si="0"/>
        <v>0</v>
      </c>
      <c r="S31" s="319">
        <f>⑤収支予算書!J28</f>
        <v>0</v>
      </c>
    </row>
    <row r="32" spans="2:19" ht="28.5" customHeight="1" x14ac:dyDescent="0.15">
      <c r="B32" s="896"/>
      <c r="C32" s="901"/>
      <c r="D32" s="255">
        <v>5</v>
      </c>
      <c r="E32" s="264" t="s">
        <v>450</v>
      </c>
      <c r="F32" s="276"/>
      <c r="G32" s="287"/>
      <c r="H32" s="287"/>
      <c r="I32" s="287"/>
      <c r="J32" s="287"/>
      <c r="K32" s="287"/>
      <c r="L32" s="287"/>
      <c r="M32" s="287"/>
      <c r="N32" s="287"/>
      <c r="O32" s="287"/>
      <c r="P32" s="287"/>
      <c r="Q32" s="299"/>
      <c r="R32" s="313">
        <f t="shared" si="0"/>
        <v>0</v>
      </c>
      <c r="S32" s="319">
        <f>⑤収支予算書!J29</f>
        <v>0</v>
      </c>
    </row>
    <row r="33" spans="2:19" ht="28.5" customHeight="1" x14ac:dyDescent="0.15">
      <c r="B33" s="896"/>
      <c r="C33" s="901"/>
      <c r="D33" s="255">
        <v>6</v>
      </c>
      <c r="E33" s="264" t="s">
        <v>251</v>
      </c>
      <c r="F33" s="276"/>
      <c r="G33" s="287"/>
      <c r="H33" s="287"/>
      <c r="I33" s="287"/>
      <c r="J33" s="287"/>
      <c r="K33" s="287"/>
      <c r="L33" s="287"/>
      <c r="M33" s="287"/>
      <c r="N33" s="287"/>
      <c r="O33" s="287"/>
      <c r="P33" s="287"/>
      <c r="Q33" s="299"/>
      <c r="R33" s="313">
        <f t="shared" si="0"/>
        <v>0</v>
      </c>
      <c r="S33" s="319">
        <f>⑤収支予算書!J30</f>
        <v>0</v>
      </c>
    </row>
    <row r="34" spans="2:19" ht="28.5" customHeight="1" x14ac:dyDescent="0.15">
      <c r="B34" s="896"/>
      <c r="C34" s="901"/>
      <c r="D34" s="255">
        <v>7</v>
      </c>
      <c r="E34" s="264" t="s">
        <v>451</v>
      </c>
      <c r="F34" s="276"/>
      <c r="G34" s="287"/>
      <c r="H34" s="287"/>
      <c r="I34" s="287"/>
      <c r="J34" s="287"/>
      <c r="K34" s="287"/>
      <c r="L34" s="287"/>
      <c r="M34" s="287"/>
      <c r="N34" s="287"/>
      <c r="O34" s="287"/>
      <c r="P34" s="287"/>
      <c r="Q34" s="299"/>
      <c r="R34" s="313">
        <f t="shared" si="0"/>
        <v>0</v>
      </c>
      <c r="S34" s="319">
        <f>⑤収支予算書!J31</f>
        <v>0</v>
      </c>
    </row>
    <row r="35" spans="2:19" ht="28.5" customHeight="1" x14ac:dyDescent="0.15">
      <c r="B35" s="893"/>
      <c r="C35" s="902"/>
      <c r="D35" s="258">
        <v>8</v>
      </c>
      <c r="E35" s="267" t="s">
        <v>369</v>
      </c>
      <c r="F35" s="279"/>
      <c r="G35" s="285"/>
      <c r="H35" s="285"/>
      <c r="I35" s="285"/>
      <c r="J35" s="285"/>
      <c r="K35" s="285"/>
      <c r="L35" s="285"/>
      <c r="M35" s="285"/>
      <c r="N35" s="285"/>
      <c r="O35" s="285"/>
      <c r="P35" s="285"/>
      <c r="Q35" s="297"/>
      <c r="R35" s="316">
        <f t="shared" si="0"/>
        <v>0</v>
      </c>
      <c r="S35" s="319">
        <f>⑤収支予算書!J32</f>
        <v>0</v>
      </c>
    </row>
    <row r="36" spans="2:19" ht="28.5" customHeight="1" x14ac:dyDescent="0.15">
      <c r="B36" s="894"/>
      <c r="C36" s="907" t="s">
        <v>91</v>
      </c>
      <c r="D36" s="908"/>
      <c r="E36" s="909"/>
      <c r="F36" s="280">
        <f t="shared" ref="F36:Q36" si="2">SUM(F15:F35)</f>
        <v>0</v>
      </c>
      <c r="G36" s="280">
        <f t="shared" si="2"/>
        <v>0</v>
      </c>
      <c r="H36" s="280">
        <f t="shared" si="2"/>
        <v>0</v>
      </c>
      <c r="I36" s="280">
        <f t="shared" si="2"/>
        <v>0</v>
      </c>
      <c r="J36" s="280">
        <f t="shared" si="2"/>
        <v>0</v>
      </c>
      <c r="K36" s="280">
        <f t="shared" si="2"/>
        <v>0</v>
      </c>
      <c r="L36" s="280">
        <f t="shared" si="2"/>
        <v>0</v>
      </c>
      <c r="M36" s="280">
        <f t="shared" si="2"/>
        <v>0</v>
      </c>
      <c r="N36" s="280">
        <f t="shared" si="2"/>
        <v>0</v>
      </c>
      <c r="O36" s="280">
        <f t="shared" si="2"/>
        <v>0</v>
      </c>
      <c r="P36" s="280">
        <f t="shared" si="2"/>
        <v>0</v>
      </c>
      <c r="Q36" s="302">
        <f t="shared" si="2"/>
        <v>0</v>
      </c>
      <c r="R36" s="310">
        <f t="shared" si="0"/>
        <v>0</v>
      </c>
      <c r="S36" s="252">
        <f>⑤収支予算書!J34</f>
        <v>0</v>
      </c>
    </row>
    <row r="37" spans="2:19" ht="28.5" customHeight="1" x14ac:dyDescent="0.15">
      <c r="B37" s="910" t="s">
        <v>356</v>
      </c>
      <c r="C37" s="911"/>
      <c r="D37" s="911"/>
      <c r="E37" s="912"/>
      <c r="F37" s="281">
        <f>F14-F36</f>
        <v>0</v>
      </c>
      <c r="G37" s="290">
        <f t="shared" ref="G37:Q37" si="3">F37+G14-G36</f>
        <v>0</v>
      </c>
      <c r="H37" s="290">
        <f t="shared" si="3"/>
        <v>0</v>
      </c>
      <c r="I37" s="290">
        <f t="shared" si="3"/>
        <v>0</v>
      </c>
      <c r="J37" s="290">
        <f t="shared" si="3"/>
        <v>0</v>
      </c>
      <c r="K37" s="290">
        <f t="shared" si="3"/>
        <v>0</v>
      </c>
      <c r="L37" s="290">
        <f t="shared" si="3"/>
        <v>0</v>
      </c>
      <c r="M37" s="290">
        <f t="shared" si="3"/>
        <v>0</v>
      </c>
      <c r="N37" s="290">
        <f t="shared" si="3"/>
        <v>0</v>
      </c>
      <c r="O37" s="290">
        <f t="shared" si="3"/>
        <v>0</v>
      </c>
      <c r="P37" s="290">
        <f t="shared" si="3"/>
        <v>0</v>
      </c>
      <c r="Q37" s="290">
        <f t="shared" si="3"/>
        <v>0</v>
      </c>
      <c r="R37" s="317"/>
    </row>
    <row r="38" spans="2:19" ht="41.25" customHeight="1" x14ac:dyDescent="0.15">
      <c r="B38" s="891" t="s">
        <v>452</v>
      </c>
      <c r="C38" s="891"/>
      <c r="D38" s="891"/>
      <c r="E38" s="891"/>
      <c r="F38" s="891"/>
      <c r="G38" s="891"/>
      <c r="H38" s="891"/>
      <c r="I38" s="891"/>
      <c r="J38" s="891"/>
      <c r="K38" s="891"/>
      <c r="L38" s="891"/>
      <c r="M38" s="891"/>
      <c r="N38" s="891"/>
      <c r="O38" s="891"/>
      <c r="P38" s="891"/>
      <c r="Q38" s="891"/>
      <c r="R38" s="891"/>
    </row>
  </sheetData>
  <mergeCells count="20">
    <mergeCell ref="B38:R38"/>
    <mergeCell ref="B5:B14"/>
    <mergeCell ref="B15:B36"/>
    <mergeCell ref="C15:C27"/>
    <mergeCell ref="C28:C35"/>
    <mergeCell ref="C12:D12"/>
    <mergeCell ref="C13:D13"/>
    <mergeCell ref="C14:E14"/>
    <mergeCell ref="C36:E36"/>
    <mergeCell ref="B37:E37"/>
    <mergeCell ref="C7:D7"/>
    <mergeCell ref="C8:D8"/>
    <mergeCell ref="C9:D9"/>
    <mergeCell ref="C10:D10"/>
    <mergeCell ref="C11:D11"/>
    <mergeCell ref="A1:Z1"/>
    <mergeCell ref="A2:R2"/>
    <mergeCell ref="B4:E4"/>
    <mergeCell ref="C5:D5"/>
    <mergeCell ref="C6:D6"/>
  </mergeCells>
  <phoneticPr fontId="3"/>
  <pageMargins left="0.31496062992125984" right="0.27559055118110237" top="0.35433070866141736" bottom="0.35433070866141736" header="0.31496062992125984" footer="0.31496062992125984"/>
  <pageSetup paperSize="9" scale="55"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FFFF00"/>
  </sheetPr>
  <dimension ref="A1:N47"/>
  <sheetViews>
    <sheetView showGridLines="0" showZeros="0" defaultGridColor="0" topLeftCell="A11" colorId="62" zoomScale="85" zoomScaleNormal="85" zoomScaleSheetLayoutView="70" workbookViewId="0">
      <selection activeCell="G19" sqref="G19"/>
    </sheetView>
  </sheetViews>
  <sheetFormatPr defaultColWidth="0" defaultRowHeight="38.25" customHeight="1" zeroHeight="1" x14ac:dyDescent="0.15"/>
  <cols>
    <col min="1" max="1" width="5.5" style="179" customWidth="1"/>
    <col min="2" max="2" width="5.875" style="179" customWidth="1"/>
    <col min="3" max="3" width="6" style="179" customWidth="1"/>
    <col min="4" max="4" width="5" style="179" customWidth="1"/>
    <col min="5" max="5" width="12.125" style="179" customWidth="1"/>
    <col min="6" max="6" width="18.375" style="179" customWidth="1"/>
    <col min="7" max="7" width="5.625" style="179" customWidth="1"/>
    <col min="8" max="8" width="4.375" style="179" customWidth="1"/>
    <col min="9" max="9" width="40.625" style="179" customWidth="1"/>
    <col min="10" max="10" width="17.875" style="179" customWidth="1"/>
    <col min="11" max="11" width="15" style="179" customWidth="1"/>
    <col min="12" max="12" width="13.125" style="320" customWidth="1"/>
    <col min="13" max="13" width="11.375" style="320" hidden="1" customWidth="1"/>
    <col min="14" max="14" width="9" style="179" hidden="1" customWidth="1"/>
    <col min="15" max="16384" width="9" style="179" hidden="1"/>
  </cols>
  <sheetData>
    <row r="1" spans="1:13" ht="35.25" customHeight="1" x14ac:dyDescent="0.15">
      <c r="A1" s="915" t="s">
        <v>430</v>
      </c>
      <c r="B1" s="915"/>
      <c r="C1" s="915"/>
      <c r="D1" s="915"/>
      <c r="E1" s="915"/>
      <c r="F1" s="915"/>
      <c r="G1" s="915"/>
      <c r="H1" s="915"/>
      <c r="I1" s="915"/>
      <c r="J1" s="915"/>
      <c r="K1" s="915"/>
      <c r="L1" s="915"/>
      <c r="M1" s="915"/>
    </row>
    <row r="2" spans="1:13" ht="18.75" customHeight="1" x14ac:dyDescent="0.15">
      <c r="A2" s="916" t="str">
        <f>IF(初期入力!S66=1,"★　次は【⑥いこいの家加算額算出調書】シートを選択してください。","★　次は【⑧請求書】シートを選択してください。")</f>
        <v>★　次は【⑥いこいの家加算額算出調書】シートを選択してください。</v>
      </c>
      <c r="B2" s="916"/>
      <c r="C2" s="916"/>
      <c r="D2" s="916"/>
      <c r="E2" s="916"/>
      <c r="F2" s="916"/>
      <c r="G2" s="916"/>
      <c r="H2" s="916"/>
      <c r="I2" s="916"/>
      <c r="J2" s="916"/>
      <c r="K2" s="916"/>
      <c r="L2" s="916"/>
      <c r="M2" s="916"/>
    </row>
    <row r="3" spans="1:13" ht="33" customHeight="1" x14ac:dyDescent="0.2">
      <c r="A3" s="917" t="str">
        <f>IF(初期入力!O2="","令和　　年度 収支予算書","令和"&amp;DBCS(初期入力!O2)&amp;"年度 収支予算書")</f>
        <v>令和８年度 収支予算書</v>
      </c>
      <c r="B3" s="917"/>
      <c r="C3" s="917"/>
      <c r="D3" s="917"/>
      <c r="E3" s="917"/>
      <c r="F3" s="917"/>
      <c r="G3" s="917"/>
      <c r="H3" s="917"/>
      <c r="I3" s="917"/>
      <c r="J3" s="917"/>
      <c r="K3" s="392"/>
    </row>
    <row r="4" spans="1:13" ht="33" customHeight="1" x14ac:dyDescent="0.2">
      <c r="A4" s="321"/>
      <c r="B4" s="321"/>
      <c r="C4" s="321"/>
      <c r="D4" s="321"/>
      <c r="E4" s="321"/>
      <c r="F4" s="321"/>
      <c r="G4" s="321"/>
      <c r="H4" s="321"/>
      <c r="I4" s="321"/>
      <c r="J4" s="321"/>
      <c r="K4" s="320"/>
    </row>
    <row r="5" spans="1:13" ht="33" customHeight="1" x14ac:dyDescent="0.15">
      <c r="A5" s="320"/>
      <c r="B5" s="320"/>
      <c r="C5" s="320"/>
      <c r="D5" s="320"/>
      <c r="E5" s="320"/>
      <c r="F5" s="338" t="s">
        <v>5</v>
      </c>
      <c r="G5" s="338"/>
      <c r="H5" s="338"/>
      <c r="I5" s="918" t="str">
        <f>IF(初期入力!C25="","",初期入力!C25)</f>
        <v/>
      </c>
      <c r="J5" s="919"/>
      <c r="K5" s="320"/>
      <c r="M5" s="179"/>
    </row>
    <row r="6" spans="1:13" ht="33" customHeight="1" x14ac:dyDescent="0.15">
      <c r="A6" s="320"/>
      <c r="B6" s="320"/>
      <c r="C6" s="320"/>
      <c r="D6" s="320"/>
      <c r="E6" s="320"/>
      <c r="F6" s="320"/>
      <c r="G6" s="320"/>
      <c r="H6" s="320"/>
      <c r="I6" s="320"/>
      <c r="J6" s="376" t="s">
        <v>20</v>
      </c>
      <c r="K6" s="320"/>
      <c r="M6" s="179"/>
    </row>
    <row r="7" spans="1:13" s="52" customFormat="1" ht="33" customHeight="1" x14ac:dyDescent="0.15">
      <c r="A7" s="920" t="s">
        <v>22</v>
      </c>
      <c r="B7" s="920"/>
      <c r="C7" s="920"/>
      <c r="D7" s="920"/>
      <c r="E7" s="920"/>
      <c r="F7" s="920"/>
      <c r="G7" s="351"/>
      <c r="H7" s="920" t="s">
        <v>18</v>
      </c>
      <c r="I7" s="920"/>
      <c r="J7" s="920"/>
      <c r="K7" s="393"/>
      <c r="L7" s="393"/>
    </row>
    <row r="8" spans="1:13" s="52" customFormat="1" ht="33" customHeight="1" x14ac:dyDescent="0.15">
      <c r="A8" s="920" t="s">
        <v>2</v>
      </c>
      <c r="B8" s="920"/>
      <c r="C8" s="920"/>
      <c r="D8" s="920"/>
      <c r="E8" s="920"/>
      <c r="F8" s="339" t="s">
        <v>23</v>
      </c>
      <c r="G8" s="351"/>
      <c r="H8" s="920" t="s">
        <v>30</v>
      </c>
      <c r="I8" s="920"/>
      <c r="J8" s="322" t="s">
        <v>23</v>
      </c>
      <c r="K8" s="393"/>
      <c r="L8" s="393"/>
    </row>
    <row r="9" spans="1:13" s="52" customFormat="1" ht="33" customHeight="1" x14ac:dyDescent="0.15">
      <c r="A9" s="921" t="s">
        <v>467</v>
      </c>
      <c r="B9" s="922"/>
      <c r="C9" s="922"/>
      <c r="D9" s="922"/>
      <c r="E9" s="922"/>
      <c r="F9" s="340"/>
      <c r="G9" s="352"/>
      <c r="H9" s="970" t="s">
        <v>10</v>
      </c>
      <c r="I9" s="360" t="s">
        <v>34</v>
      </c>
      <c r="J9" s="340"/>
      <c r="K9" s="393"/>
      <c r="L9" s="393"/>
    </row>
    <row r="10" spans="1:13" s="52" customFormat="1" ht="33" customHeight="1" x14ac:dyDescent="0.15">
      <c r="A10" s="923" t="s">
        <v>114</v>
      </c>
      <c r="B10" s="924"/>
      <c r="C10" s="924"/>
      <c r="D10" s="924"/>
      <c r="E10" s="925"/>
      <c r="F10" s="341"/>
      <c r="G10" s="352"/>
      <c r="H10" s="971"/>
      <c r="I10" s="361" t="s">
        <v>28</v>
      </c>
      <c r="J10" s="377"/>
      <c r="K10" s="979" t="str">
        <f>IF(F9&lt;F10,"収入の部の「１ 繰越金」の（うち補助金）が繰越金額を超えています。","")</f>
        <v/>
      </c>
      <c r="L10" s="980"/>
    </row>
    <row r="11" spans="1:13" s="52" customFormat="1" ht="33" customHeight="1" x14ac:dyDescent="0.15">
      <c r="A11" s="323" t="s">
        <v>37</v>
      </c>
      <c r="B11" s="330"/>
      <c r="C11" s="335"/>
      <c r="D11" s="330"/>
      <c r="E11" s="335"/>
      <c r="F11" s="981"/>
      <c r="G11" s="352"/>
      <c r="H11" s="971"/>
      <c r="I11" s="361" t="s">
        <v>382</v>
      </c>
      <c r="J11" s="377"/>
      <c r="K11" s="979"/>
      <c r="L11" s="980"/>
    </row>
    <row r="12" spans="1:13" s="52" customFormat="1" ht="16.5" customHeight="1" x14ac:dyDescent="0.15">
      <c r="A12" s="960" t="s">
        <v>40</v>
      </c>
      <c r="B12" s="331"/>
      <c r="C12" s="962" t="s">
        <v>1</v>
      </c>
      <c r="D12" s="336"/>
      <c r="E12" s="962" t="s">
        <v>44</v>
      </c>
      <c r="F12" s="982"/>
      <c r="G12" s="352"/>
      <c r="H12" s="971"/>
      <c r="I12" s="964" t="s">
        <v>36</v>
      </c>
      <c r="J12" s="966"/>
      <c r="K12" s="393"/>
      <c r="L12" s="393"/>
    </row>
    <row r="13" spans="1:13" s="52" customFormat="1" ht="16.5" customHeight="1" x14ac:dyDescent="0.15">
      <c r="A13" s="961"/>
      <c r="B13" s="332"/>
      <c r="C13" s="963"/>
      <c r="D13" s="337"/>
      <c r="E13" s="963"/>
      <c r="F13" s="982"/>
      <c r="G13" s="352"/>
      <c r="H13" s="971"/>
      <c r="I13" s="965"/>
      <c r="J13" s="967"/>
      <c r="K13" s="393"/>
      <c r="L13" s="393"/>
    </row>
    <row r="14" spans="1:13" s="52" customFormat="1" ht="33" customHeight="1" x14ac:dyDescent="0.15">
      <c r="A14" s="926" t="s">
        <v>21</v>
      </c>
      <c r="B14" s="927"/>
      <c r="C14" s="927"/>
      <c r="D14" s="927"/>
      <c r="E14" s="927"/>
      <c r="F14" s="983">
        <f>IF(初期入力!O106="",0,初期入力!O106)</f>
        <v>0</v>
      </c>
      <c r="G14" s="353"/>
      <c r="H14" s="971"/>
      <c r="I14" s="364" t="s">
        <v>384</v>
      </c>
      <c r="J14" s="378"/>
      <c r="K14" s="393"/>
      <c r="L14" s="393"/>
    </row>
    <row r="15" spans="1:13" s="52" customFormat="1" ht="33" customHeight="1" x14ac:dyDescent="0.15">
      <c r="A15" s="928" t="s">
        <v>46</v>
      </c>
      <c r="B15" s="929"/>
      <c r="C15" s="929"/>
      <c r="D15" s="929"/>
      <c r="E15" s="929"/>
      <c r="F15" s="984"/>
      <c r="G15" s="354"/>
      <c r="H15" s="971"/>
      <c r="I15" s="365" t="s">
        <v>334</v>
      </c>
      <c r="J15" s="379"/>
      <c r="K15" s="393"/>
      <c r="L15" s="393"/>
    </row>
    <row r="16" spans="1:13" s="52" customFormat="1" ht="33" customHeight="1" x14ac:dyDescent="0.15">
      <c r="A16" s="926" t="s">
        <v>387</v>
      </c>
      <c r="B16" s="927"/>
      <c r="C16" s="927"/>
      <c r="D16" s="927"/>
      <c r="E16" s="927"/>
      <c r="F16" s="985"/>
      <c r="G16" s="355"/>
      <c r="H16" s="971"/>
      <c r="I16" s="366" t="s">
        <v>385</v>
      </c>
      <c r="J16" s="380"/>
      <c r="K16" s="394"/>
      <c r="L16" s="394"/>
      <c r="M16" s="401"/>
    </row>
    <row r="17" spans="1:13" s="52" customFormat="1" ht="33" customHeight="1" x14ac:dyDescent="0.15">
      <c r="A17" s="930" t="s">
        <v>13</v>
      </c>
      <c r="B17" s="931"/>
      <c r="C17" s="931"/>
      <c r="D17" s="931"/>
      <c r="E17" s="931"/>
      <c r="F17" s="986"/>
      <c r="G17" s="355"/>
      <c r="H17" s="971"/>
      <c r="I17" s="366" t="s">
        <v>386</v>
      </c>
      <c r="J17" s="380"/>
      <c r="K17" s="394"/>
      <c r="L17" s="394"/>
      <c r="M17" s="401"/>
    </row>
    <row r="18" spans="1:13" s="52" customFormat="1" ht="33" customHeight="1" x14ac:dyDescent="0.15">
      <c r="A18" s="926" t="s">
        <v>257</v>
      </c>
      <c r="B18" s="927"/>
      <c r="C18" s="927"/>
      <c r="D18" s="927"/>
      <c r="E18" s="927"/>
      <c r="F18" s="985"/>
      <c r="G18" s="355"/>
      <c r="H18" s="971"/>
      <c r="I18" s="366" t="s">
        <v>405</v>
      </c>
      <c r="J18" s="381" t="str">
        <f>IF(初期入力!S66=1,IF(初期入力!O91="","",初期入力!O91),"")</f>
        <v/>
      </c>
      <c r="K18" s="394"/>
      <c r="L18" s="394"/>
      <c r="M18" s="401"/>
    </row>
    <row r="19" spans="1:13" s="52" customFormat="1" ht="33" customHeight="1" x14ac:dyDescent="0.15">
      <c r="A19" s="930" t="s">
        <v>362</v>
      </c>
      <c r="B19" s="931"/>
      <c r="C19" s="931"/>
      <c r="D19" s="931"/>
      <c r="E19" s="931"/>
      <c r="F19" s="986"/>
      <c r="G19" s="355"/>
      <c r="H19" s="971"/>
      <c r="I19" s="366" t="s">
        <v>309</v>
      </c>
      <c r="J19" s="382"/>
      <c r="K19" s="932" t="str">
        <f>IF(初期入力!O95="","",IF(⑤収支予算書!J19="","※燃料費の支出がない場合，「高齢者いこいの家運営加算額算定調書」で燃料費は計上できません。",""))</f>
        <v/>
      </c>
      <c r="L19" s="933"/>
      <c r="M19" s="401"/>
    </row>
    <row r="20" spans="1:13" s="52" customFormat="1" ht="33" customHeight="1" x14ac:dyDescent="0.15">
      <c r="A20" s="928" t="s">
        <v>299</v>
      </c>
      <c r="B20" s="929"/>
      <c r="C20" s="929"/>
      <c r="D20" s="929"/>
      <c r="E20" s="934"/>
      <c r="F20" s="987"/>
      <c r="G20" s="355"/>
      <c r="H20" s="971"/>
      <c r="I20" s="366" t="s">
        <v>155</v>
      </c>
      <c r="J20" s="382"/>
      <c r="K20" s="395" t="str">
        <f>IF(初期入力!O93="","",IF(⑤収支予算書!J20="","※光熱水費の支出がない場合，「高齢者いこいの家運営加算額算定調書」で光熱水費は計上できません。",""))</f>
        <v/>
      </c>
      <c r="L20" s="399"/>
      <c r="M20" s="401"/>
    </row>
    <row r="21" spans="1:13" s="52" customFormat="1" ht="33" customHeight="1" x14ac:dyDescent="0.15">
      <c r="A21" s="935"/>
      <c r="B21" s="936"/>
      <c r="C21" s="936"/>
      <c r="D21" s="936"/>
      <c r="E21" s="937"/>
      <c r="F21" s="988"/>
      <c r="G21" s="355"/>
      <c r="H21" s="971"/>
      <c r="I21" s="366" t="s">
        <v>26</v>
      </c>
      <c r="J21" s="382"/>
      <c r="K21" s="394"/>
      <c r="L21" s="394"/>
      <c r="M21" s="401"/>
    </row>
    <row r="22" spans="1:13" s="52" customFormat="1" ht="33" customHeight="1" x14ac:dyDescent="0.15">
      <c r="A22" s="926" t="s">
        <v>212</v>
      </c>
      <c r="B22" s="927"/>
      <c r="C22" s="927"/>
      <c r="D22" s="927"/>
      <c r="E22" s="938"/>
      <c r="F22" s="987"/>
      <c r="G22" s="355"/>
      <c r="H22" s="971"/>
      <c r="I22" s="367" t="s">
        <v>410</v>
      </c>
      <c r="J22" s="383"/>
      <c r="K22" s="394"/>
      <c r="L22" s="394"/>
      <c r="M22" s="401"/>
    </row>
    <row r="23" spans="1:13" s="52" customFormat="1" ht="33" customHeight="1" x14ac:dyDescent="0.15">
      <c r="A23" s="928" t="s">
        <v>48</v>
      </c>
      <c r="B23" s="929"/>
      <c r="C23" s="929"/>
      <c r="D23" s="929"/>
      <c r="E23" s="939"/>
      <c r="F23" s="989"/>
      <c r="G23" s="355"/>
      <c r="H23" s="972"/>
      <c r="I23" s="368" t="s">
        <v>380</v>
      </c>
      <c r="J23" s="384">
        <f>SUM(J9:J22)</f>
        <v>0</v>
      </c>
      <c r="K23" s="394"/>
      <c r="L23" s="394"/>
      <c r="M23" s="401"/>
    </row>
    <row r="24" spans="1:13" s="52" customFormat="1" ht="33" customHeight="1" x14ac:dyDescent="0.15">
      <c r="A24" s="940" t="s">
        <v>469</v>
      </c>
      <c r="B24" s="941"/>
      <c r="C24" s="941"/>
      <c r="D24" s="941"/>
      <c r="E24" s="942"/>
      <c r="F24" s="968"/>
      <c r="G24" s="342"/>
      <c r="H24" s="973" t="s">
        <v>49</v>
      </c>
      <c r="I24" s="369" t="s">
        <v>4</v>
      </c>
      <c r="J24" s="990"/>
      <c r="K24" s="394"/>
      <c r="L24" s="394"/>
      <c r="M24" s="401"/>
    </row>
    <row r="25" spans="1:13" s="52" customFormat="1" ht="33" customHeight="1" x14ac:dyDescent="0.15">
      <c r="A25" s="943" t="s">
        <v>62</v>
      </c>
      <c r="B25" s="944"/>
      <c r="C25" s="944"/>
      <c r="D25" s="944"/>
      <c r="E25" s="945"/>
      <c r="F25" s="969"/>
      <c r="G25" s="355"/>
      <c r="H25" s="974"/>
      <c r="I25" s="370" t="s">
        <v>17</v>
      </c>
      <c r="J25" s="991"/>
      <c r="K25" s="394"/>
      <c r="L25" s="394"/>
      <c r="M25" s="401"/>
    </row>
    <row r="26" spans="1:13" s="52" customFormat="1" ht="33" customHeight="1" x14ac:dyDescent="0.15">
      <c r="A26" s="940" t="s">
        <v>308</v>
      </c>
      <c r="B26" s="941"/>
      <c r="C26" s="941"/>
      <c r="D26" s="941"/>
      <c r="E26" s="942"/>
      <c r="F26" s="968"/>
      <c r="G26" s="355"/>
      <c r="H26" s="974"/>
      <c r="I26" s="363" t="s">
        <v>51</v>
      </c>
      <c r="J26" s="385"/>
      <c r="K26" s="394"/>
      <c r="L26" s="394"/>
      <c r="M26" s="401"/>
    </row>
    <row r="27" spans="1:13" s="52" customFormat="1" ht="33" customHeight="1" x14ac:dyDescent="0.15">
      <c r="A27" s="946" t="s">
        <v>193</v>
      </c>
      <c r="B27" s="947"/>
      <c r="C27" s="947"/>
      <c r="D27" s="947"/>
      <c r="E27" s="948"/>
      <c r="F27" s="969"/>
      <c r="G27" s="355"/>
      <c r="H27" s="974"/>
      <c r="I27" s="365" t="s">
        <v>55</v>
      </c>
      <c r="J27" s="379"/>
      <c r="K27" s="393"/>
      <c r="L27" s="393"/>
    </row>
    <row r="28" spans="1:13" s="52" customFormat="1" ht="33" customHeight="1" x14ac:dyDescent="0.15">
      <c r="A28" s="949"/>
      <c r="B28" s="950"/>
      <c r="C28" s="950"/>
      <c r="D28" s="950"/>
      <c r="E28" s="951"/>
      <c r="F28" s="343"/>
      <c r="G28" s="356"/>
      <c r="H28" s="974"/>
      <c r="I28" s="371" t="s">
        <v>42</v>
      </c>
      <c r="J28" s="379"/>
      <c r="K28" s="393"/>
      <c r="L28" s="393"/>
    </row>
    <row r="29" spans="1:13" s="52" customFormat="1" ht="33" customHeight="1" x14ac:dyDescent="0.15">
      <c r="A29" s="949"/>
      <c r="B29" s="950"/>
      <c r="C29" s="950"/>
      <c r="D29" s="950"/>
      <c r="E29" s="951"/>
      <c r="F29" s="343"/>
      <c r="G29" s="356"/>
      <c r="H29" s="974"/>
      <c r="I29" s="371" t="s">
        <v>41</v>
      </c>
      <c r="J29" s="379"/>
      <c r="K29" s="393"/>
      <c r="L29" s="393"/>
    </row>
    <row r="30" spans="1:13" s="52" customFormat="1" ht="33" customHeight="1" x14ac:dyDescent="0.15">
      <c r="A30" s="949"/>
      <c r="B30" s="950"/>
      <c r="C30" s="950"/>
      <c r="D30" s="950"/>
      <c r="E30" s="951"/>
      <c r="F30" s="343"/>
      <c r="G30" s="356"/>
      <c r="H30" s="974"/>
      <c r="I30" s="371" t="s">
        <v>56</v>
      </c>
      <c r="J30" s="379"/>
      <c r="K30" s="393"/>
      <c r="L30" s="393"/>
    </row>
    <row r="31" spans="1:13" s="52" customFormat="1" ht="33" customHeight="1" x14ac:dyDescent="0.15">
      <c r="A31" s="949"/>
      <c r="B31" s="950"/>
      <c r="C31" s="950"/>
      <c r="D31" s="950"/>
      <c r="E31" s="951"/>
      <c r="F31" s="343"/>
      <c r="G31" s="356"/>
      <c r="H31" s="974"/>
      <c r="I31" s="362" t="s">
        <v>3</v>
      </c>
      <c r="J31" s="386"/>
      <c r="K31" s="393"/>
      <c r="L31" s="393"/>
    </row>
    <row r="32" spans="1:13" s="52" customFormat="1" ht="33" customHeight="1" x14ac:dyDescent="0.15">
      <c r="A32" s="949"/>
      <c r="B32" s="950"/>
      <c r="C32" s="950"/>
      <c r="D32" s="950"/>
      <c r="E32" s="951"/>
      <c r="F32" s="343"/>
      <c r="G32" s="356"/>
      <c r="H32" s="975"/>
      <c r="I32" s="372" t="s">
        <v>411</v>
      </c>
      <c r="J32" s="383"/>
      <c r="K32" s="393"/>
      <c r="L32" s="393"/>
    </row>
    <row r="33" spans="1:14" s="52" customFormat="1" ht="33" customHeight="1" x14ac:dyDescent="0.15">
      <c r="A33" s="957"/>
      <c r="B33" s="958"/>
      <c r="C33" s="958"/>
      <c r="D33" s="958"/>
      <c r="E33" s="959"/>
      <c r="F33" s="344"/>
      <c r="G33" s="356"/>
      <c r="H33" s="976"/>
      <c r="I33" s="373" t="s">
        <v>468</v>
      </c>
      <c r="J33" s="387">
        <f>SUM(J24:J32)</f>
        <v>0</v>
      </c>
      <c r="K33" s="396" t="s">
        <v>472</v>
      </c>
      <c r="L33" s="393"/>
    </row>
    <row r="34" spans="1:14" s="52" customFormat="1" ht="33" customHeight="1" x14ac:dyDescent="0.15">
      <c r="A34" s="992" t="s">
        <v>447</v>
      </c>
      <c r="B34" s="993"/>
      <c r="C34" s="993"/>
      <c r="D34" s="993"/>
      <c r="E34" s="994"/>
      <c r="F34" s="345">
        <f>SUM(F9:F33)-F10</f>
        <v>0</v>
      </c>
      <c r="G34" s="357"/>
      <c r="H34" s="358"/>
      <c r="I34" s="374" t="s">
        <v>170</v>
      </c>
      <c r="J34" s="388">
        <f>SUM(J23,J33)</f>
        <v>0</v>
      </c>
      <c r="K34" s="397">
        <f>F34-J34</f>
        <v>0</v>
      </c>
      <c r="L34" s="400"/>
      <c r="M34" s="402"/>
    </row>
    <row r="35" spans="1:14" s="52" customFormat="1" ht="15" customHeight="1" x14ac:dyDescent="0.15">
      <c r="A35" s="324"/>
      <c r="B35" s="324"/>
      <c r="C35" s="324"/>
      <c r="D35" s="324"/>
      <c r="E35" s="324"/>
      <c r="F35" s="346"/>
      <c r="G35" s="346"/>
      <c r="H35" s="359"/>
      <c r="I35" s="375"/>
      <c r="J35" s="389"/>
      <c r="K35" s="398"/>
      <c r="L35" s="400"/>
      <c r="M35" s="402"/>
    </row>
    <row r="36" spans="1:14" s="52" customFormat="1" ht="58.5" customHeight="1" x14ac:dyDescent="0.15">
      <c r="A36" s="995" t="s">
        <v>470</v>
      </c>
      <c r="B36" s="996"/>
      <c r="C36" s="996"/>
      <c r="D36" s="996"/>
      <c r="E36" s="996"/>
      <c r="F36" s="347">
        <f>F34</f>
        <v>0</v>
      </c>
      <c r="G36" s="952" t="s">
        <v>471</v>
      </c>
      <c r="H36" s="953"/>
      <c r="I36" s="953"/>
      <c r="J36" s="390">
        <f>F10+F14+F26</f>
        <v>0</v>
      </c>
      <c r="K36" s="398"/>
      <c r="L36" s="400"/>
      <c r="M36" s="402"/>
    </row>
    <row r="37" spans="1:14" s="52" customFormat="1" ht="58.5" customHeight="1" x14ac:dyDescent="0.15">
      <c r="A37" s="954" t="s">
        <v>314</v>
      </c>
      <c r="B37" s="955"/>
      <c r="C37" s="955"/>
      <c r="D37" s="955"/>
      <c r="E37" s="955"/>
      <c r="F37" s="348">
        <f>J34</f>
        <v>0</v>
      </c>
      <c r="G37" s="956" t="s">
        <v>166</v>
      </c>
      <c r="H37" s="956"/>
      <c r="I37" s="956"/>
      <c r="J37" s="391">
        <f>J23</f>
        <v>0</v>
      </c>
      <c r="K37" s="398"/>
      <c r="L37" s="400"/>
      <c r="M37" s="402"/>
    </row>
    <row r="38" spans="1:14" ht="33" customHeight="1" x14ac:dyDescent="0.15">
      <c r="A38" s="325" t="str">
        <f>IF(J36&gt;J37,"※支出の「補助対象経費合計額（B）」が収入の「補助金合計額（E）」を下回っています。補助対象経費を見直してください。","")</f>
        <v/>
      </c>
      <c r="B38" s="333"/>
      <c r="C38" s="333"/>
      <c r="D38" s="333"/>
      <c r="E38" s="333"/>
      <c r="F38" s="329"/>
      <c r="G38" s="329"/>
      <c r="H38" s="329"/>
      <c r="I38" s="329"/>
      <c r="J38" s="329"/>
      <c r="K38" s="320"/>
      <c r="L38" s="398"/>
      <c r="M38" s="398"/>
    </row>
    <row r="39" spans="1:14" s="52" customFormat="1" ht="38.25" customHeight="1" x14ac:dyDescent="0.15">
      <c r="A39" s="326" t="str">
        <f>IF(K34=0,"","※　収入合計と支出合計は一致させること。")</f>
        <v/>
      </c>
      <c r="B39" s="334"/>
      <c r="C39" s="334"/>
      <c r="D39" s="334"/>
      <c r="E39" s="334"/>
      <c r="F39" s="349"/>
      <c r="G39" s="349"/>
      <c r="H39" s="349"/>
      <c r="I39" s="349"/>
      <c r="J39" s="349"/>
      <c r="K39" s="349"/>
      <c r="L39" s="398"/>
      <c r="M39" s="398"/>
    </row>
    <row r="40" spans="1:14" s="52" customFormat="1" ht="38.25" customHeight="1" x14ac:dyDescent="0.15">
      <c r="A40" s="327"/>
      <c r="B40" s="977" t="str">
        <f>IF(K34=0,"","(収入合計)  "&amp;FIXED(F34,0)&amp;"円 - (支出合計)  "&amp;FIXED(J34,0)&amp;"円　=")</f>
        <v/>
      </c>
      <c r="C40" s="977"/>
      <c r="D40" s="977"/>
      <c r="E40" s="977"/>
      <c r="F40" s="977"/>
      <c r="G40" s="977"/>
      <c r="H40" s="977"/>
      <c r="I40" s="977"/>
      <c r="J40" s="978" t="str">
        <f>IF(J34=0,"",F34-J34)</f>
        <v/>
      </c>
      <c r="K40" s="978"/>
      <c r="L40" s="398"/>
      <c r="M40" s="398"/>
    </row>
    <row r="41" spans="1:14" ht="38.25" customHeight="1" x14ac:dyDescent="0.15">
      <c r="A41" s="320"/>
      <c r="B41" s="320"/>
      <c r="C41" s="320"/>
      <c r="D41" s="320"/>
      <c r="E41" s="320"/>
      <c r="F41" s="350"/>
      <c r="G41" s="350"/>
      <c r="H41" s="350"/>
      <c r="I41" s="320"/>
      <c r="J41" s="320"/>
      <c r="K41" s="320"/>
    </row>
    <row r="42" spans="1:14" ht="38.25" customHeight="1" x14ac:dyDescent="0.15">
      <c r="A42" s="320"/>
      <c r="B42" s="320"/>
      <c r="C42" s="320"/>
      <c r="D42" s="320"/>
      <c r="E42" s="320"/>
      <c r="F42" s="350"/>
      <c r="G42" s="350"/>
      <c r="H42" s="350"/>
      <c r="I42" s="320"/>
      <c r="J42" s="320"/>
      <c r="K42" s="320"/>
    </row>
    <row r="43" spans="1:14" ht="38.25" customHeight="1" x14ac:dyDescent="0.15">
      <c r="A43" s="328"/>
      <c r="B43" s="328"/>
      <c r="C43" s="328"/>
      <c r="D43" s="328"/>
      <c r="E43" s="328"/>
      <c r="F43" s="320"/>
      <c r="G43" s="320"/>
      <c r="H43" s="320"/>
      <c r="I43" s="320"/>
      <c r="J43" s="320"/>
      <c r="K43" s="320"/>
    </row>
    <row r="44" spans="1:14" ht="38.25" customHeight="1" x14ac:dyDescent="0.15">
      <c r="A44" s="320"/>
      <c r="B44" s="320"/>
      <c r="C44" s="320"/>
      <c r="D44" s="320"/>
      <c r="E44" s="320"/>
      <c r="F44" s="320"/>
      <c r="G44" s="320"/>
      <c r="H44" s="320"/>
      <c r="I44" s="320"/>
      <c r="J44" s="320"/>
      <c r="K44" s="320"/>
    </row>
    <row r="45" spans="1:14" s="320" customFormat="1" ht="38.25" customHeight="1" x14ac:dyDescent="0.15">
      <c r="N45" s="179"/>
    </row>
    <row r="46" spans="1:14" s="320" customFormat="1" ht="38.25" customHeight="1" x14ac:dyDescent="0.15">
      <c r="N46" s="179"/>
    </row>
    <row r="47" spans="1:14" ht="38.25" customHeight="1" x14ac:dyDescent="0.15">
      <c r="A47" s="329"/>
      <c r="B47" s="329"/>
      <c r="C47" s="329"/>
      <c r="D47" s="329"/>
      <c r="E47" s="329"/>
      <c r="F47" s="329"/>
      <c r="G47" s="329"/>
      <c r="H47" s="329"/>
      <c r="I47" s="329"/>
      <c r="J47" s="329"/>
      <c r="K47" s="329"/>
      <c r="L47" s="329"/>
      <c r="M47" s="329"/>
    </row>
  </sheetData>
  <sheetProtection sheet="1" objects="1" scenarios="1"/>
  <mergeCells count="55">
    <mergeCell ref="J12:J13"/>
    <mergeCell ref="F26:F27"/>
    <mergeCell ref="H9:H23"/>
    <mergeCell ref="H24:H33"/>
    <mergeCell ref="B40:I40"/>
    <mergeCell ref="J40:K40"/>
    <mergeCell ref="K10:L11"/>
    <mergeCell ref="F11:F13"/>
    <mergeCell ref="F14:F15"/>
    <mergeCell ref="F16:F17"/>
    <mergeCell ref="F18:F19"/>
    <mergeCell ref="F20:F21"/>
    <mergeCell ref="F22:F23"/>
    <mergeCell ref="F24:F25"/>
    <mergeCell ref="J24:J25"/>
    <mergeCell ref="A34:E34"/>
    <mergeCell ref="G36:I36"/>
    <mergeCell ref="A37:E37"/>
    <mergeCell ref="G37:I37"/>
    <mergeCell ref="A29:E29"/>
    <mergeCell ref="A30:E30"/>
    <mergeCell ref="A31:E31"/>
    <mergeCell ref="A32:E32"/>
    <mergeCell ref="A33:E33"/>
    <mergeCell ref="A36:E36"/>
    <mergeCell ref="A24:E24"/>
    <mergeCell ref="A25:E25"/>
    <mergeCell ref="A26:E26"/>
    <mergeCell ref="A27:E27"/>
    <mergeCell ref="A28:E28"/>
    <mergeCell ref="K19:L19"/>
    <mergeCell ref="A20:E20"/>
    <mergeCell ref="A21:E21"/>
    <mergeCell ref="A22:E22"/>
    <mergeCell ref="A23:E23"/>
    <mergeCell ref="A15:E15"/>
    <mergeCell ref="A16:E16"/>
    <mergeCell ref="A17:E17"/>
    <mergeCell ref="A18:E18"/>
    <mergeCell ref="A19:E19"/>
    <mergeCell ref="A8:E8"/>
    <mergeCell ref="H8:I8"/>
    <mergeCell ref="A9:E9"/>
    <mergeCell ref="A10:E10"/>
    <mergeCell ref="A14:E14"/>
    <mergeCell ref="A12:A13"/>
    <mergeCell ref="C12:C13"/>
    <mergeCell ref="E12:E13"/>
    <mergeCell ref="I12:I13"/>
    <mergeCell ref="A1:M1"/>
    <mergeCell ref="A2:M2"/>
    <mergeCell ref="A3:J3"/>
    <mergeCell ref="I5:J5"/>
    <mergeCell ref="A7:F7"/>
    <mergeCell ref="H7:J7"/>
  </mergeCells>
  <phoneticPr fontId="3"/>
  <conditionalFormatting sqref="A39 B40">
    <cfRule type="expression" dxfId="17" priority="24" stopIfTrue="1">
      <formula>$J$40=0</formula>
    </cfRule>
  </conditionalFormatting>
  <conditionalFormatting sqref="F10">
    <cfRule type="expression" dxfId="16" priority="3">
      <formula>$F$10&gt;$F$9</formula>
    </cfRule>
  </conditionalFormatting>
  <conditionalFormatting sqref="F34">
    <cfRule type="expression" dxfId="15" priority="5">
      <formula>$K$34&lt;&gt;0</formula>
    </cfRule>
  </conditionalFormatting>
  <conditionalFormatting sqref="F36:F37">
    <cfRule type="expression" dxfId="14" priority="1">
      <formula>$K$34&lt;&gt;0</formula>
    </cfRule>
  </conditionalFormatting>
  <conditionalFormatting sqref="J23">
    <cfRule type="expression" dxfId="13" priority="2">
      <formula>$J$36&gt;$J$37</formula>
    </cfRule>
    <cfRule type="cellIs" dxfId="12" priority="10" stopIfTrue="1" operator="equal">
      <formula>0</formula>
    </cfRule>
  </conditionalFormatting>
  <conditionalFormatting sqref="J33">
    <cfRule type="cellIs" dxfId="11" priority="7" stopIfTrue="1" operator="equal">
      <formula>0</formula>
    </cfRule>
  </conditionalFormatting>
  <conditionalFormatting sqref="J34">
    <cfRule type="expression" dxfId="10" priority="4">
      <formula>$K$34&lt;&gt;0</formula>
    </cfRule>
  </conditionalFormatting>
  <conditionalFormatting sqref="J40">
    <cfRule type="cellIs" dxfId="9" priority="23" stopIfTrue="1" operator="notEqual">
      <formula>0</formula>
    </cfRule>
  </conditionalFormatting>
  <conditionalFormatting sqref="K19:K20">
    <cfRule type="expression" dxfId="8" priority="6" stopIfTrue="1">
      <formula>$J$16-$F$16&lt;#REF!</formula>
    </cfRule>
  </conditionalFormatting>
  <conditionalFormatting sqref="K16:M18 M19:M20 K21:M26">
    <cfRule type="expression" dxfId="7" priority="22" stopIfTrue="1">
      <formula>$J$16-$F$16&lt;#REF!</formula>
    </cfRule>
  </conditionalFormatting>
  <dataValidations count="7">
    <dataValidation imeMode="on" allowBlank="1" showInputMessage="1" showErrorMessage="1" sqref="I9:I12 I28:I31 I26 I14:I22 I24" xr:uid="{00000000-0002-0000-0700-000000000000}"/>
    <dataValidation imeMode="off" allowBlank="1" showInputMessage="1" showErrorMessage="1" sqref="J18 J23 J33" xr:uid="{00000000-0002-0000-0700-000001000000}"/>
    <dataValidation type="whole" imeMode="off" operator="greaterThanOrEqual" allowBlank="1" showErrorMessage="1" sqref="F9:G10" xr:uid="{00000000-0002-0000-0700-000002000000}">
      <formula1>1</formula1>
    </dataValidation>
    <dataValidation type="whole" imeMode="off" operator="greaterThanOrEqual" allowBlank="1" showInputMessage="1" showErrorMessage="1" error="整数値を入力" sqref="B12:B13 D12:D13" xr:uid="{00000000-0002-0000-0700-000003000000}">
      <formula1>0</formula1>
    </dataValidation>
    <dataValidation type="whole" imeMode="off" operator="greaterThanOrEqual" allowBlank="1" prompt="整数値を入力" sqref="F14:G15" xr:uid="{00000000-0002-0000-0700-000004000000}">
      <formula1>0</formula1>
    </dataValidation>
    <dataValidation type="whole" imeMode="off" operator="greaterThanOrEqual" allowBlank="1" showInputMessage="1" showErrorMessage="1" sqref="J9:J17 J19:J22 J24:J32" xr:uid="{00000000-0002-0000-0700-000005000000}">
      <formula1>1</formula1>
    </dataValidation>
    <dataValidation type="whole" imeMode="off" operator="greaterThanOrEqual" allowBlank="1" showErrorMessage="1" prompt="整数値を入力" sqref="F11:G13 F16:G33" xr:uid="{00000000-0002-0000-0700-000006000000}">
      <formula1>1</formula1>
    </dataValidation>
  </dataValidations>
  <printOptions horizontalCentered="1"/>
  <pageMargins left="0.74803149606299213" right="0.55118110236220474" top="0.51181102362204722" bottom="0.51181102362204722" header="0.62992125984251968" footer="0.51181102362204722"/>
  <pageSetup paperSize="9" scale="72" orientation="portrait" r:id="rId1"/>
  <headerFooter alignWithMargins="0"/>
  <rowBreaks count="1" manualBreakCount="1">
    <brk id="37" max="6"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WVP27"/>
  <sheetViews>
    <sheetView showGridLines="0" topLeftCell="A10" zoomScale="115" zoomScaleNormal="115" zoomScaleSheetLayoutView="100" workbookViewId="0">
      <selection activeCell="E16" sqref="E16"/>
    </sheetView>
  </sheetViews>
  <sheetFormatPr defaultColWidth="0" defaultRowHeight="13.5" zeroHeight="1" x14ac:dyDescent="0.15"/>
  <cols>
    <col min="1" max="1" width="4.125" style="84" customWidth="1"/>
    <col min="2" max="2" width="19.125" style="84" customWidth="1"/>
    <col min="3" max="3" width="17.875" style="84" customWidth="1"/>
    <col min="4" max="4" width="4.625" style="84" customWidth="1"/>
    <col min="5" max="5" width="17.125" style="84" customWidth="1"/>
    <col min="6" max="6" width="3" style="84" customWidth="1"/>
    <col min="7" max="7" width="16.375" style="84" customWidth="1"/>
    <col min="8" max="8" width="9.375" style="84" customWidth="1"/>
    <col min="9" max="256" width="9" style="84" hidden="1" customWidth="1"/>
    <col min="257" max="257" width="4.125" style="84" hidden="1" customWidth="1"/>
    <col min="258" max="258" width="19.125" style="84" hidden="1" customWidth="1"/>
    <col min="259" max="259" width="17.875" style="84" hidden="1" customWidth="1"/>
    <col min="260" max="260" width="4.625" style="84" hidden="1" customWidth="1"/>
    <col min="261" max="261" width="17.125" style="84" hidden="1" customWidth="1"/>
    <col min="262" max="262" width="3" style="84" hidden="1" customWidth="1"/>
    <col min="263" max="263" width="16.375" style="84" hidden="1" customWidth="1"/>
    <col min="264" max="264" width="9.375" style="84" hidden="1" customWidth="1"/>
    <col min="265" max="512" width="9" style="84" hidden="1" customWidth="1"/>
    <col min="513" max="513" width="4.125" style="84" hidden="1" customWidth="1"/>
    <col min="514" max="514" width="19.125" style="84" hidden="1" customWidth="1"/>
    <col min="515" max="515" width="17.875" style="84" hidden="1" customWidth="1"/>
    <col min="516" max="516" width="4.625" style="84" hidden="1" customWidth="1"/>
    <col min="517" max="517" width="17.125" style="84" hidden="1" customWidth="1"/>
    <col min="518" max="518" width="3" style="84" hidden="1" customWidth="1"/>
    <col min="519" max="519" width="16.375" style="84" hidden="1" customWidth="1"/>
    <col min="520" max="520" width="9.375" style="84" hidden="1" customWidth="1"/>
    <col min="521" max="768" width="9" style="84" hidden="1" customWidth="1"/>
    <col min="769" max="769" width="4.125" style="84" hidden="1" customWidth="1"/>
    <col min="770" max="770" width="19.125" style="84" hidden="1" customWidth="1"/>
    <col min="771" max="771" width="17.875" style="84" hidden="1" customWidth="1"/>
    <col min="772" max="772" width="4.625" style="84" hidden="1" customWidth="1"/>
    <col min="773" max="773" width="17.125" style="84" hidden="1" customWidth="1"/>
    <col min="774" max="774" width="3" style="84" hidden="1" customWidth="1"/>
    <col min="775" max="775" width="16.375" style="84" hidden="1" customWidth="1"/>
    <col min="776" max="776" width="9.375" style="84" hidden="1" customWidth="1"/>
    <col min="777" max="1024" width="9" style="84" hidden="1" customWidth="1"/>
    <col min="1025" max="1025" width="4.125" style="84" hidden="1" customWidth="1"/>
    <col min="1026" max="1026" width="19.125" style="84" hidden="1" customWidth="1"/>
    <col min="1027" max="1027" width="17.875" style="84" hidden="1" customWidth="1"/>
    <col min="1028" max="1028" width="4.625" style="84" hidden="1" customWidth="1"/>
    <col min="1029" max="1029" width="17.125" style="84" hidden="1" customWidth="1"/>
    <col min="1030" max="1030" width="3" style="84" hidden="1" customWidth="1"/>
    <col min="1031" max="1031" width="16.375" style="84" hidden="1" customWidth="1"/>
    <col min="1032" max="1032" width="9.375" style="84" hidden="1" customWidth="1"/>
    <col min="1033" max="1280" width="9" style="84" hidden="1" customWidth="1"/>
    <col min="1281" max="1281" width="4.125" style="84" hidden="1" customWidth="1"/>
    <col min="1282" max="1282" width="19.125" style="84" hidden="1" customWidth="1"/>
    <col min="1283" max="1283" width="17.875" style="84" hidden="1" customWidth="1"/>
    <col min="1284" max="1284" width="4.625" style="84" hidden="1" customWidth="1"/>
    <col min="1285" max="1285" width="17.125" style="84" hidden="1" customWidth="1"/>
    <col min="1286" max="1286" width="3" style="84" hidden="1" customWidth="1"/>
    <col min="1287" max="1287" width="16.375" style="84" hidden="1" customWidth="1"/>
    <col min="1288" max="1288" width="9.375" style="84" hidden="1" customWidth="1"/>
    <col min="1289" max="1536" width="9" style="84" hidden="1" customWidth="1"/>
    <col min="1537" max="1537" width="4.125" style="84" hidden="1" customWidth="1"/>
    <col min="1538" max="1538" width="19.125" style="84" hidden="1" customWidth="1"/>
    <col min="1539" max="1539" width="17.875" style="84" hidden="1" customWidth="1"/>
    <col min="1540" max="1540" width="4.625" style="84" hidden="1" customWidth="1"/>
    <col min="1541" max="1541" width="17.125" style="84" hidden="1" customWidth="1"/>
    <col min="1542" max="1542" width="3" style="84" hidden="1" customWidth="1"/>
    <col min="1543" max="1543" width="16.375" style="84" hidden="1" customWidth="1"/>
    <col min="1544" max="1544" width="9.375" style="84" hidden="1" customWidth="1"/>
    <col min="1545" max="1792" width="9" style="84" hidden="1" customWidth="1"/>
    <col min="1793" max="1793" width="4.125" style="84" hidden="1" customWidth="1"/>
    <col min="1794" max="1794" width="19.125" style="84" hidden="1" customWidth="1"/>
    <col min="1795" max="1795" width="17.875" style="84" hidden="1" customWidth="1"/>
    <col min="1796" max="1796" width="4.625" style="84" hidden="1" customWidth="1"/>
    <col min="1797" max="1797" width="17.125" style="84" hidden="1" customWidth="1"/>
    <col min="1798" max="1798" width="3" style="84" hidden="1" customWidth="1"/>
    <col min="1799" max="1799" width="16.375" style="84" hidden="1" customWidth="1"/>
    <col min="1800" max="1800" width="9.375" style="84" hidden="1" customWidth="1"/>
    <col min="1801" max="2048" width="9" style="84" hidden="1" customWidth="1"/>
    <col min="2049" max="2049" width="4.125" style="84" hidden="1" customWidth="1"/>
    <col min="2050" max="2050" width="19.125" style="84" hidden="1" customWidth="1"/>
    <col min="2051" max="2051" width="17.875" style="84" hidden="1" customWidth="1"/>
    <col min="2052" max="2052" width="4.625" style="84" hidden="1" customWidth="1"/>
    <col min="2053" max="2053" width="17.125" style="84" hidden="1" customWidth="1"/>
    <col min="2054" max="2054" width="3" style="84" hidden="1" customWidth="1"/>
    <col min="2055" max="2055" width="16.375" style="84" hidden="1" customWidth="1"/>
    <col min="2056" max="2056" width="9.375" style="84" hidden="1" customWidth="1"/>
    <col min="2057" max="2304" width="9" style="84" hidden="1" customWidth="1"/>
    <col min="2305" max="2305" width="4.125" style="84" hidden="1" customWidth="1"/>
    <col min="2306" max="2306" width="19.125" style="84" hidden="1" customWidth="1"/>
    <col min="2307" max="2307" width="17.875" style="84" hidden="1" customWidth="1"/>
    <col min="2308" max="2308" width="4.625" style="84" hidden="1" customWidth="1"/>
    <col min="2309" max="2309" width="17.125" style="84" hidden="1" customWidth="1"/>
    <col min="2310" max="2310" width="3" style="84" hidden="1" customWidth="1"/>
    <col min="2311" max="2311" width="16.375" style="84" hidden="1" customWidth="1"/>
    <col min="2312" max="2312" width="9.375" style="84" hidden="1" customWidth="1"/>
    <col min="2313" max="2560" width="9" style="84" hidden="1" customWidth="1"/>
    <col min="2561" max="2561" width="4.125" style="84" hidden="1" customWidth="1"/>
    <col min="2562" max="2562" width="19.125" style="84" hidden="1" customWidth="1"/>
    <col min="2563" max="2563" width="17.875" style="84" hidden="1" customWidth="1"/>
    <col min="2564" max="2564" width="4.625" style="84" hidden="1" customWidth="1"/>
    <col min="2565" max="2565" width="17.125" style="84" hidden="1" customWidth="1"/>
    <col min="2566" max="2566" width="3" style="84" hidden="1" customWidth="1"/>
    <col min="2567" max="2567" width="16.375" style="84" hidden="1" customWidth="1"/>
    <col min="2568" max="2568" width="9.375" style="84" hidden="1" customWidth="1"/>
    <col min="2569" max="2816" width="9" style="84" hidden="1" customWidth="1"/>
    <col min="2817" max="2817" width="4.125" style="84" hidden="1" customWidth="1"/>
    <col min="2818" max="2818" width="19.125" style="84" hidden="1" customWidth="1"/>
    <col min="2819" max="2819" width="17.875" style="84" hidden="1" customWidth="1"/>
    <col min="2820" max="2820" width="4.625" style="84" hidden="1" customWidth="1"/>
    <col min="2821" max="2821" width="17.125" style="84" hidden="1" customWidth="1"/>
    <col min="2822" max="2822" width="3" style="84" hidden="1" customWidth="1"/>
    <col min="2823" max="2823" width="16.375" style="84" hidden="1" customWidth="1"/>
    <col min="2824" max="2824" width="9.375" style="84" hidden="1" customWidth="1"/>
    <col min="2825" max="3072" width="9" style="84" hidden="1" customWidth="1"/>
    <col min="3073" max="3073" width="4.125" style="84" hidden="1" customWidth="1"/>
    <col min="3074" max="3074" width="19.125" style="84" hidden="1" customWidth="1"/>
    <col min="3075" max="3075" width="17.875" style="84" hidden="1" customWidth="1"/>
    <col min="3076" max="3076" width="4.625" style="84" hidden="1" customWidth="1"/>
    <col min="3077" max="3077" width="17.125" style="84" hidden="1" customWidth="1"/>
    <col min="3078" max="3078" width="3" style="84" hidden="1" customWidth="1"/>
    <col min="3079" max="3079" width="16.375" style="84" hidden="1" customWidth="1"/>
    <col min="3080" max="3080" width="9.375" style="84" hidden="1" customWidth="1"/>
    <col min="3081" max="3328" width="9" style="84" hidden="1" customWidth="1"/>
    <col min="3329" max="3329" width="4.125" style="84" hidden="1" customWidth="1"/>
    <col min="3330" max="3330" width="19.125" style="84" hidden="1" customWidth="1"/>
    <col min="3331" max="3331" width="17.875" style="84" hidden="1" customWidth="1"/>
    <col min="3332" max="3332" width="4.625" style="84" hidden="1" customWidth="1"/>
    <col min="3333" max="3333" width="17.125" style="84" hidden="1" customWidth="1"/>
    <col min="3334" max="3334" width="3" style="84" hidden="1" customWidth="1"/>
    <col min="3335" max="3335" width="16.375" style="84" hidden="1" customWidth="1"/>
    <col min="3336" max="3336" width="9.375" style="84" hidden="1" customWidth="1"/>
    <col min="3337" max="3584" width="9" style="84" hidden="1" customWidth="1"/>
    <col min="3585" max="3585" width="4.125" style="84" hidden="1" customWidth="1"/>
    <col min="3586" max="3586" width="19.125" style="84" hidden="1" customWidth="1"/>
    <col min="3587" max="3587" width="17.875" style="84" hidden="1" customWidth="1"/>
    <col min="3588" max="3588" width="4.625" style="84" hidden="1" customWidth="1"/>
    <col min="3589" max="3589" width="17.125" style="84" hidden="1" customWidth="1"/>
    <col min="3590" max="3590" width="3" style="84" hidden="1" customWidth="1"/>
    <col min="3591" max="3591" width="16.375" style="84" hidden="1" customWidth="1"/>
    <col min="3592" max="3592" width="9.375" style="84" hidden="1" customWidth="1"/>
    <col min="3593" max="3840" width="9" style="84" hidden="1" customWidth="1"/>
    <col min="3841" max="3841" width="4.125" style="84" hidden="1" customWidth="1"/>
    <col min="3842" max="3842" width="19.125" style="84" hidden="1" customWidth="1"/>
    <col min="3843" max="3843" width="17.875" style="84" hidden="1" customWidth="1"/>
    <col min="3844" max="3844" width="4.625" style="84" hidden="1" customWidth="1"/>
    <col min="3845" max="3845" width="17.125" style="84" hidden="1" customWidth="1"/>
    <col min="3846" max="3846" width="3" style="84" hidden="1" customWidth="1"/>
    <col min="3847" max="3847" width="16.375" style="84" hidden="1" customWidth="1"/>
    <col min="3848" max="3848" width="9.375" style="84" hidden="1" customWidth="1"/>
    <col min="3849" max="4096" width="9" style="84" hidden="1" customWidth="1"/>
    <col min="4097" max="4097" width="4.125" style="84" hidden="1" customWidth="1"/>
    <col min="4098" max="4098" width="19.125" style="84" hidden="1" customWidth="1"/>
    <col min="4099" max="4099" width="17.875" style="84" hidden="1" customWidth="1"/>
    <col min="4100" max="4100" width="4.625" style="84" hidden="1" customWidth="1"/>
    <col min="4101" max="4101" width="17.125" style="84" hidden="1" customWidth="1"/>
    <col min="4102" max="4102" width="3" style="84" hidden="1" customWidth="1"/>
    <col min="4103" max="4103" width="16.375" style="84" hidden="1" customWidth="1"/>
    <col min="4104" max="4104" width="9.375" style="84" hidden="1" customWidth="1"/>
    <col min="4105" max="4352" width="9" style="84" hidden="1" customWidth="1"/>
    <col min="4353" max="4353" width="4.125" style="84" hidden="1" customWidth="1"/>
    <col min="4354" max="4354" width="19.125" style="84" hidden="1" customWidth="1"/>
    <col min="4355" max="4355" width="17.875" style="84" hidden="1" customWidth="1"/>
    <col min="4356" max="4356" width="4.625" style="84" hidden="1" customWidth="1"/>
    <col min="4357" max="4357" width="17.125" style="84" hidden="1" customWidth="1"/>
    <col min="4358" max="4358" width="3" style="84" hidden="1" customWidth="1"/>
    <col min="4359" max="4359" width="16.375" style="84" hidden="1" customWidth="1"/>
    <col min="4360" max="4360" width="9.375" style="84" hidden="1" customWidth="1"/>
    <col min="4361" max="4608" width="9" style="84" hidden="1" customWidth="1"/>
    <col min="4609" max="4609" width="4.125" style="84" hidden="1" customWidth="1"/>
    <col min="4610" max="4610" width="19.125" style="84" hidden="1" customWidth="1"/>
    <col min="4611" max="4611" width="17.875" style="84" hidden="1" customWidth="1"/>
    <col min="4612" max="4612" width="4.625" style="84" hidden="1" customWidth="1"/>
    <col min="4613" max="4613" width="17.125" style="84" hidden="1" customWidth="1"/>
    <col min="4614" max="4614" width="3" style="84" hidden="1" customWidth="1"/>
    <col min="4615" max="4615" width="16.375" style="84" hidden="1" customWidth="1"/>
    <col min="4616" max="4616" width="9.375" style="84" hidden="1" customWidth="1"/>
    <col min="4617" max="4864" width="9" style="84" hidden="1" customWidth="1"/>
    <col min="4865" max="4865" width="4.125" style="84" hidden="1" customWidth="1"/>
    <col min="4866" max="4866" width="19.125" style="84" hidden="1" customWidth="1"/>
    <col min="4867" max="4867" width="17.875" style="84" hidden="1" customWidth="1"/>
    <col min="4868" max="4868" width="4.625" style="84" hidden="1" customWidth="1"/>
    <col min="4869" max="4869" width="17.125" style="84" hidden="1" customWidth="1"/>
    <col min="4870" max="4870" width="3" style="84" hidden="1" customWidth="1"/>
    <col min="4871" max="4871" width="16.375" style="84" hidden="1" customWidth="1"/>
    <col min="4872" max="4872" width="9.375" style="84" hidden="1" customWidth="1"/>
    <col min="4873" max="5120" width="9" style="84" hidden="1" customWidth="1"/>
    <col min="5121" max="5121" width="4.125" style="84" hidden="1" customWidth="1"/>
    <col min="5122" max="5122" width="19.125" style="84" hidden="1" customWidth="1"/>
    <col min="5123" max="5123" width="17.875" style="84" hidden="1" customWidth="1"/>
    <col min="5124" max="5124" width="4.625" style="84" hidden="1" customWidth="1"/>
    <col min="5125" max="5125" width="17.125" style="84" hidden="1" customWidth="1"/>
    <col min="5126" max="5126" width="3" style="84" hidden="1" customWidth="1"/>
    <col min="5127" max="5127" width="16.375" style="84" hidden="1" customWidth="1"/>
    <col min="5128" max="5128" width="9.375" style="84" hidden="1" customWidth="1"/>
    <col min="5129" max="5376" width="9" style="84" hidden="1" customWidth="1"/>
    <col min="5377" max="5377" width="4.125" style="84" hidden="1" customWidth="1"/>
    <col min="5378" max="5378" width="19.125" style="84" hidden="1" customWidth="1"/>
    <col min="5379" max="5379" width="17.875" style="84" hidden="1" customWidth="1"/>
    <col min="5380" max="5380" width="4.625" style="84" hidden="1" customWidth="1"/>
    <col min="5381" max="5381" width="17.125" style="84" hidden="1" customWidth="1"/>
    <col min="5382" max="5382" width="3" style="84" hidden="1" customWidth="1"/>
    <col min="5383" max="5383" width="16.375" style="84" hidden="1" customWidth="1"/>
    <col min="5384" max="5384" width="9.375" style="84" hidden="1" customWidth="1"/>
    <col min="5385" max="5632" width="9" style="84" hidden="1" customWidth="1"/>
    <col min="5633" max="5633" width="4.125" style="84" hidden="1" customWidth="1"/>
    <col min="5634" max="5634" width="19.125" style="84" hidden="1" customWidth="1"/>
    <col min="5635" max="5635" width="17.875" style="84" hidden="1" customWidth="1"/>
    <col min="5636" max="5636" width="4.625" style="84" hidden="1" customWidth="1"/>
    <col min="5637" max="5637" width="17.125" style="84" hidden="1" customWidth="1"/>
    <col min="5638" max="5638" width="3" style="84" hidden="1" customWidth="1"/>
    <col min="5639" max="5639" width="16.375" style="84" hidden="1" customWidth="1"/>
    <col min="5640" max="5640" width="9.375" style="84" hidden="1" customWidth="1"/>
    <col min="5641" max="5888" width="9" style="84" hidden="1" customWidth="1"/>
    <col min="5889" max="5889" width="4.125" style="84" hidden="1" customWidth="1"/>
    <col min="5890" max="5890" width="19.125" style="84" hidden="1" customWidth="1"/>
    <col min="5891" max="5891" width="17.875" style="84" hidden="1" customWidth="1"/>
    <col min="5892" max="5892" width="4.625" style="84" hidden="1" customWidth="1"/>
    <col min="5893" max="5893" width="17.125" style="84" hidden="1" customWidth="1"/>
    <col min="5894" max="5894" width="3" style="84" hidden="1" customWidth="1"/>
    <col min="5895" max="5895" width="16.375" style="84" hidden="1" customWidth="1"/>
    <col min="5896" max="5896" width="9.375" style="84" hidden="1" customWidth="1"/>
    <col min="5897" max="6144" width="9" style="84" hidden="1" customWidth="1"/>
    <col min="6145" max="6145" width="4.125" style="84" hidden="1" customWidth="1"/>
    <col min="6146" max="6146" width="19.125" style="84" hidden="1" customWidth="1"/>
    <col min="6147" max="6147" width="17.875" style="84" hidden="1" customWidth="1"/>
    <col min="6148" max="6148" width="4.625" style="84" hidden="1" customWidth="1"/>
    <col min="6149" max="6149" width="17.125" style="84" hidden="1" customWidth="1"/>
    <col min="6150" max="6150" width="3" style="84" hidden="1" customWidth="1"/>
    <col min="6151" max="6151" width="16.375" style="84" hidden="1" customWidth="1"/>
    <col min="6152" max="6152" width="9.375" style="84" hidden="1" customWidth="1"/>
    <col min="6153" max="6400" width="9" style="84" hidden="1" customWidth="1"/>
    <col min="6401" max="6401" width="4.125" style="84" hidden="1" customWidth="1"/>
    <col min="6402" max="6402" width="19.125" style="84" hidden="1" customWidth="1"/>
    <col min="6403" max="6403" width="17.875" style="84" hidden="1" customWidth="1"/>
    <col min="6404" max="6404" width="4.625" style="84" hidden="1" customWidth="1"/>
    <col min="6405" max="6405" width="17.125" style="84" hidden="1" customWidth="1"/>
    <col min="6406" max="6406" width="3" style="84" hidden="1" customWidth="1"/>
    <col min="6407" max="6407" width="16.375" style="84" hidden="1" customWidth="1"/>
    <col min="6408" max="6408" width="9.375" style="84" hidden="1" customWidth="1"/>
    <col min="6409" max="6656" width="9" style="84" hidden="1" customWidth="1"/>
    <col min="6657" max="6657" width="4.125" style="84" hidden="1" customWidth="1"/>
    <col min="6658" max="6658" width="19.125" style="84" hidden="1" customWidth="1"/>
    <col min="6659" max="6659" width="17.875" style="84" hidden="1" customWidth="1"/>
    <col min="6660" max="6660" width="4.625" style="84" hidden="1" customWidth="1"/>
    <col min="6661" max="6661" width="17.125" style="84" hidden="1" customWidth="1"/>
    <col min="6662" max="6662" width="3" style="84" hidden="1" customWidth="1"/>
    <col min="6663" max="6663" width="16.375" style="84" hidden="1" customWidth="1"/>
    <col min="6664" max="6664" width="9.375" style="84" hidden="1" customWidth="1"/>
    <col min="6665" max="6912" width="9" style="84" hidden="1" customWidth="1"/>
    <col min="6913" max="6913" width="4.125" style="84" hidden="1" customWidth="1"/>
    <col min="6914" max="6914" width="19.125" style="84" hidden="1" customWidth="1"/>
    <col min="6915" max="6915" width="17.875" style="84" hidden="1" customWidth="1"/>
    <col min="6916" max="6916" width="4.625" style="84" hidden="1" customWidth="1"/>
    <col min="6917" max="6917" width="17.125" style="84" hidden="1" customWidth="1"/>
    <col min="6918" max="6918" width="3" style="84" hidden="1" customWidth="1"/>
    <col min="6919" max="6919" width="16.375" style="84" hidden="1" customWidth="1"/>
    <col min="6920" max="6920" width="9.375" style="84" hidden="1" customWidth="1"/>
    <col min="6921" max="7168" width="9" style="84" hidden="1" customWidth="1"/>
    <col min="7169" max="7169" width="4.125" style="84" hidden="1" customWidth="1"/>
    <col min="7170" max="7170" width="19.125" style="84" hidden="1" customWidth="1"/>
    <col min="7171" max="7171" width="17.875" style="84" hidden="1" customWidth="1"/>
    <col min="7172" max="7172" width="4.625" style="84" hidden="1" customWidth="1"/>
    <col min="7173" max="7173" width="17.125" style="84" hidden="1" customWidth="1"/>
    <col min="7174" max="7174" width="3" style="84" hidden="1" customWidth="1"/>
    <col min="7175" max="7175" width="16.375" style="84" hidden="1" customWidth="1"/>
    <col min="7176" max="7176" width="9.375" style="84" hidden="1" customWidth="1"/>
    <col min="7177" max="7424" width="9" style="84" hidden="1" customWidth="1"/>
    <col min="7425" max="7425" width="4.125" style="84" hidden="1" customWidth="1"/>
    <col min="7426" max="7426" width="19.125" style="84" hidden="1" customWidth="1"/>
    <col min="7427" max="7427" width="17.875" style="84" hidden="1" customWidth="1"/>
    <col min="7428" max="7428" width="4.625" style="84" hidden="1" customWidth="1"/>
    <col min="7429" max="7429" width="17.125" style="84" hidden="1" customWidth="1"/>
    <col min="7430" max="7430" width="3" style="84" hidden="1" customWidth="1"/>
    <col min="7431" max="7431" width="16.375" style="84" hidden="1" customWidth="1"/>
    <col min="7432" max="7432" width="9.375" style="84" hidden="1" customWidth="1"/>
    <col min="7433" max="7680" width="9" style="84" hidden="1" customWidth="1"/>
    <col min="7681" max="7681" width="4.125" style="84" hidden="1" customWidth="1"/>
    <col min="7682" max="7682" width="19.125" style="84" hidden="1" customWidth="1"/>
    <col min="7683" max="7683" width="17.875" style="84" hidden="1" customWidth="1"/>
    <col min="7684" max="7684" width="4.625" style="84" hidden="1" customWidth="1"/>
    <col min="7685" max="7685" width="17.125" style="84" hidden="1" customWidth="1"/>
    <col min="7686" max="7686" width="3" style="84" hidden="1" customWidth="1"/>
    <col min="7687" max="7687" width="16.375" style="84" hidden="1" customWidth="1"/>
    <col min="7688" max="7688" width="9.375" style="84" hidden="1" customWidth="1"/>
    <col min="7689" max="7936" width="9" style="84" hidden="1" customWidth="1"/>
    <col min="7937" max="7937" width="4.125" style="84" hidden="1" customWidth="1"/>
    <col min="7938" max="7938" width="19.125" style="84" hidden="1" customWidth="1"/>
    <col min="7939" max="7939" width="17.875" style="84" hidden="1" customWidth="1"/>
    <col min="7940" max="7940" width="4.625" style="84" hidden="1" customWidth="1"/>
    <col min="7941" max="7941" width="17.125" style="84" hidden="1" customWidth="1"/>
    <col min="7942" max="7942" width="3" style="84" hidden="1" customWidth="1"/>
    <col min="7943" max="7943" width="16.375" style="84" hidden="1" customWidth="1"/>
    <col min="7944" max="7944" width="9.375" style="84" hidden="1" customWidth="1"/>
    <col min="7945" max="8192" width="9" style="84" hidden="1" customWidth="1"/>
    <col min="8193" max="8193" width="4.125" style="84" hidden="1" customWidth="1"/>
    <col min="8194" max="8194" width="19.125" style="84" hidden="1" customWidth="1"/>
    <col min="8195" max="8195" width="17.875" style="84" hidden="1" customWidth="1"/>
    <col min="8196" max="8196" width="4.625" style="84" hidden="1" customWidth="1"/>
    <col min="8197" max="8197" width="17.125" style="84" hidden="1" customWidth="1"/>
    <col min="8198" max="8198" width="3" style="84" hidden="1" customWidth="1"/>
    <col min="8199" max="8199" width="16.375" style="84" hidden="1" customWidth="1"/>
    <col min="8200" max="8200" width="9.375" style="84" hidden="1" customWidth="1"/>
    <col min="8201" max="8448" width="9" style="84" hidden="1" customWidth="1"/>
    <col min="8449" max="8449" width="4.125" style="84" hidden="1" customWidth="1"/>
    <col min="8450" max="8450" width="19.125" style="84" hidden="1" customWidth="1"/>
    <col min="8451" max="8451" width="17.875" style="84" hidden="1" customWidth="1"/>
    <col min="8452" max="8452" width="4.625" style="84" hidden="1" customWidth="1"/>
    <col min="8453" max="8453" width="17.125" style="84" hidden="1" customWidth="1"/>
    <col min="8454" max="8454" width="3" style="84" hidden="1" customWidth="1"/>
    <col min="8455" max="8455" width="16.375" style="84" hidden="1" customWidth="1"/>
    <col min="8456" max="8456" width="9.375" style="84" hidden="1" customWidth="1"/>
    <col min="8457" max="8704" width="9" style="84" hidden="1" customWidth="1"/>
    <col min="8705" max="8705" width="4.125" style="84" hidden="1" customWidth="1"/>
    <col min="8706" max="8706" width="19.125" style="84" hidden="1" customWidth="1"/>
    <col min="8707" max="8707" width="17.875" style="84" hidden="1" customWidth="1"/>
    <col min="8708" max="8708" width="4.625" style="84" hidden="1" customWidth="1"/>
    <col min="8709" max="8709" width="17.125" style="84" hidden="1" customWidth="1"/>
    <col min="8710" max="8710" width="3" style="84" hidden="1" customWidth="1"/>
    <col min="8711" max="8711" width="16.375" style="84" hidden="1" customWidth="1"/>
    <col min="8712" max="8712" width="9.375" style="84" hidden="1" customWidth="1"/>
    <col min="8713" max="8960" width="9" style="84" hidden="1" customWidth="1"/>
    <col min="8961" max="8961" width="4.125" style="84" hidden="1" customWidth="1"/>
    <col min="8962" max="8962" width="19.125" style="84" hidden="1" customWidth="1"/>
    <col min="8963" max="8963" width="17.875" style="84" hidden="1" customWidth="1"/>
    <col min="8964" max="8964" width="4.625" style="84" hidden="1" customWidth="1"/>
    <col min="8965" max="8965" width="17.125" style="84" hidden="1" customWidth="1"/>
    <col min="8966" max="8966" width="3" style="84" hidden="1" customWidth="1"/>
    <col min="8967" max="8967" width="16.375" style="84" hidden="1" customWidth="1"/>
    <col min="8968" max="8968" width="9.375" style="84" hidden="1" customWidth="1"/>
    <col min="8969" max="9216" width="9" style="84" hidden="1" customWidth="1"/>
    <col min="9217" max="9217" width="4.125" style="84" hidden="1" customWidth="1"/>
    <col min="9218" max="9218" width="19.125" style="84" hidden="1" customWidth="1"/>
    <col min="9219" max="9219" width="17.875" style="84" hidden="1" customWidth="1"/>
    <col min="9220" max="9220" width="4.625" style="84" hidden="1" customWidth="1"/>
    <col min="9221" max="9221" width="17.125" style="84" hidden="1" customWidth="1"/>
    <col min="9222" max="9222" width="3" style="84" hidden="1" customWidth="1"/>
    <col min="9223" max="9223" width="16.375" style="84" hidden="1" customWidth="1"/>
    <col min="9224" max="9224" width="9.375" style="84" hidden="1" customWidth="1"/>
    <col min="9225" max="9472" width="9" style="84" hidden="1" customWidth="1"/>
    <col min="9473" max="9473" width="4.125" style="84" hidden="1" customWidth="1"/>
    <col min="9474" max="9474" width="19.125" style="84" hidden="1" customWidth="1"/>
    <col min="9475" max="9475" width="17.875" style="84" hidden="1" customWidth="1"/>
    <col min="9476" max="9476" width="4.625" style="84" hidden="1" customWidth="1"/>
    <col min="9477" max="9477" width="17.125" style="84" hidden="1" customWidth="1"/>
    <col min="9478" max="9478" width="3" style="84" hidden="1" customWidth="1"/>
    <col min="9479" max="9479" width="16.375" style="84" hidden="1" customWidth="1"/>
    <col min="9480" max="9480" width="9.375" style="84" hidden="1" customWidth="1"/>
    <col min="9481" max="9728" width="9" style="84" hidden="1" customWidth="1"/>
    <col min="9729" max="9729" width="4.125" style="84" hidden="1" customWidth="1"/>
    <col min="9730" max="9730" width="19.125" style="84" hidden="1" customWidth="1"/>
    <col min="9731" max="9731" width="17.875" style="84" hidden="1" customWidth="1"/>
    <col min="9732" max="9732" width="4.625" style="84" hidden="1" customWidth="1"/>
    <col min="9733" max="9733" width="17.125" style="84" hidden="1" customWidth="1"/>
    <col min="9734" max="9734" width="3" style="84" hidden="1" customWidth="1"/>
    <col min="9735" max="9735" width="16.375" style="84" hidden="1" customWidth="1"/>
    <col min="9736" max="9736" width="9.375" style="84" hidden="1" customWidth="1"/>
    <col min="9737" max="9984" width="9" style="84" hidden="1" customWidth="1"/>
    <col min="9985" max="9985" width="4.125" style="84" hidden="1" customWidth="1"/>
    <col min="9986" max="9986" width="19.125" style="84" hidden="1" customWidth="1"/>
    <col min="9987" max="9987" width="17.875" style="84" hidden="1" customWidth="1"/>
    <col min="9988" max="9988" width="4.625" style="84" hidden="1" customWidth="1"/>
    <col min="9989" max="9989" width="17.125" style="84" hidden="1" customWidth="1"/>
    <col min="9990" max="9990" width="3" style="84" hidden="1" customWidth="1"/>
    <col min="9991" max="9991" width="16.375" style="84" hidden="1" customWidth="1"/>
    <col min="9992" max="9992" width="9.375" style="84" hidden="1" customWidth="1"/>
    <col min="9993" max="10240" width="9" style="84" hidden="1" customWidth="1"/>
    <col min="10241" max="10241" width="4.125" style="84" hidden="1" customWidth="1"/>
    <col min="10242" max="10242" width="19.125" style="84" hidden="1" customWidth="1"/>
    <col min="10243" max="10243" width="17.875" style="84" hidden="1" customWidth="1"/>
    <col min="10244" max="10244" width="4.625" style="84" hidden="1" customWidth="1"/>
    <col min="10245" max="10245" width="17.125" style="84" hidden="1" customWidth="1"/>
    <col min="10246" max="10246" width="3" style="84" hidden="1" customWidth="1"/>
    <col min="10247" max="10247" width="16.375" style="84" hidden="1" customWidth="1"/>
    <col min="10248" max="10248" width="9.375" style="84" hidden="1" customWidth="1"/>
    <col min="10249" max="10496" width="9" style="84" hidden="1" customWidth="1"/>
    <col min="10497" max="10497" width="4.125" style="84" hidden="1" customWidth="1"/>
    <col min="10498" max="10498" width="19.125" style="84" hidden="1" customWidth="1"/>
    <col min="10499" max="10499" width="17.875" style="84" hidden="1" customWidth="1"/>
    <col min="10500" max="10500" width="4.625" style="84" hidden="1" customWidth="1"/>
    <col min="10501" max="10501" width="17.125" style="84" hidden="1" customWidth="1"/>
    <col min="10502" max="10502" width="3" style="84" hidden="1" customWidth="1"/>
    <col min="10503" max="10503" width="16.375" style="84" hidden="1" customWidth="1"/>
    <col min="10504" max="10504" width="9.375" style="84" hidden="1" customWidth="1"/>
    <col min="10505" max="10752" width="9" style="84" hidden="1" customWidth="1"/>
    <col min="10753" max="10753" width="4.125" style="84" hidden="1" customWidth="1"/>
    <col min="10754" max="10754" width="19.125" style="84" hidden="1" customWidth="1"/>
    <col min="10755" max="10755" width="17.875" style="84" hidden="1" customWidth="1"/>
    <col min="10756" max="10756" width="4.625" style="84" hidden="1" customWidth="1"/>
    <col min="10757" max="10757" width="17.125" style="84" hidden="1" customWidth="1"/>
    <col min="10758" max="10758" width="3" style="84" hidden="1" customWidth="1"/>
    <col min="10759" max="10759" width="16.375" style="84" hidden="1" customWidth="1"/>
    <col min="10760" max="10760" width="9.375" style="84" hidden="1" customWidth="1"/>
    <col min="10761" max="11008" width="9" style="84" hidden="1" customWidth="1"/>
    <col min="11009" max="11009" width="4.125" style="84" hidden="1" customWidth="1"/>
    <col min="11010" max="11010" width="19.125" style="84" hidden="1" customWidth="1"/>
    <col min="11011" max="11011" width="17.875" style="84" hidden="1" customWidth="1"/>
    <col min="11012" max="11012" width="4.625" style="84" hidden="1" customWidth="1"/>
    <col min="11013" max="11013" width="17.125" style="84" hidden="1" customWidth="1"/>
    <col min="11014" max="11014" width="3" style="84" hidden="1" customWidth="1"/>
    <col min="11015" max="11015" width="16.375" style="84" hidden="1" customWidth="1"/>
    <col min="11016" max="11016" width="9.375" style="84" hidden="1" customWidth="1"/>
    <col min="11017" max="11264" width="9" style="84" hidden="1" customWidth="1"/>
    <col min="11265" max="11265" width="4.125" style="84" hidden="1" customWidth="1"/>
    <col min="11266" max="11266" width="19.125" style="84" hidden="1" customWidth="1"/>
    <col min="11267" max="11267" width="17.875" style="84" hidden="1" customWidth="1"/>
    <col min="11268" max="11268" width="4.625" style="84" hidden="1" customWidth="1"/>
    <col min="11269" max="11269" width="17.125" style="84" hidden="1" customWidth="1"/>
    <col min="11270" max="11270" width="3" style="84" hidden="1" customWidth="1"/>
    <col min="11271" max="11271" width="16.375" style="84" hidden="1" customWidth="1"/>
    <col min="11272" max="11272" width="9.375" style="84" hidden="1" customWidth="1"/>
    <col min="11273" max="11520" width="9" style="84" hidden="1" customWidth="1"/>
    <col min="11521" max="11521" width="4.125" style="84" hidden="1" customWidth="1"/>
    <col min="11522" max="11522" width="19.125" style="84" hidden="1" customWidth="1"/>
    <col min="11523" max="11523" width="17.875" style="84" hidden="1" customWidth="1"/>
    <col min="11524" max="11524" width="4.625" style="84" hidden="1" customWidth="1"/>
    <col min="11525" max="11525" width="17.125" style="84" hidden="1" customWidth="1"/>
    <col min="11526" max="11526" width="3" style="84" hidden="1" customWidth="1"/>
    <col min="11527" max="11527" width="16.375" style="84" hidden="1" customWidth="1"/>
    <col min="11528" max="11528" width="9.375" style="84" hidden="1" customWidth="1"/>
    <col min="11529" max="11776" width="9" style="84" hidden="1" customWidth="1"/>
    <col min="11777" max="11777" width="4.125" style="84" hidden="1" customWidth="1"/>
    <col min="11778" max="11778" width="19.125" style="84" hidden="1" customWidth="1"/>
    <col min="11779" max="11779" width="17.875" style="84" hidden="1" customWidth="1"/>
    <col min="11780" max="11780" width="4.625" style="84" hidden="1" customWidth="1"/>
    <col min="11781" max="11781" width="17.125" style="84" hidden="1" customWidth="1"/>
    <col min="11782" max="11782" width="3" style="84" hidden="1" customWidth="1"/>
    <col min="11783" max="11783" width="16.375" style="84" hidden="1" customWidth="1"/>
    <col min="11784" max="11784" width="9.375" style="84" hidden="1" customWidth="1"/>
    <col min="11785" max="12032" width="9" style="84" hidden="1" customWidth="1"/>
    <col min="12033" max="12033" width="4.125" style="84" hidden="1" customWidth="1"/>
    <col min="12034" max="12034" width="19.125" style="84" hidden="1" customWidth="1"/>
    <col min="12035" max="12035" width="17.875" style="84" hidden="1" customWidth="1"/>
    <col min="12036" max="12036" width="4.625" style="84" hidden="1" customWidth="1"/>
    <col min="12037" max="12037" width="17.125" style="84" hidden="1" customWidth="1"/>
    <col min="12038" max="12038" width="3" style="84" hidden="1" customWidth="1"/>
    <col min="12039" max="12039" width="16.375" style="84" hidden="1" customWidth="1"/>
    <col min="12040" max="12040" width="9.375" style="84" hidden="1" customWidth="1"/>
    <col min="12041" max="12288" width="9" style="84" hidden="1" customWidth="1"/>
    <col min="12289" max="12289" width="4.125" style="84" hidden="1" customWidth="1"/>
    <col min="12290" max="12290" width="19.125" style="84" hidden="1" customWidth="1"/>
    <col min="12291" max="12291" width="17.875" style="84" hidden="1" customWidth="1"/>
    <col min="12292" max="12292" width="4.625" style="84" hidden="1" customWidth="1"/>
    <col min="12293" max="12293" width="17.125" style="84" hidden="1" customWidth="1"/>
    <col min="12294" max="12294" width="3" style="84" hidden="1" customWidth="1"/>
    <col min="12295" max="12295" width="16.375" style="84" hidden="1" customWidth="1"/>
    <col min="12296" max="12296" width="9.375" style="84" hidden="1" customWidth="1"/>
    <col min="12297" max="12544" width="9" style="84" hidden="1" customWidth="1"/>
    <col min="12545" max="12545" width="4.125" style="84" hidden="1" customWidth="1"/>
    <col min="12546" max="12546" width="19.125" style="84" hidden="1" customWidth="1"/>
    <col min="12547" max="12547" width="17.875" style="84" hidden="1" customWidth="1"/>
    <col min="12548" max="12548" width="4.625" style="84" hidden="1" customWidth="1"/>
    <col min="12549" max="12549" width="17.125" style="84" hidden="1" customWidth="1"/>
    <col min="12550" max="12550" width="3" style="84" hidden="1" customWidth="1"/>
    <col min="12551" max="12551" width="16.375" style="84" hidden="1" customWidth="1"/>
    <col min="12552" max="12552" width="9.375" style="84" hidden="1" customWidth="1"/>
    <col min="12553" max="12800" width="9" style="84" hidden="1" customWidth="1"/>
    <col min="12801" max="12801" width="4.125" style="84" hidden="1" customWidth="1"/>
    <col min="12802" max="12802" width="19.125" style="84" hidden="1" customWidth="1"/>
    <col min="12803" max="12803" width="17.875" style="84" hidden="1" customWidth="1"/>
    <col min="12804" max="12804" width="4.625" style="84" hidden="1" customWidth="1"/>
    <col min="12805" max="12805" width="17.125" style="84" hidden="1" customWidth="1"/>
    <col min="12806" max="12806" width="3" style="84" hidden="1" customWidth="1"/>
    <col min="12807" max="12807" width="16.375" style="84" hidden="1" customWidth="1"/>
    <col min="12808" max="12808" width="9.375" style="84" hidden="1" customWidth="1"/>
    <col min="12809" max="13056" width="9" style="84" hidden="1" customWidth="1"/>
    <col min="13057" max="13057" width="4.125" style="84" hidden="1" customWidth="1"/>
    <col min="13058" max="13058" width="19.125" style="84" hidden="1" customWidth="1"/>
    <col min="13059" max="13059" width="17.875" style="84" hidden="1" customWidth="1"/>
    <col min="13060" max="13060" width="4.625" style="84" hidden="1" customWidth="1"/>
    <col min="13061" max="13061" width="17.125" style="84" hidden="1" customWidth="1"/>
    <col min="13062" max="13062" width="3" style="84" hidden="1" customWidth="1"/>
    <col min="13063" max="13063" width="16.375" style="84" hidden="1" customWidth="1"/>
    <col min="13064" max="13064" width="9.375" style="84" hidden="1" customWidth="1"/>
    <col min="13065" max="13312" width="9" style="84" hidden="1" customWidth="1"/>
    <col min="13313" max="13313" width="4.125" style="84" hidden="1" customWidth="1"/>
    <col min="13314" max="13314" width="19.125" style="84" hidden="1" customWidth="1"/>
    <col min="13315" max="13315" width="17.875" style="84" hidden="1" customWidth="1"/>
    <col min="13316" max="13316" width="4.625" style="84" hidden="1" customWidth="1"/>
    <col min="13317" max="13317" width="17.125" style="84" hidden="1" customWidth="1"/>
    <col min="13318" max="13318" width="3" style="84" hidden="1" customWidth="1"/>
    <col min="13319" max="13319" width="16.375" style="84" hidden="1" customWidth="1"/>
    <col min="13320" max="13320" width="9.375" style="84" hidden="1" customWidth="1"/>
    <col min="13321" max="13568" width="9" style="84" hidden="1" customWidth="1"/>
    <col min="13569" max="13569" width="4.125" style="84" hidden="1" customWidth="1"/>
    <col min="13570" max="13570" width="19.125" style="84" hidden="1" customWidth="1"/>
    <col min="13571" max="13571" width="17.875" style="84" hidden="1" customWidth="1"/>
    <col min="13572" max="13572" width="4.625" style="84" hidden="1" customWidth="1"/>
    <col min="13573" max="13573" width="17.125" style="84" hidden="1" customWidth="1"/>
    <col min="13574" max="13574" width="3" style="84" hidden="1" customWidth="1"/>
    <col min="13575" max="13575" width="16.375" style="84" hidden="1" customWidth="1"/>
    <col min="13576" max="13576" width="9.375" style="84" hidden="1" customWidth="1"/>
    <col min="13577" max="13824" width="9" style="84" hidden="1" customWidth="1"/>
    <col min="13825" max="13825" width="4.125" style="84" hidden="1" customWidth="1"/>
    <col min="13826" max="13826" width="19.125" style="84" hidden="1" customWidth="1"/>
    <col min="13827" max="13827" width="17.875" style="84" hidden="1" customWidth="1"/>
    <col min="13828" max="13828" width="4.625" style="84" hidden="1" customWidth="1"/>
    <col min="13829" max="13829" width="17.125" style="84" hidden="1" customWidth="1"/>
    <col min="13830" max="13830" width="3" style="84" hidden="1" customWidth="1"/>
    <col min="13831" max="13831" width="16.375" style="84" hidden="1" customWidth="1"/>
    <col min="13832" max="13832" width="9.375" style="84" hidden="1" customWidth="1"/>
    <col min="13833" max="14080" width="9" style="84" hidden="1" customWidth="1"/>
    <col min="14081" max="14081" width="4.125" style="84" hidden="1" customWidth="1"/>
    <col min="14082" max="14082" width="19.125" style="84" hidden="1" customWidth="1"/>
    <col min="14083" max="14083" width="17.875" style="84" hidden="1" customWidth="1"/>
    <col min="14084" max="14084" width="4.625" style="84" hidden="1" customWidth="1"/>
    <col min="14085" max="14085" width="17.125" style="84" hidden="1" customWidth="1"/>
    <col min="14086" max="14086" width="3" style="84" hidden="1" customWidth="1"/>
    <col min="14087" max="14087" width="16.375" style="84" hidden="1" customWidth="1"/>
    <col min="14088" max="14088" width="9.375" style="84" hidden="1" customWidth="1"/>
    <col min="14089" max="14336" width="9" style="84" hidden="1" customWidth="1"/>
    <col min="14337" max="14337" width="4.125" style="84" hidden="1" customWidth="1"/>
    <col min="14338" max="14338" width="19.125" style="84" hidden="1" customWidth="1"/>
    <col min="14339" max="14339" width="17.875" style="84" hidden="1" customWidth="1"/>
    <col min="14340" max="14340" width="4.625" style="84" hidden="1" customWidth="1"/>
    <col min="14341" max="14341" width="17.125" style="84" hidden="1" customWidth="1"/>
    <col min="14342" max="14342" width="3" style="84" hidden="1" customWidth="1"/>
    <col min="14343" max="14343" width="16.375" style="84" hidden="1" customWidth="1"/>
    <col min="14344" max="14344" width="9.375" style="84" hidden="1" customWidth="1"/>
    <col min="14345" max="14592" width="9" style="84" hidden="1" customWidth="1"/>
    <col min="14593" max="14593" width="4.125" style="84" hidden="1" customWidth="1"/>
    <col min="14594" max="14594" width="19.125" style="84" hidden="1" customWidth="1"/>
    <col min="14595" max="14595" width="17.875" style="84" hidden="1" customWidth="1"/>
    <col min="14596" max="14596" width="4.625" style="84" hidden="1" customWidth="1"/>
    <col min="14597" max="14597" width="17.125" style="84" hidden="1" customWidth="1"/>
    <col min="14598" max="14598" width="3" style="84" hidden="1" customWidth="1"/>
    <col min="14599" max="14599" width="16.375" style="84" hidden="1" customWidth="1"/>
    <col min="14600" max="14600" width="9.375" style="84" hidden="1" customWidth="1"/>
    <col min="14601" max="14848" width="9" style="84" hidden="1" customWidth="1"/>
    <col min="14849" max="14849" width="4.125" style="84" hidden="1" customWidth="1"/>
    <col min="14850" max="14850" width="19.125" style="84" hidden="1" customWidth="1"/>
    <col min="14851" max="14851" width="17.875" style="84" hidden="1" customWidth="1"/>
    <col min="14852" max="14852" width="4.625" style="84" hidden="1" customWidth="1"/>
    <col min="14853" max="14853" width="17.125" style="84" hidden="1" customWidth="1"/>
    <col min="14854" max="14854" width="3" style="84" hidden="1" customWidth="1"/>
    <col min="14855" max="14855" width="16.375" style="84" hidden="1" customWidth="1"/>
    <col min="14856" max="14856" width="9.375" style="84" hidden="1" customWidth="1"/>
    <col min="14857" max="15104" width="9" style="84" hidden="1" customWidth="1"/>
    <col min="15105" max="15105" width="4.125" style="84" hidden="1" customWidth="1"/>
    <col min="15106" max="15106" width="19.125" style="84" hidden="1" customWidth="1"/>
    <col min="15107" max="15107" width="17.875" style="84" hidden="1" customWidth="1"/>
    <col min="15108" max="15108" width="4.625" style="84" hidden="1" customWidth="1"/>
    <col min="15109" max="15109" width="17.125" style="84" hidden="1" customWidth="1"/>
    <col min="15110" max="15110" width="3" style="84" hidden="1" customWidth="1"/>
    <col min="15111" max="15111" width="16.375" style="84" hidden="1" customWidth="1"/>
    <col min="15112" max="15112" width="9.375" style="84" hidden="1" customWidth="1"/>
    <col min="15113" max="15360" width="9" style="84" hidden="1" customWidth="1"/>
    <col min="15361" max="15361" width="4.125" style="84" hidden="1" customWidth="1"/>
    <col min="15362" max="15362" width="19.125" style="84" hidden="1" customWidth="1"/>
    <col min="15363" max="15363" width="17.875" style="84" hidden="1" customWidth="1"/>
    <col min="15364" max="15364" width="4.625" style="84" hidden="1" customWidth="1"/>
    <col min="15365" max="15365" width="17.125" style="84" hidden="1" customWidth="1"/>
    <col min="15366" max="15366" width="3" style="84" hidden="1" customWidth="1"/>
    <col min="15367" max="15367" width="16.375" style="84" hidden="1" customWidth="1"/>
    <col min="15368" max="15368" width="9.375" style="84" hidden="1" customWidth="1"/>
    <col min="15369" max="15616" width="9" style="84" hidden="1" customWidth="1"/>
    <col min="15617" max="15617" width="4.125" style="84" hidden="1" customWidth="1"/>
    <col min="15618" max="15618" width="19.125" style="84" hidden="1" customWidth="1"/>
    <col min="15619" max="15619" width="17.875" style="84" hidden="1" customWidth="1"/>
    <col min="15620" max="15620" width="4.625" style="84" hidden="1" customWidth="1"/>
    <col min="15621" max="15621" width="17.125" style="84" hidden="1" customWidth="1"/>
    <col min="15622" max="15622" width="3" style="84" hidden="1" customWidth="1"/>
    <col min="15623" max="15623" width="16.375" style="84" hidden="1" customWidth="1"/>
    <col min="15624" max="15624" width="9.375" style="84" hidden="1" customWidth="1"/>
    <col min="15625" max="15872" width="9" style="84" hidden="1" customWidth="1"/>
    <col min="15873" max="15873" width="4.125" style="84" hidden="1" customWidth="1"/>
    <col min="15874" max="15874" width="19.125" style="84" hidden="1" customWidth="1"/>
    <col min="15875" max="15875" width="17.875" style="84" hidden="1" customWidth="1"/>
    <col min="15876" max="15876" width="4.625" style="84" hidden="1" customWidth="1"/>
    <col min="15877" max="15877" width="17.125" style="84" hidden="1" customWidth="1"/>
    <col min="15878" max="15878" width="3" style="84" hidden="1" customWidth="1"/>
    <col min="15879" max="15879" width="16.375" style="84" hidden="1" customWidth="1"/>
    <col min="15880" max="15880" width="9.375" style="84" hidden="1" customWidth="1"/>
    <col min="15881" max="16128" width="9" style="84" hidden="1" customWidth="1"/>
    <col min="16129" max="16129" width="4.125" style="84" hidden="1" customWidth="1"/>
    <col min="16130" max="16130" width="19.125" style="84" hidden="1" customWidth="1"/>
    <col min="16131" max="16131" width="17.875" style="84" hidden="1" customWidth="1"/>
    <col min="16132" max="16132" width="4.625" style="84" hidden="1" customWidth="1"/>
    <col min="16133" max="16133" width="17.125" style="84" hidden="1" customWidth="1"/>
    <col min="16134" max="16134" width="3" style="84" hidden="1" customWidth="1"/>
    <col min="16135" max="16135" width="16.375" style="84" hidden="1" customWidth="1"/>
    <col min="16136" max="16136" width="9.375" style="84" hidden="1" customWidth="1"/>
    <col min="16137" max="16384" width="9" style="84" hidden="1" customWidth="1"/>
  </cols>
  <sheetData>
    <row r="1" spans="1:8" ht="17.25" x14ac:dyDescent="0.15">
      <c r="A1" s="403" t="str">
        <f>IF(初期入力!S66=1,"※　内容確認のうえ，印刷してください。","※　印刷は不要です。")</f>
        <v>※　内容確認のうえ，印刷してください。</v>
      </c>
      <c r="B1" s="144"/>
      <c r="C1" s="144"/>
      <c r="D1" s="144"/>
      <c r="E1" s="144"/>
      <c r="F1" s="144"/>
      <c r="G1" s="144"/>
      <c r="H1" s="144"/>
    </row>
    <row r="2" spans="1:8" ht="17.25" customHeight="1" x14ac:dyDescent="0.15">
      <c r="A2" s="403" t="str">
        <f>IF(初期入力!S66=1,"★　次は【⑦いこいの家運営計画書】シートを選択してください。","")</f>
        <v>★　次は【⑦いこいの家運営計画書】シートを選択してください。</v>
      </c>
      <c r="B2" s="144"/>
      <c r="C2" s="144"/>
      <c r="D2" s="144"/>
      <c r="E2" s="144"/>
      <c r="F2" s="144"/>
      <c r="G2" s="144"/>
      <c r="H2" s="144"/>
    </row>
    <row r="3" spans="1:8" ht="4.5" customHeight="1" x14ac:dyDescent="0.15">
      <c r="A3" s="144"/>
      <c r="B3" s="144"/>
      <c r="C3" s="144"/>
      <c r="D3" s="144"/>
      <c r="E3" s="144"/>
      <c r="F3" s="144"/>
      <c r="G3" s="144"/>
      <c r="H3" s="144"/>
    </row>
    <row r="4" spans="1:8" ht="24" customHeight="1" x14ac:dyDescent="0.15">
      <c r="A4" s="999" t="s">
        <v>118</v>
      </c>
      <c r="B4" s="1000"/>
      <c r="C4" s="1000"/>
      <c r="D4" s="1000"/>
      <c r="E4" s="1000"/>
      <c r="F4" s="1000"/>
      <c r="G4" s="1000"/>
      <c r="H4" s="1000"/>
    </row>
    <row r="5" spans="1:8" ht="13.5" customHeight="1" x14ac:dyDescent="0.15">
      <c r="A5" s="1000"/>
      <c r="B5" s="1000"/>
      <c r="C5" s="1000"/>
      <c r="D5" s="1000"/>
      <c r="E5" s="1000"/>
      <c r="F5" s="1000"/>
      <c r="G5" s="1000"/>
      <c r="H5" s="1000"/>
    </row>
    <row r="6" spans="1:8" ht="11.25" customHeight="1" x14ac:dyDescent="0.15">
      <c r="C6" s="404"/>
      <c r="D6" s="404"/>
      <c r="E6" s="404"/>
      <c r="F6" s="404"/>
      <c r="G6" s="404"/>
    </row>
    <row r="7" spans="1:8" ht="33" customHeight="1" x14ac:dyDescent="0.15">
      <c r="B7" s="338"/>
      <c r="C7" s="338" t="s">
        <v>5</v>
      </c>
      <c r="D7" s="918" t="str">
        <f>IF(初期入力!C25="","",初期入力!C25)</f>
        <v/>
      </c>
      <c r="E7" s="997"/>
      <c r="F7" s="997"/>
      <c r="G7" s="919"/>
    </row>
    <row r="8" spans="1:8" ht="33" customHeight="1" x14ac:dyDescent="0.15">
      <c r="C8" s="998" t="str">
        <f>IF(初期入力!E68="","",初期入力!E68)</f>
        <v/>
      </c>
      <c r="D8" s="998"/>
      <c r="E8" s="998"/>
      <c r="F8" s="998"/>
      <c r="G8" s="420" t="s">
        <v>317</v>
      </c>
    </row>
    <row r="9" spans="1:8" ht="75" customHeight="1" x14ac:dyDescent="0.2">
      <c r="A9" s="405">
        <v>1</v>
      </c>
      <c r="B9" s="407" t="s">
        <v>390</v>
      </c>
      <c r="C9" s="411" t="s">
        <v>164</v>
      </c>
      <c r="D9" s="412"/>
      <c r="E9" s="412"/>
      <c r="F9" s="412"/>
      <c r="G9" s="421" t="str">
        <f>IF(初期入力!O91="","",初期入力!O91)</f>
        <v/>
      </c>
      <c r="H9" s="411" t="s">
        <v>59</v>
      </c>
    </row>
    <row r="10" spans="1:8" ht="75" customHeight="1" x14ac:dyDescent="0.2">
      <c r="A10" s="405">
        <v>2</v>
      </c>
      <c r="B10" s="408" t="s">
        <v>392</v>
      </c>
      <c r="C10" s="412"/>
      <c r="D10" s="412"/>
      <c r="E10" s="412"/>
      <c r="F10" s="412"/>
      <c r="G10" s="421" t="str">
        <f>IF(初期入力!O93="","",初期入力!O93)</f>
        <v/>
      </c>
      <c r="H10" s="411" t="s">
        <v>59</v>
      </c>
    </row>
    <row r="11" spans="1:8" ht="37.5" customHeight="1" x14ac:dyDescent="0.2">
      <c r="A11" s="406"/>
      <c r="B11" s="408"/>
      <c r="C11" s="413" t="s">
        <v>205</v>
      </c>
      <c r="D11" s="413"/>
      <c r="E11" s="413" t="s">
        <v>393</v>
      </c>
      <c r="F11" s="412"/>
      <c r="G11" s="422"/>
      <c r="H11" s="411"/>
    </row>
    <row r="12" spans="1:8" ht="37.5" customHeight="1" x14ac:dyDescent="0.2">
      <c r="A12" s="405">
        <v>3</v>
      </c>
      <c r="B12" s="408" t="s">
        <v>394</v>
      </c>
      <c r="C12" s="414">
        <f>初期入力!F95</f>
        <v>93</v>
      </c>
      <c r="D12" s="416" t="s">
        <v>109</v>
      </c>
      <c r="E12" s="417" t="str">
        <f>IF(初期入力!J95="","",初期入力!J95)</f>
        <v/>
      </c>
      <c r="F12" s="419"/>
      <c r="G12" s="421" t="str">
        <f>IF(初期入力!O95="","",初期入力!O95)</f>
        <v/>
      </c>
      <c r="H12" s="411" t="s">
        <v>59</v>
      </c>
    </row>
    <row r="13" spans="1:8" ht="37.5" customHeight="1" x14ac:dyDescent="0.2">
      <c r="A13" s="406"/>
      <c r="B13" s="408"/>
      <c r="C13" s="413" t="s">
        <v>395</v>
      </c>
      <c r="D13" s="412"/>
      <c r="E13" s="412"/>
      <c r="F13" s="412"/>
      <c r="G13" s="422"/>
      <c r="H13" s="411"/>
    </row>
    <row r="14" spans="1:8" ht="37.5" customHeight="1" x14ac:dyDescent="0.2">
      <c r="A14" s="405">
        <v>4</v>
      </c>
      <c r="B14" s="408" t="s">
        <v>125</v>
      </c>
      <c r="C14" s="415">
        <f>初期入力!F97</f>
        <v>20</v>
      </c>
      <c r="D14" s="416" t="s">
        <v>109</v>
      </c>
      <c r="E14" s="418" t="str">
        <f>IF(初期入力!J97="","",初期入力!J97)</f>
        <v/>
      </c>
      <c r="F14" s="419"/>
      <c r="G14" s="421">
        <f>初期入力!O97</f>
        <v>25000</v>
      </c>
      <c r="H14" s="411" t="s">
        <v>59</v>
      </c>
    </row>
    <row r="15" spans="1:8" ht="75" customHeight="1" x14ac:dyDescent="0.2">
      <c r="A15" s="405">
        <v>5</v>
      </c>
      <c r="B15" s="408" t="s">
        <v>396</v>
      </c>
      <c r="C15" s="412"/>
      <c r="D15" s="412"/>
      <c r="E15" s="412"/>
      <c r="F15" s="412"/>
      <c r="G15" s="421" t="str">
        <f>IF(初期入力!O99="","",初期入力!O99)</f>
        <v/>
      </c>
      <c r="H15" s="411" t="s">
        <v>59</v>
      </c>
    </row>
    <row r="16" spans="1:8" ht="75" customHeight="1" x14ac:dyDescent="0.2">
      <c r="B16" s="408" t="s">
        <v>6</v>
      </c>
      <c r="C16" s="412"/>
      <c r="D16" s="412"/>
      <c r="E16" s="412"/>
      <c r="F16" s="412"/>
      <c r="G16" s="421">
        <f>初期入力!O101</f>
        <v>25000</v>
      </c>
      <c r="H16" s="411" t="s">
        <v>59</v>
      </c>
    </row>
    <row r="17" spans="2:8" ht="18.75" x14ac:dyDescent="0.2">
      <c r="B17" s="409"/>
      <c r="C17" s="412"/>
      <c r="D17" s="412"/>
      <c r="E17" s="412"/>
      <c r="F17" s="412"/>
      <c r="G17" s="422"/>
      <c r="H17" s="411"/>
    </row>
    <row r="18" spans="2:8" ht="36.75" customHeight="1" x14ac:dyDescent="0.2">
      <c r="B18" s="409"/>
      <c r="C18" s="412"/>
      <c r="D18" s="412"/>
      <c r="E18" s="412"/>
      <c r="F18" s="412"/>
      <c r="G18" s="423"/>
      <c r="H18" s="412"/>
    </row>
    <row r="19" spans="2:8" ht="18.75" x14ac:dyDescent="0.2">
      <c r="B19" s="410" t="s">
        <v>126</v>
      </c>
      <c r="C19" s="412" t="s">
        <v>398</v>
      </c>
      <c r="D19" s="412"/>
      <c r="E19" s="412"/>
      <c r="F19" s="412"/>
      <c r="G19" s="421" t="str">
        <f>初期入力!O103</f>
        <v/>
      </c>
      <c r="H19" s="411" t="s">
        <v>59</v>
      </c>
    </row>
    <row r="20" spans="2:8" ht="18.75" x14ac:dyDescent="0.2">
      <c r="B20" s="410"/>
      <c r="C20" s="412"/>
      <c r="D20" s="412"/>
      <c r="E20" s="412"/>
      <c r="F20" s="412"/>
      <c r="G20" s="424"/>
      <c r="H20" s="411"/>
    </row>
    <row r="21" spans="2:8" ht="18.75" x14ac:dyDescent="0.2">
      <c r="B21" s="410"/>
      <c r="C21" s="412"/>
      <c r="D21" s="412"/>
      <c r="E21" s="412"/>
      <c r="F21" s="412"/>
      <c r="G21" s="424"/>
      <c r="H21" s="411"/>
    </row>
    <row r="22" spans="2:8" ht="18.75" x14ac:dyDescent="0.2">
      <c r="B22" s="410"/>
      <c r="C22" s="412"/>
      <c r="D22" s="412"/>
      <c r="E22" s="412"/>
      <c r="F22" s="412"/>
      <c r="G22" s="424"/>
      <c r="H22" s="411"/>
    </row>
    <row r="23" spans="2:8" ht="18.75" x14ac:dyDescent="0.2">
      <c r="B23" s="410"/>
      <c r="C23" s="412"/>
      <c r="D23" s="412"/>
      <c r="E23" s="412"/>
      <c r="F23" s="412"/>
      <c r="G23" s="424"/>
      <c r="H23" s="411"/>
    </row>
    <row r="24" spans="2:8" ht="18.75" x14ac:dyDescent="0.2">
      <c r="B24" s="410"/>
      <c r="C24" s="412"/>
      <c r="D24" s="412"/>
      <c r="E24" s="412"/>
      <c r="F24" s="412"/>
      <c r="G24" s="424"/>
      <c r="H24" s="411"/>
    </row>
    <row r="25" spans="2:8" ht="18.75" x14ac:dyDescent="0.2">
      <c r="B25" s="410"/>
      <c r="C25" s="412"/>
      <c r="D25" s="412"/>
      <c r="E25" s="412"/>
      <c r="F25" s="412"/>
      <c r="G25" s="424"/>
      <c r="H25" s="411"/>
    </row>
    <row r="26" spans="2:8" ht="18.75" x14ac:dyDescent="0.2">
      <c r="B26" s="410"/>
      <c r="C26" s="412"/>
      <c r="D26" s="412"/>
      <c r="E26" s="412"/>
      <c r="F26" s="412"/>
      <c r="G26" s="424"/>
      <c r="H26" s="411"/>
    </row>
    <row r="27" spans="2:8" ht="18.75" x14ac:dyDescent="0.2">
      <c r="B27" s="410"/>
      <c r="C27" s="412"/>
      <c r="D27" s="412"/>
      <c r="E27" s="412"/>
      <c r="F27" s="412"/>
      <c r="G27" s="424"/>
      <c r="H27" s="411"/>
    </row>
  </sheetData>
  <sheetProtection sheet="1" objects="1" scenarios="1"/>
  <mergeCells count="3">
    <mergeCell ref="D7:G7"/>
    <mergeCell ref="C8:F8"/>
    <mergeCell ref="A4:H5"/>
  </mergeCells>
  <phoneticPr fontId="3"/>
  <pageMargins left="0.78740157480314965" right="0.35433070866141736" top="0.83" bottom="0.23622047244094488" header="0.4"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22</vt:i4>
      </vt:variant>
    </vt:vector>
  </HeadingPairs>
  <TitlesOfParts>
    <vt:vector size="39" baseType="lpstr">
      <vt:lpstr>初期入力</vt:lpstr>
      <vt:lpstr>申立書</vt:lpstr>
      <vt:lpstr>①申請書</vt:lpstr>
      <vt:lpstr>②役員名簿</vt:lpstr>
      <vt:lpstr>③調書</vt:lpstr>
      <vt:lpstr>④活動実施計画書及び資金計画書</vt:lpstr>
      <vt:lpstr>月別収支計画書（参考）</vt:lpstr>
      <vt:lpstr>⑤収支予算書</vt:lpstr>
      <vt:lpstr>⑥いこいの家加算額算出調書</vt:lpstr>
      <vt:lpstr>⑦いこいの家運営計画書</vt:lpstr>
      <vt:lpstr>⑧請求書</vt:lpstr>
      <vt:lpstr>⑨会員名簿（男） </vt:lpstr>
      <vt:lpstr>⑨会員名簿(女)</vt:lpstr>
      <vt:lpstr>現金出納帳（例１）</vt:lpstr>
      <vt:lpstr>現金出納帳 (例２　計算式あり)</vt:lpstr>
      <vt:lpstr>活動日誌</vt:lpstr>
      <vt:lpstr>備品台帳</vt:lpstr>
      <vt:lpstr>①申請書!Print_Area</vt:lpstr>
      <vt:lpstr>②役員名簿!Print_Area</vt:lpstr>
      <vt:lpstr>③調書!Print_Area</vt:lpstr>
      <vt:lpstr>④活動実施計画書及び資金計画書!Print_Area</vt:lpstr>
      <vt:lpstr>⑤収支予算書!Print_Area</vt:lpstr>
      <vt:lpstr>⑥いこいの家加算額算出調書!Print_Area</vt:lpstr>
      <vt:lpstr>⑦いこいの家運営計画書!Print_Area</vt:lpstr>
      <vt:lpstr>⑧請求書!Print_Area</vt:lpstr>
      <vt:lpstr>'⑨会員名簿(女)'!Print_Area</vt:lpstr>
      <vt:lpstr>'⑨会員名簿（男） '!Print_Area</vt:lpstr>
      <vt:lpstr>活動日誌!Print_Area</vt:lpstr>
      <vt:lpstr>'月別収支計画書（参考）'!Print_Area</vt:lpstr>
      <vt:lpstr>'現金出納帳 (例２　計算式あり)'!Print_Area</vt:lpstr>
      <vt:lpstr>'現金出納帳（例１）'!Print_Area</vt:lpstr>
      <vt:lpstr>申立書!Print_Area</vt:lpstr>
      <vt:lpstr>備品台帳!Print_Area</vt:lpstr>
      <vt:lpstr>⑦いこいの家運営計画書!Print_Titles</vt:lpstr>
      <vt:lpstr>'⑨会員名簿(女)'!Print_Titles</vt:lpstr>
      <vt:lpstr>'⑨会員名簿（男） '!Print_Titles</vt:lpstr>
      <vt:lpstr>'現金出納帳 (例２　計算式あり)'!Print_Titles</vt:lpstr>
      <vt:lpstr>'現金出納帳（例１）'!Print_Titles</vt:lpstr>
      <vt:lpstr>備品台帳!Print_Titles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kaigokourei078</dc:creator>
  <cp:lastModifiedBy>笠松　修英</cp:lastModifiedBy>
  <cp:lastPrinted>2026-04-09T10:15:07Z</cp:lastPrinted>
  <dcterms:created xsi:type="dcterms:W3CDTF">2016-02-15T11:19:11Z</dcterms:created>
  <dcterms:modified xsi:type="dcterms:W3CDTF">2026-04-09T11:07:52Z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3.1.10.0</vt:lpwstr>
      <vt:lpwstr>3.1.3.0</vt:lpwstr>
      <vt:lpwstr>3.1.4.0</vt:lpwstr>
      <vt:lpwstr>3.1.9.0</vt:lpwstr>
    </vt:vector>
  </property>
  <property fmtid="{DCFEDD21-7773-49B2-8022-6FC58DB5260B}" pid="3" name="LastSavedVersion">
    <vt:lpwstr>3.1.10.0</vt:lpwstr>
  </property>
  <property fmtid="{DCFEDD21-7773-49B2-8022-6FC58DB5260B}" pid="4" name="LastSavedDate">
    <vt:filetime>2025-03-13T09:08:54Z</vt:filetime>
  </property>
</Properties>
</file>