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01水道局\12経営企画課\04経営企画係\02組織共用\00一時保存（作業中）\H31.01.18【照会128〆】公営企業に係る経営比較分析表（平成29年度決算）の分析等について\上下水道部提出用\"/>
    </mc:Choice>
  </mc:AlternateContent>
  <workbookProtection workbookAlgorithmName="SHA-512" workbookHashValue="LjzhlfvFDcFufnxmQJAwNkQJl92W+lz65mIVgZ7DVZFmRQf+8YgZKuLiaN4TfYxmKmVHXXz+h19ISctN6ZBbVQ==" workbookSaltValue="zviLsKKSR4TG39o8XDQX5A==" workbookSpinCount="100000" lockStructure="1"/>
  <bookViews>
    <workbookView xWindow="0" yWindow="0" windowWidth="15360" windowHeight="7635"/>
  </bookViews>
  <sheets>
    <sheet name="法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P10" i="4" s="1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W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<sst xmlns="http://schemas.openxmlformats.org/spreadsheetml/2006/main" count="232" uniqueCount="120">
  <si>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</si>
  <si>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</si>
  <si>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</si>
  <si>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</si>
  <si>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</si>
  <si>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</si>
  <si>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</si>
  <si>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</si>
  <si>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</si>
  <si>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</si>
  <si>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</si>
  <si>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</si>
  <si>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</si>
  <si>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</si>
  <si>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</si>
  <si>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</si>
  <si>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</si>
  <si>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</si>
  <si>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</si>
  <si>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</si>
  <si>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</si>
  <si>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</si>
  <si>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</si>
  <si>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</si>
  <si>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</si>
  <si>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</si>
  <si>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</si>
  <si>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</si>
  <si>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</si>
  <si>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</si>
  <si>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</si>
  <si>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</si>
  <si>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</si>
  <si>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</si>
  <si>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</si>
  <si>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</si>
  <si>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</si>
  <si>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</si>
  <si>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</si>
  <si>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</si>
  <si>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平成25年度における各指標の類似団体平均値は、当時の事業数を基に算出していますが、管路経年化率及び管路更新率については、平成26年度の事業数を基に類似団体平均値を算出しています。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</si>
  <si>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</si>
  <si>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</si>
  <si>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</si>
  <si>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</si>
  <si>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</si>
  <si>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</si>
  <si>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</si>
  <si>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</si>
  <si>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</si>
  <si>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</si>
  <si>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</si>
  <si>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</si>
  <si>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</si>
  <si>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</si>
  <si>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</si>
  <si>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</si>
  <si>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</si>
  <si>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</si>
  <si>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</si>
  <si>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</si>
  <si>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</si>
  <si>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</si>
  <si>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</si>
  <si>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</si>
  <si>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</si>
  <si>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</si>
  <si>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</si>
  <si>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</si>
  <si>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</si>
  <si>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</si>
  <si>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</si>
  <si>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</si>
  <si>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</si>
  <si>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</si>
  <si>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</si>
  <si>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</si>
  <si>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</si>
  <si>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</si>
  <si>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</si>
  <si>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</si>
  <si>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</si>
  <si>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</si>
  <si>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</si>
  <si>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</si>
  <si>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</si>
  <si>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</si>
  <si>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</si>
  <si>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</si>
  <si>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</si>
  <si>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</si>
  <si>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</si>
  <si>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</si>
  <si>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</si>
  <si>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</si>
  <si>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</si>
  <si>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</si>
  <si>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</si>
  <si>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</si>
  <si>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</si>
  <si>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</si>
  <si>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</si>
  <si>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</si>
  <si>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</si>
  <si>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</si>
  <si>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旭川市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</si>
  <si>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</si>
  <si>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</si>
  <si>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</si>
  <si>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</si>
  <si>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</si>
  <si>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</si>
  <si>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</si>
  <si>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</si>
  <si>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</si>
  <si>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</si>
  <si>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</si>
  <si>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①，②ともに上昇傾向であり，施設と管の老朽化が進んでいます。
③毎年一定規模更新しています。できるだけ長期間水道管を使うため，状態を見極めながら計画的に更新することで，費用を抑制します。</t>
    <rPh sb="6" eb="8">
      <t>ジョウショウ</t>
    </rPh>
    <rPh sb="8" eb="10">
      <t>ケイコウ</t>
    </rPh>
    <rPh sb="14" eb="16">
      <t>シセツ</t>
    </rPh>
    <rPh sb="17" eb="18">
      <t>カン</t>
    </rPh>
    <rPh sb="19" eb="22">
      <t>ロウキュウカ</t>
    </rPh>
    <rPh sb="23" eb="24">
      <t>スス</t>
    </rPh>
    <rPh sb="32" eb="34">
      <t>マイトシ</t>
    </rPh>
    <rPh sb="34" eb="36">
      <t>イッテイ</t>
    </rPh>
    <rPh sb="36" eb="38">
      <t>キボ</t>
    </rPh>
    <rPh sb="38" eb="40">
      <t>コウシン</t>
    </rPh>
    <phoneticPr fontId="4"/>
  </si>
  <si>
    <t>　人口減少等により料金収入が減少する一方で，施設の老朽化が進行し，事業を平準化しても毎年一定規模の更新費用がかかります。
　効率的，効果的な事業運営に努めますが，施設の維持管理や更新に必要な財源確保のため，優先順位を見極めて計画的に事業を実施します。</t>
    <rPh sb="1" eb="3">
      <t>ジンコウ</t>
    </rPh>
    <rPh sb="3" eb="6">
      <t>ゲンショウトウ</t>
    </rPh>
    <rPh sb="9" eb="11">
      <t>リョウキン</t>
    </rPh>
    <rPh sb="11" eb="13">
      <t>シュウニュウ</t>
    </rPh>
    <rPh sb="14" eb="16">
      <t>ゲンショウ</t>
    </rPh>
    <rPh sb="18" eb="20">
      <t>イッポウ</t>
    </rPh>
    <rPh sb="22" eb="24">
      <t>シセツ</t>
    </rPh>
    <rPh sb="25" eb="28">
      <t>ロウキュウカ</t>
    </rPh>
    <rPh sb="29" eb="31">
      <t>シンコウ</t>
    </rPh>
    <rPh sb="33" eb="35">
      <t>ジギョウ</t>
    </rPh>
    <rPh sb="36" eb="39">
      <t>ヘイジュンカ</t>
    </rPh>
    <rPh sb="42" eb="44">
      <t>マイトシ</t>
    </rPh>
    <rPh sb="44" eb="46">
      <t>イッテイ</t>
    </rPh>
    <rPh sb="46" eb="48">
      <t>キボ</t>
    </rPh>
    <rPh sb="49" eb="51">
      <t>コウシン</t>
    </rPh>
    <rPh sb="51" eb="53">
      <t>ヒヨウ</t>
    </rPh>
    <rPh sb="62" eb="65">
      <t>コウリツテキ</t>
    </rPh>
    <rPh sb="66" eb="69">
      <t>コウカテキ</t>
    </rPh>
    <rPh sb="70" eb="72">
      <t>ジギョウ</t>
    </rPh>
    <rPh sb="72" eb="74">
      <t>ウンエイ</t>
    </rPh>
    <rPh sb="75" eb="76">
      <t>ツト</t>
    </rPh>
    <rPh sb="81" eb="83">
      <t>シセツ</t>
    </rPh>
    <rPh sb="84" eb="86">
      <t>イジ</t>
    </rPh>
    <rPh sb="86" eb="88">
      <t>カンリ</t>
    </rPh>
    <rPh sb="89" eb="91">
      <t>コウシン</t>
    </rPh>
    <rPh sb="92" eb="94">
      <t>ヒツヨウ</t>
    </rPh>
    <rPh sb="95" eb="97">
      <t>ザイゲン</t>
    </rPh>
    <rPh sb="97" eb="99">
      <t>カクホ</t>
    </rPh>
    <rPh sb="103" eb="105">
      <t>ユウセン</t>
    </rPh>
    <rPh sb="105" eb="107">
      <t>ジュンイ</t>
    </rPh>
    <rPh sb="108" eb="110">
      <t>ミキワ</t>
    </rPh>
    <rPh sb="112" eb="115">
      <t>ケイカクテキ</t>
    </rPh>
    <rPh sb="116" eb="118">
      <t>ジギョウ</t>
    </rPh>
    <rPh sb="119" eb="121">
      <t>ジッシ</t>
    </rPh>
    <phoneticPr fontId="4"/>
  </si>
  <si>
    <t>①各年度とも100％を超えていますが，今後は人口減少等により料金収入が減少すると見込んでいます。
②累積欠損金は発生していません。
③平成26年度の会計制度の見直しに伴い，１年以内の償還予定の企業債が流動負債になったため比率は100％を下回っていますが，支払能力に問題はありません。
④類似団体平均を上回っていますが，企業債残高の減少に伴い比率は減少してきています。
⑤100％を下回ったことから，一層維持管理費の削減に努めます。
⑥有収水量の減少に比べ，経費の縮減幅が小さく，給水原価は上昇傾向です。
⑦配水量の減少に伴い率が下がっていますが，これは類似団体平均とほぼ同じ状況です。
⑧類似団体平均を下回っていますが，漏水が多い管の更新を進めていることから，毎年度改善しています。</t>
    <rPh sb="1" eb="4">
      <t>カクネンド</t>
    </rPh>
    <rPh sb="11" eb="12">
      <t>コ</t>
    </rPh>
    <rPh sb="19" eb="21">
      <t>コンゴ</t>
    </rPh>
    <rPh sb="22" eb="24">
      <t>ジンコウ</t>
    </rPh>
    <rPh sb="24" eb="26">
      <t>ゲンショウ</t>
    </rPh>
    <rPh sb="26" eb="27">
      <t>トウ</t>
    </rPh>
    <rPh sb="30" eb="32">
      <t>リョウキン</t>
    </rPh>
    <rPh sb="32" eb="34">
      <t>シュウニュウ</t>
    </rPh>
    <rPh sb="35" eb="37">
      <t>ゲンショウ</t>
    </rPh>
    <rPh sb="40" eb="42">
      <t>ミコ</t>
    </rPh>
    <rPh sb="50" eb="52">
      <t>ルイセキ</t>
    </rPh>
    <rPh sb="52" eb="55">
      <t>ケッソンキン</t>
    </rPh>
    <rPh sb="56" eb="58">
      <t>ハッセイ</t>
    </rPh>
    <rPh sb="67" eb="69">
      <t>ヘイセイ</t>
    </rPh>
    <rPh sb="71" eb="72">
      <t>ネン</t>
    </rPh>
    <rPh sb="72" eb="73">
      <t>ド</t>
    </rPh>
    <rPh sb="74" eb="76">
      <t>カイケイ</t>
    </rPh>
    <rPh sb="76" eb="78">
      <t>セイド</t>
    </rPh>
    <rPh sb="79" eb="81">
      <t>ミナオ</t>
    </rPh>
    <rPh sb="83" eb="84">
      <t>トモナ</t>
    </rPh>
    <rPh sb="87" eb="88">
      <t>ネン</t>
    </rPh>
    <rPh sb="88" eb="90">
      <t>イナイ</t>
    </rPh>
    <rPh sb="91" eb="93">
      <t>ショウカン</t>
    </rPh>
    <rPh sb="93" eb="95">
      <t>ヨテイ</t>
    </rPh>
    <rPh sb="96" eb="98">
      <t>キギョウ</t>
    </rPh>
    <rPh sb="98" eb="99">
      <t>サイ</t>
    </rPh>
    <rPh sb="100" eb="102">
      <t>リュウドウ</t>
    </rPh>
    <rPh sb="102" eb="104">
      <t>フサイ</t>
    </rPh>
    <rPh sb="110" eb="112">
      <t>ヒリツ</t>
    </rPh>
    <rPh sb="118" eb="120">
      <t>シタマワ</t>
    </rPh>
    <rPh sb="127" eb="129">
      <t>シハラ</t>
    </rPh>
    <rPh sb="129" eb="131">
      <t>ノウリョク</t>
    </rPh>
    <rPh sb="132" eb="134">
      <t>モンダイ</t>
    </rPh>
    <rPh sb="143" eb="145">
      <t>ルイジ</t>
    </rPh>
    <rPh sb="145" eb="147">
      <t>ダンタイ</t>
    </rPh>
    <rPh sb="147" eb="149">
      <t>ヘイキン</t>
    </rPh>
    <rPh sb="150" eb="152">
      <t>ウワマワ</t>
    </rPh>
    <rPh sb="159" eb="161">
      <t>キギョウ</t>
    </rPh>
    <rPh sb="161" eb="162">
      <t>サイ</t>
    </rPh>
    <rPh sb="162" eb="164">
      <t>ザンダカ</t>
    </rPh>
    <rPh sb="165" eb="167">
      <t>ゲンショウ</t>
    </rPh>
    <rPh sb="168" eb="169">
      <t>トモナ</t>
    </rPh>
    <rPh sb="170" eb="172">
      <t>ヒリツ</t>
    </rPh>
    <rPh sb="173" eb="175">
      <t>ゲンショウ</t>
    </rPh>
    <rPh sb="190" eb="192">
      <t>シタマワ</t>
    </rPh>
    <rPh sb="199" eb="201">
      <t>イッソウ</t>
    </rPh>
    <rPh sb="207" eb="209">
      <t>サクゲン</t>
    </rPh>
    <rPh sb="210" eb="211">
      <t>ツト</t>
    </rPh>
    <rPh sb="217" eb="218">
      <t>ユウ</t>
    </rPh>
    <rPh sb="218" eb="219">
      <t>シュウ</t>
    </rPh>
    <rPh sb="219" eb="221">
      <t>スイリョウ</t>
    </rPh>
    <rPh sb="222" eb="224">
      <t>ゲンショウ</t>
    </rPh>
    <rPh sb="225" eb="226">
      <t>クラ</t>
    </rPh>
    <rPh sb="228" eb="230">
      <t>ケイヒ</t>
    </rPh>
    <rPh sb="231" eb="233">
      <t>シュクゲン</t>
    </rPh>
    <rPh sb="233" eb="234">
      <t>ハバ</t>
    </rPh>
    <rPh sb="235" eb="236">
      <t>チイ</t>
    </rPh>
    <rPh sb="239" eb="241">
      <t>キュウスイ</t>
    </rPh>
    <rPh sb="241" eb="243">
      <t>ゲンカ</t>
    </rPh>
    <rPh sb="244" eb="246">
      <t>ジョウショウ</t>
    </rPh>
    <rPh sb="246" eb="248">
      <t>ケイコウ</t>
    </rPh>
    <rPh sb="253" eb="255">
      <t>ハイスイ</t>
    </rPh>
    <rPh sb="255" eb="256">
      <t>リョウ</t>
    </rPh>
    <rPh sb="257" eb="259">
      <t>ゲンショウ</t>
    </rPh>
    <rPh sb="260" eb="261">
      <t>トモナ</t>
    </rPh>
    <rPh sb="262" eb="263">
      <t>リツ</t>
    </rPh>
    <rPh sb="264" eb="265">
      <t>サ</t>
    </rPh>
    <rPh sb="276" eb="278">
      <t>ルイジ</t>
    </rPh>
    <rPh sb="278" eb="280">
      <t>ダンタイ</t>
    </rPh>
    <rPh sb="280" eb="282">
      <t>ヘイキン</t>
    </rPh>
    <rPh sb="285" eb="286">
      <t>オナ</t>
    </rPh>
    <rPh sb="287" eb="289">
      <t>ジョウキョウ</t>
    </rPh>
    <rPh sb="294" eb="296">
      <t>ルイジ</t>
    </rPh>
    <rPh sb="296" eb="298">
      <t>ダンタイ</t>
    </rPh>
    <rPh sb="298" eb="300">
      <t>ヘイキン</t>
    </rPh>
    <rPh sb="301" eb="303">
      <t>シタマワ</t>
    </rPh>
    <rPh sb="310" eb="312">
      <t>ロウスイ</t>
    </rPh>
    <rPh sb="313" eb="314">
      <t>オオ</t>
    </rPh>
    <rPh sb="315" eb="316">
      <t>カン</t>
    </rPh>
    <rPh sb="317" eb="319">
      <t>コウシン</t>
    </rPh>
    <rPh sb="320" eb="321">
      <t>スス</t>
    </rPh>
    <rPh sb="330" eb="333">
      <t>マイネンド</t>
    </rPh>
    <rPh sb="333" eb="335">
      <t>カイゼン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</si>
</sst>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5" fillId="0" borderId="5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0.68</c:v>
                </c:pt>
                <c:pt idx="1">
                  <c:v>0.55000000000000004</c:v>
                </c:pt>
                <c:pt idx="2">
                  <c:v>0.61</c:v>
                </c:pt>
                <c:pt idx="3">
                  <c:v>0.83</c:v>
                </c:pt>
                <c:pt idx="4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75-4F26-80FE-8A270CF4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83168"/>
        <c:axId val="220983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0.76</c:v>
                </c:pt>
                <c:pt idx="1">
                  <c:v>0.69</c:v>
                </c:pt>
                <c:pt idx="2">
                  <c:v>0.74</c:v>
                </c:pt>
                <c:pt idx="3">
                  <c:v>0.73</c:v>
                </c:pt>
                <c:pt idx="4">
                  <c:v>0.74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75-4F26-80FE-8A270CF404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83168"/>
        <c:axId val="220983560"/>
      </c:lineChart>
      <c:dateAx>
        <c:axId val="220983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0983560"/>
        <c:crosses val="autoZero"/>
        <c:auto val="1"/>
        <c:lblOffset val="100"/>
        <c:baseTimeUnit val="years"/>
      </c:dateAx>
      <c:valAx>
        <c:axId val="220983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983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63.76</c:v>
                </c:pt>
                <c:pt idx="1">
                  <c:v>63.3</c:v>
                </c:pt>
                <c:pt idx="2">
                  <c:v>63.04</c:v>
                </c:pt>
                <c:pt idx="3">
                  <c:v>61.97</c:v>
                </c:pt>
                <c:pt idx="4">
                  <c:v>61.3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69-4457-8D2E-8476FED2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20960"/>
        <c:axId val="22294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63.91</c:v>
                </c:pt>
                <c:pt idx="1">
                  <c:v>63.25</c:v>
                </c:pt>
                <c:pt idx="2">
                  <c:v>63.03</c:v>
                </c:pt>
                <c:pt idx="3">
                  <c:v>63.18</c:v>
                </c:pt>
                <c:pt idx="4">
                  <c:v>63.54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69-4457-8D2E-8476FED2F4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20960"/>
        <c:axId val="222949952"/>
      </c:lineChart>
      <c:dateAx>
        <c:axId val="22252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949952"/>
        <c:crosses val="autoZero"/>
        <c:auto val="1"/>
        <c:lblOffset val="100"/>
        <c:baseTimeUnit val="years"/>
      </c:dateAx>
      <c:valAx>
        <c:axId val="22294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52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86.31</c:v>
                </c:pt>
                <c:pt idx="1">
                  <c:v>85.98</c:v>
                </c:pt>
                <c:pt idx="2">
                  <c:v>85.8</c:v>
                </c:pt>
                <c:pt idx="3">
                  <c:v>87.09</c:v>
                </c:pt>
                <c:pt idx="4">
                  <c:v>87.66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8D-4ABE-A2BA-C02AF173E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951128"/>
        <c:axId val="222951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91.45</c:v>
                </c:pt>
                <c:pt idx="1">
                  <c:v>91.07</c:v>
                </c:pt>
                <c:pt idx="2">
                  <c:v>91.21</c:v>
                </c:pt>
                <c:pt idx="3">
                  <c:v>91.6</c:v>
                </c:pt>
                <c:pt idx="4">
                  <c:v>91.48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28D-4ABE-A2BA-C02AF173ED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951128"/>
        <c:axId val="222951520"/>
      </c:lineChart>
      <c:dateAx>
        <c:axId val="222951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951520"/>
        <c:crosses val="autoZero"/>
        <c:auto val="1"/>
        <c:lblOffset val="100"/>
        <c:baseTimeUnit val="years"/>
      </c:dateAx>
      <c:valAx>
        <c:axId val="222951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951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109.65</c:v>
                </c:pt>
                <c:pt idx="1">
                  <c:v>116.02</c:v>
                </c:pt>
                <c:pt idx="2">
                  <c:v>114.71</c:v>
                </c:pt>
                <c:pt idx="3">
                  <c:v>109.89</c:v>
                </c:pt>
                <c:pt idx="4">
                  <c:v>105.59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0F0-480B-80D4-B932BB74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984736"/>
        <c:axId val="222426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108.98</c:v>
                </c:pt>
                <c:pt idx="1">
                  <c:v>114.44</c:v>
                </c:pt>
                <c:pt idx="2">
                  <c:v>115.21</c:v>
                </c:pt>
                <c:pt idx="3">
                  <c:v>117.25</c:v>
                </c:pt>
                <c:pt idx="4">
                  <c:v>116.77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F0-480B-80D4-B932BB74B7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984736"/>
        <c:axId val="222426232"/>
      </c:lineChart>
      <c:dateAx>
        <c:axId val="22098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426232"/>
        <c:crosses val="autoZero"/>
        <c:auto val="1"/>
        <c:lblOffset val="100"/>
        <c:baseTimeUnit val="years"/>
      </c:dateAx>
      <c:valAx>
        <c:axId val="222426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098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42.59</c:v>
                </c:pt>
                <c:pt idx="1">
                  <c:v>47.11</c:v>
                </c:pt>
                <c:pt idx="2">
                  <c:v>48.7</c:v>
                </c:pt>
                <c:pt idx="3">
                  <c:v>50.09</c:v>
                </c:pt>
                <c:pt idx="4">
                  <c:v>51.43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7D-4017-B3E4-C998F177C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27408"/>
        <c:axId val="222427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45.38</c:v>
                </c:pt>
                <c:pt idx="1">
                  <c:v>47.7</c:v>
                </c:pt>
                <c:pt idx="2">
                  <c:v>48.41</c:v>
                </c:pt>
                <c:pt idx="3">
                  <c:v>49.1</c:v>
                </c:pt>
                <c:pt idx="4">
                  <c:v>49.66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7D-4017-B3E4-C998F177C8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27408"/>
        <c:axId val="222427800"/>
      </c:lineChart>
      <c:dateAx>
        <c:axId val="222427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427800"/>
        <c:crosses val="autoZero"/>
        <c:auto val="1"/>
        <c:lblOffset val="100"/>
        <c:baseTimeUnit val="years"/>
      </c:dateAx>
      <c:valAx>
        <c:axId val="222427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427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10.72</c:v>
                </c:pt>
                <c:pt idx="1">
                  <c:v>11.8</c:v>
                </c:pt>
                <c:pt idx="2">
                  <c:v>12.8</c:v>
                </c:pt>
                <c:pt idx="3">
                  <c:v>13.17</c:v>
                </c:pt>
                <c:pt idx="4">
                  <c:v>14.35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34-49A5-B55F-31B93663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428976"/>
        <c:axId val="222429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13.33</c:v>
                </c:pt>
                <c:pt idx="1">
                  <c:v>14.54</c:v>
                </c:pt>
                <c:pt idx="2">
                  <c:v>16.16</c:v>
                </c:pt>
                <c:pt idx="3">
                  <c:v>17.420000000000002</c:v>
                </c:pt>
                <c:pt idx="4">
                  <c:v>18.940000000000001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134-49A5-B55F-31B93663C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28976"/>
        <c:axId val="222429368"/>
      </c:lineChart>
      <c:dateAx>
        <c:axId val="222428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429368"/>
        <c:crosses val="autoZero"/>
        <c:auto val="1"/>
        <c:lblOffset val="100"/>
        <c:baseTimeUnit val="years"/>
      </c:dateAx>
      <c:valAx>
        <c:axId val="222429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428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 formatCode="#,##0.00;&quot;△&quot;#,##0.00;&quot;-&quot;">
                  <c:v>30.44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A0-47D4-A4C8-12024A80D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17824"/>
        <c:axId val="222518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 formatCode="#,##0.00;&quot;△&quot;#,##0.00;&quot;-&quot;">
                  <c:v>0.34</c:v>
                </c:pt>
                <c:pt idx="1">
                  <c:v>0</c:v>
                </c:pt>
                <c:pt idx="2" formatCode="#,##0.00;&quot;△&quot;#,##0.00;&quot;-&quot;">
                  <c:v>0.71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A0-47D4-A4C8-12024A80D1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17824"/>
        <c:axId val="222518216"/>
      </c:lineChart>
      <c:dateAx>
        <c:axId val="22251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518216"/>
        <c:crosses val="autoZero"/>
        <c:auto val="1"/>
        <c:lblOffset val="100"/>
        <c:baseTimeUnit val="years"/>
      </c:dateAx>
      <c:valAx>
        <c:axId val="22251821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51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1232.01</c:v>
                </c:pt>
                <c:pt idx="1">
                  <c:v>87.67</c:v>
                </c:pt>
                <c:pt idx="2">
                  <c:v>92.85</c:v>
                </c:pt>
                <c:pt idx="3">
                  <c:v>87.18</c:v>
                </c:pt>
                <c:pt idx="4">
                  <c:v>74.69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89-4265-A030-245D25ACC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22272"/>
        <c:axId val="222222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473.46</c:v>
                </c:pt>
                <c:pt idx="1">
                  <c:v>240.81</c:v>
                </c:pt>
                <c:pt idx="2">
                  <c:v>241.71</c:v>
                </c:pt>
                <c:pt idx="3">
                  <c:v>249.08</c:v>
                </c:pt>
                <c:pt idx="4">
                  <c:v>254.05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B89-4265-A030-245D25ACC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22272"/>
        <c:axId val="222222664"/>
      </c:lineChart>
      <c:dateAx>
        <c:axId val="2222222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222664"/>
        <c:crosses val="autoZero"/>
        <c:auto val="1"/>
        <c:lblOffset val="100"/>
        <c:baseTimeUnit val="years"/>
      </c:dateAx>
      <c:valAx>
        <c:axId val="222222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2222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726.46</c:v>
                </c:pt>
                <c:pt idx="1">
                  <c:v>704.34</c:v>
                </c:pt>
                <c:pt idx="2">
                  <c:v>685.2</c:v>
                </c:pt>
                <c:pt idx="3">
                  <c:v>675.65</c:v>
                </c:pt>
                <c:pt idx="4">
                  <c:v>662.18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2-4B6E-8799-8C653106C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520568"/>
        <c:axId val="222520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285.77</c:v>
                </c:pt>
                <c:pt idx="1">
                  <c:v>283.10000000000002</c:v>
                </c:pt>
                <c:pt idx="2">
                  <c:v>274.14</c:v>
                </c:pt>
                <c:pt idx="3">
                  <c:v>266.66000000000003</c:v>
                </c:pt>
                <c:pt idx="4">
                  <c:v>258.63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42-4B6E-8799-8C653106C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520568"/>
        <c:axId val="222520176"/>
      </c:lineChart>
      <c:dateAx>
        <c:axId val="222520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520176"/>
        <c:crosses val="autoZero"/>
        <c:auto val="1"/>
        <c:lblOffset val="100"/>
        <c:baseTimeUnit val="years"/>
      </c:dateAx>
      <c:valAx>
        <c:axId val="22252017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520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99.44</c:v>
                </c:pt>
                <c:pt idx="1">
                  <c:v>102.09</c:v>
                </c:pt>
                <c:pt idx="2">
                  <c:v>101.77</c:v>
                </c:pt>
                <c:pt idx="3">
                  <c:v>100.11</c:v>
                </c:pt>
                <c:pt idx="4">
                  <c:v>95.76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228-4FD8-BC79-89F63D47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23840"/>
        <c:axId val="22222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100.77</c:v>
                </c:pt>
                <c:pt idx="1">
                  <c:v>107.74</c:v>
                </c:pt>
                <c:pt idx="2">
                  <c:v>108.81</c:v>
                </c:pt>
                <c:pt idx="3">
                  <c:v>110.87</c:v>
                </c:pt>
                <c:pt idx="4">
                  <c:v>110.3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228-4FD8-BC79-89F63D4710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23840"/>
        <c:axId val="222224232"/>
      </c:lineChart>
      <c:dateAx>
        <c:axId val="22222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224232"/>
        <c:crosses val="autoZero"/>
        <c:auto val="1"/>
        <c:lblOffset val="100"/>
        <c:baseTimeUnit val="years"/>
      </c:dateAx>
      <c:valAx>
        <c:axId val="22222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223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159.56</c:v>
                </c:pt>
                <c:pt idx="1">
                  <c:v>156.18</c:v>
                </c:pt>
                <c:pt idx="2">
                  <c:v>156.19999999999999</c:v>
                </c:pt>
                <c:pt idx="3">
                  <c:v>156.85</c:v>
                </c:pt>
                <c:pt idx="4">
                  <c:v>163.80000000000001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FAC-4B08-9146-92E308505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2225408"/>
        <c:axId val="222225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165.74</c:v>
                </c:pt>
                <c:pt idx="1">
                  <c:v>154.33000000000001</c:v>
                </c:pt>
                <c:pt idx="2">
                  <c:v>152.94999999999999</c:v>
                </c:pt>
                <c:pt idx="3">
                  <c:v>150.54</c:v>
                </c:pt>
                <c:pt idx="4">
                  <c:v>151.85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FAC-4B08-9146-92E308505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25408"/>
        <c:axId val="222225800"/>
      </c:lineChart>
      <c:dateAx>
        <c:axId val="222225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2225800"/>
        <c:crosses val="autoZero"/>
        <c:auto val="1"/>
        <c:lblOffset val="100"/>
        <c:baseTimeUnit val="years"/>
      </c:dateAx>
      <c:valAx>
        <c:axId val="222225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2225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【113.39】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【264.34】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【165.71】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【48.12】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【15.89】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1" zoomScale="70" zoomScaleNormal="70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北海道　旭川市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5"/>
      <c r="AE6" s="45"/>
      <c r="AF6" s="45"/>
      <c r="AG6" s="45"/>
      <c r="AH6" s="4"/>
      <c r="AI6" s="4"/>
      <c r="AJ6" s="4"/>
      <c r="AK6" s="4"/>
      <c r="AL6" s="4"/>
      <c r="AM6" s="4"/>
      <c r="AN6" s="4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7"/>
      <c r="D7" s="47"/>
      <c r="E7" s="47"/>
      <c r="F7" s="47"/>
      <c r="G7" s="47"/>
      <c r="H7" s="47"/>
      <c r="I7" s="46" t="s">
        <v>2</v>
      </c>
      <c r="J7" s="47"/>
      <c r="K7" s="47"/>
      <c r="L7" s="47"/>
      <c r="M7" s="47"/>
      <c r="N7" s="47"/>
      <c r="O7" s="48"/>
      <c r="P7" s="49" t="s">
        <v>3</v>
      </c>
      <c r="Q7" s="49"/>
      <c r="R7" s="49"/>
      <c r="S7" s="49"/>
      <c r="T7" s="49"/>
      <c r="U7" s="49"/>
      <c r="V7" s="49"/>
      <c r="W7" s="49" t="s">
        <v>4</v>
      </c>
      <c r="X7" s="49"/>
      <c r="Y7" s="49"/>
      <c r="Z7" s="49"/>
      <c r="AA7" s="49"/>
      <c r="AB7" s="49"/>
      <c r="AC7" s="49"/>
      <c r="AD7" s="49" t="s">
        <v>5</v>
      </c>
      <c r="AE7" s="49"/>
      <c r="AF7" s="49"/>
      <c r="AG7" s="49"/>
      <c r="AH7" s="49"/>
      <c r="AI7" s="49"/>
      <c r="AJ7" s="49"/>
      <c r="AK7" s="4"/>
      <c r="AL7" s="49" t="s">
        <v>6</v>
      </c>
      <c r="AM7" s="49"/>
      <c r="AN7" s="49"/>
      <c r="AO7" s="49"/>
      <c r="AP7" s="49"/>
      <c r="AQ7" s="49"/>
      <c r="AR7" s="49"/>
      <c r="AS7" s="49"/>
      <c r="AT7" s="46" t="s">
        <v>7</v>
      </c>
      <c r="AU7" s="47"/>
      <c r="AV7" s="47"/>
      <c r="AW7" s="47"/>
      <c r="AX7" s="47"/>
      <c r="AY7" s="47"/>
      <c r="AZ7" s="47"/>
      <c r="BA7" s="47"/>
      <c r="BB7" s="49" t="s">
        <v>8</v>
      </c>
      <c r="BC7" s="49"/>
      <c r="BD7" s="49"/>
      <c r="BE7" s="49"/>
      <c r="BF7" s="49"/>
      <c r="BG7" s="49"/>
      <c r="BH7" s="49"/>
      <c r="BI7" s="49"/>
      <c r="BJ7" s="3"/>
      <c r="BK7" s="3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55" t="str">
        <f>データ!$I$6</f>
        <v>法適用</v>
      </c>
      <c r="C8" s="56"/>
      <c r="D8" s="56"/>
      <c r="E8" s="56"/>
      <c r="F8" s="56"/>
      <c r="G8" s="56"/>
      <c r="H8" s="56"/>
      <c r="I8" s="55" t="str">
        <f>データ!$J$6</f>
        <v>水道事業</v>
      </c>
      <c r="J8" s="56"/>
      <c r="K8" s="56"/>
      <c r="L8" s="56"/>
      <c r="M8" s="56"/>
      <c r="N8" s="56"/>
      <c r="O8" s="57"/>
      <c r="P8" s="58" t="str">
        <f>データ!$K$6</f>
        <v>末端給水事業</v>
      </c>
      <c r="Q8" s="58"/>
      <c r="R8" s="58"/>
      <c r="S8" s="58"/>
      <c r="T8" s="58"/>
      <c r="U8" s="58"/>
      <c r="V8" s="58"/>
      <c r="W8" s="58" t="str">
        <f>データ!$L$6</f>
        <v>A1</v>
      </c>
      <c r="X8" s="58"/>
      <c r="Y8" s="58"/>
      <c r="Z8" s="58"/>
      <c r="AA8" s="58"/>
      <c r="AB8" s="58"/>
      <c r="AC8" s="58"/>
      <c r="AD8" s="58" t="str">
        <f>データ!$M$6</f>
        <v>自治体職員</v>
      </c>
      <c r="AE8" s="58"/>
      <c r="AF8" s="58"/>
      <c r="AG8" s="58"/>
      <c r="AH8" s="58"/>
      <c r="AI8" s="58"/>
      <c r="AJ8" s="58"/>
      <c r="AK8" s="4"/>
      <c r="AL8" s="59">
        <f>データ!$R$6</f>
        <v>340211</v>
      </c>
      <c r="AM8" s="59"/>
      <c r="AN8" s="59"/>
      <c r="AO8" s="59"/>
      <c r="AP8" s="59"/>
      <c r="AQ8" s="59"/>
      <c r="AR8" s="59"/>
      <c r="AS8" s="59"/>
      <c r="AT8" s="50">
        <f>データ!$S$6</f>
        <v>747.66</v>
      </c>
      <c r="AU8" s="51"/>
      <c r="AV8" s="51"/>
      <c r="AW8" s="51"/>
      <c r="AX8" s="51"/>
      <c r="AY8" s="51"/>
      <c r="AZ8" s="51"/>
      <c r="BA8" s="51"/>
      <c r="BB8" s="52">
        <f>データ!$T$6</f>
        <v>455.03</v>
      </c>
      <c r="BC8" s="52"/>
      <c r="BD8" s="52"/>
      <c r="BE8" s="52"/>
      <c r="BF8" s="52"/>
      <c r="BG8" s="52"/>
      <c r="BH8" s="52"/>
      <c r="BI8" s="52"/>
      <c r="BJ8" s="3"/>
      <c r="BK8" s="3"/>
      <c r="BL8" s="53" t="s">
        <v>10</v>
      </c>
      <c r="BM8" s="54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6" t="s">
        <v>12</v>
      </c>
      <c r="C9" s="47"/>
      <c r="D9" s="47"/>
      <c r="E9" s="47"/>
      <c r="F9" s="47"/>
      <c r="G9" s="47"/>
      <c r="H9" s="47"/>
      <c r="I9" s="46" t="s">
        <v>13</v>
      </c>
      <c r="J9" s="47"/>
      <c r="K9" s="47"/>
      <c r="L9" s="47"/>
      <c r="M9" s="47"/>
      <c r="N9" s="47"/>
      <c r="O9" s="48"/>
      <c r="P9" s="49" t="s">
        <v>14</v>
      </c>
      <c r="Q9" s="49"/>
      <c r="R9" s="49"/>
      <c r="S9" s="49"/>
      <c r="T9" s="49"/>
      <c r="U9" s="49"/>
      <c r="V9" s="49"/>
      <c r="W9" s="49" t="s">
        <v>15</v>
      </c>
      <c r="X9" s="49"/>
      <c r="Y9" s="49"/>
      <c r="Z9" s="49"/>
      <c r="AA9" s="49"/>
      <c r="AB9" s="49"/>
      <c r="AC9" s="49"/>
      <c r="AD9" s="2"/>
      <c r="AE9" s="2"/>
      <c r="AF9" s="2"/>
      <c r="AG9" s="2"/>
      <c r="AH9" s="4"/>
      <c r="AI9" s="4"/>
      <c r="AJ9" s="4"/>
      <c r="AK9" s="4"/>
      <c r="AL9" s="49" t="s">
        <v>16</v>
      </c>
      <c r="AM9" s="49"/>
      <c r="AN9" s="49"/>
      <c r="AO9" s="49"/>
      <c r="AP9" s="49"/>
      <c r="AQ9" s="49"/>
      <c r="AR9" s="49"/>
      <c r="AS9" s="49"/>
      <c r="AT9" s="46" t="s">
        <v>17</v>
      </c>
      <c r="AU9" s="47"/>
      <c r="AV9" s="47"/>
      <c r="AW9" s="47"/>
      <c r="AX9" s="47"/>
      <c r="AY9" s="47"/>
      <c r="AZ9" s="47"/>
      <c r="BA9" s="47"/>
      <c r="BB9" s="49" t="s">
        <v>18</v>
      </c>
      <c r="BC9" s="49"/>
      <c r="BD9" s="49"/>
      <c r="BE9" s="49"/>
      <c r="BF9" s="49"/>
      <c r="BG9" s="49"/>
      <c r="BH9" s="49"/>
      <c r="BI9" s="49"/>
      <c r="BJ9" s="3"/>
      <c r="BK9" s="3"/>
      <c r="BL9" s="60" t="s">
        <v>19</v>
      </c>
      <c r="BM9" s="61"/>
      <c r="BN9" s="11" t="s">
        <v>20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50" t="str">
        <f>データ!$N$6</f>
        <v>-</v>
      </c>
      <c r="C10" s="51"/>
      <c r="D10" s="51"/>
      <c r="E10" s="51"/>
      <c r="F10" s="51"/>
      <c r="G10" s="51"/>
      <c r="H10" s="51"/>
      <c r="I10" s="50">
        <f>データ!$O$6</f>
        <v>41.17</v>
      </c>
      <c r="J10" s="51"/>
      <c r="K10" s="51"/>
      <c r="L10" s="51"/>
      <c r="M10" s="51"/>
      <c r="N10" s="51"/>
      <c r="O10" s="62"/>
      <c r="P10" s="52">
        <f>データ!$P$6</f>
        <v>94.6</v>
      </c>
      <c r="Q10" s="52"/>
      <c r="R10" s="52"/>
      <c r="S10" s="52"/>
      <c r="T10" s="52"/>
      <c r="U10" s="52"/>
      <c r="V10" s="52"/>
      <c r="W10" s="59">
        <f>データ!$Q$6</f>
        <v>2954</v>
      </c>
      <c r="X10" s="59"/>
      <c r="Y10" s="59"/>
      <c r="Z10" s="59"/>
      <c r="AA10" s="59"/>
      <c r="AB10" s="59"/>
      <c r="AC10" s="59"/>
      <c r="AD10" s="2"/>
      <c r="AE10" s="2"/>
      <c r="AF10" s="2"/>
      <c r="AG10" s="2"/>
      <c r="AH10" s="4"/>
      <c r="AI10" s="4"/>
      <c r="AJ10" s="4"/>
      <c r="AK10" s="4"/>
      <c r="AL10" s="59">
        <f>データ!$U$6</f>
        <v>320479</v>
      </c>
      <c r="AM10" s="59"/>
      <c r="AN10" s="59"/>
      <c r="AO10" s="59"/>
      <c r="AP10" s="59"/>
      <c r="AQ10" s="59"/>
      <c r="AR10" s="59"/>
      <c r="AS10" s="59"/>
      <c r="AT10" s="50">
        <f>データ!$V$6</f>
        <v>162.99</v>
      </c>
      <c r="AU10" s="51"/>
      <c r="AV10" s="51"/>
      <c r="AW10" s="51"/>
      <c r="AX10" s="51"/>
      <c r="AY10" s="51"/>
      <c r="AZ10" s="51"/>
      <c r="BA10" s="51"/>
      <c r="BB10" s="52">
        <f>データ!$W$6</f>
        <v>1966.25</v>
      </c>
      <c r="BC10" s="52"/>
      <c r="BD10" s="52"/>
      <c r="BE10" s="52"/>
      <c r="BF10" s="52"/>
      <c r="BG10" s="52"/>
      <c r="BH10" s="52"/>
      <c r="BI10" s="52"/>
      <c r="BJ10" s="2"/>
      <c r="BK10" s="2"/>
      <c r="BL10" s="63" t="s">
        <v>21</v>
      </c>
      <c r="BM10" s="64"/>
      <c r="BN10" s="14" t="s">
        <v>22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5" t="s">
        <v>23</v>
      </c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</row>
    <row r="14" spans="1:78" ht="13.5" customHeight="1" x14ac:dyDescent="0.15">
      <c r="A14" s="2"/>
      <c r="B14" s="67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9"/>
      <c r="BK14" s="2"/>
      <c r="BL14" s="73" t="s">
        <v>25</v>
      </c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5"/>
    </row>
    <row r="15" spans="1:78" ht="13.5" customHeight="1" x14ac:dyDescent="0.15">
      <c r="A15" s="2"/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2"/>
      <c r="BK15" s="2"/>
      <c r="BL15" s="76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8"/>
    </row>
    <row r="16" spans="1:78" ht="13.5" customHeight="1" x14ac:dyDescent="0.15">
      <c r="A16" s="2"/>
      <c r="B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18"/>
      <c r="BK16" s="2"/>
      <c r="BL16" s="79" t="s">
        <v>119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18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18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18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18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18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17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18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17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18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17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18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17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18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1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18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17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18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18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18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1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18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18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17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18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1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18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17"/>
      <c r="C34" s="82" t="s">
        <v>26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19"/>
      <c r="R34" s="82" t="s">
        <v>27</v>
      </c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19"/>
      <c r="AG34" s="82" t="s">
        <v>28</v>
      </c>
      <c r="AH34" s="82"/>
      <c r="AI34" s="82"/>
      <c r="AJ34" s="82"/>
      <c r="AK34" s="82"/>
      <c r="AL34" s="82"/>
      <c r="AM34" s="82"/>
      <c r="AN34" s="82"/>
      <c r="AO34" s="82"/>
      <c r="AP34" s="82"/>
      <c r="AQ34" s="82"/>
      <c r="AR34" s="82"/>
      <c r="AS34" s="82"/>
      <c r="AT34" s="82"/>
      <c r="AU34" s="19"/>
      <c r="AV34" s="82" t="s">
        <v>29</v>
      </c>
      <c r="AW34" s="82"/>
      <c r="AX34" s="82"/>
      <c r="AY34" s="82"/>
      <c r="AZ34" s="82"/>
      <c r="BA34" s="82"/>
      <c r="BB34" s="82"/>
      <c r="BC34" s="82"/>
      <c r="BD34" s="82"/>
      <c r="BE34" s="82"/>
      <c r="BF34" s="82"/>
      <c r="BG34" s="82"/>
      <c r="BH34" s="82"/>
      <c r="BI34" s="82"/>
      <c r="BJ34" s="18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17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19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19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19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18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17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18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1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18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17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18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1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18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17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18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17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18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17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18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1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18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17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18"/>
      <c r="BK44" s="2"/>
      <c r="BL44" s="79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1"/>
    </row>
    <row r="45" spans="1:78" ht="13.5" customHeight="1" x14ac:dyDescent="0.15">
      <c r="A45" s="2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18"/>
      <c r="BK45" s="2"/>
      <c r="BL45" s="73" t="s">
        <v>30</v>
      </c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5"/>
    </row>
    <row r="46" spans="1:78" ht="13.5" customHeight="1" x14ac:dyDescent="0.15">
      <c r="A46" s="2"/>
      <c r="B46" s="17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18"/>
      <c r="BK46" s="2"/>
      <c r="BL46" s="76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8"/>
    </row>
    <row r="47" spans="1:78" ht="13.5" customHeight="1" x14ac:dyDescent="0.15">
      <c r="A47" s="2"/>
      <c r="B47" s="17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18"/>
      <c r="BK47" s="2"/>
      <c r="BL47" s="79" t="s">
        <v>117</v>
      </c>
      <c r="BM47" s="80"/>
      <c r="BN47" s="80"/>
      <c r="BO47" s="80"/>
      <c r="BP47" s="80"/>
      <c r="BQ47" s="80"/>
      <c r="BR47" s="80"/>
      <c r="BS47" s="80"/>
      <c r="BT47" s="80"/>
      <c r="BU47" s="80"/>
      <c r="BV47" s="80"/>
      <c r="BW47" s="80"/>
      <c r="BX47" s="80"/>
      <c r="BY47" s="80"/>
      <c r="BZ47" s="81"/>
    </row>
    <row r="48" spans="1:78" ht="13.5" customHeight="1" x14ac:dyDescent="0.15">
      <c r="A48" s="2"/>
      <c r="B48" s="17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18"/>
      <c r="BK48" s="2"/>
      <c r="BL48" s="79"/>
      <c r="BM48" s="80"/>
      <c r="BN48" s="80"/>
      <c r="BO48" s="80"/>
      <c r="BP48" s="80"/>
      <c r="BQ48" s="80"/>
      <c r="BR48" s="80"/>
      <c r="BS48" s="80"/>
      <c r="BT48" s="80"/>
      <c r="BU48" s="80"/>
      <c r="BV48" s="80"/>
      <c r="BW48" s="80"/>
      <c r="BX48" s="80"/>
      <c r="BY48" s="80"/>
      <c r="BZ48" s="81"/>
    </row>
    <row r="49" spans="1:78" ht="13.5" customHeight="1" x14ac:dyDescent="0.15">
      <c r="A49" s="2"/>
      <c r="B49" s="17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18"/>
      <c r="BK49" s="2"/>
      <c r="BL49" s="79"/>
      <c r="BM49" s="80"/>
      <c r="BN49" s="80"/>
      <c r="BO49" s="80"/>
      <c r="BP49" s="80"/>
      <c r="BQ49" s="80"/>
      <c r="BR49" s="80"/>
      <c r="BS49" s="80"/>
      <c r="BT49" s="80"/>
      <c r="BU49" s="80"/>
      <c r="BV49" s="80"/>
      <c r="BW49" s="80"/>
      <c r="BX49" s="80"/>
      <c r="BY49" s="80"/>
      <c r="BZ49" s="81"/>
    </row>
    <row r="50" spans="1:78" ht="13.5" customHeight="1" x14ac:dyDescent="0.15">
      <c r="A50" s="2"/>
      <c r="B50" s="1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18"/>
      <c r="BK50" s="2"/>
      <c r="BL50" s="79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0"/>
      <c r="BX50" s="80"/>
      <c r="BY50" s="80"/>
      <c r="BZ50" s="81"/>
    </row>
    <row r="51" spans="1:78" ht="13.5" customHeight="1" x14ac:dyDescent="0.15">
      <c r="A51" s="2"/>
      <c r="B51" s="17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18"/>
      <c r="BK51" s="2"/>
      <c r="BL51" s="79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1"/>
    </row>
    <row r="52" spans="1:78" ht="13.5" customHeight="1" x14ac:dyDescent="0.15">
      <c r="A52" s="2"/>
      <c r="B52" s="1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18"/>
      <c r="BK52" s="2"/>
      <c r="BL52" s="79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1"/>
    </row>
    <row r="53" spans="1:78" ht="13.5" customHeight="1" x14ac:dyDescent="0.15">
      <c r="A53" s="2"/>
      <c r="B53" s="1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18"/>
      <c r="BK53" s="2"/>
      <c r="BL53" s="79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1"/>
    </row>
    <row r="54" spans="1:78" ht="13.5" customHeight="1" x14ac:dyDescent="0.15">
      <c r="A54" s="2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18"/>
      <c r="BK54" s="2"/>
      <c r="BL54" s="79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1"/>
    </row>
    <row r="55" spans="1:78" ht="13.5" customHeight="1" x14ac:dyDescent="0.15">
      <c r="A55" s="2"/>
      <c r="B55" s="1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18"/>
      <c r="BK55" s="2"/>
      <c r="BL55" s="79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1"/>
    </row>
    <row r="56" spans="1:78" ht="13.5" customHeight="1" x14ac:dyDescent="0.15">
      <c r="A56" s="2"/>
      <c r="B56" s="17"/>
      <c r="C56" s="82" t="s">
        <v>31</v>
      </c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19"/>
      <c r="R56" s="82" t="s">
        <v>32</v>
      </c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19"/>
      <c r="AG56" s="82" t="s">
        <v>33</v>
      </c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19"/>
      <c r="AV56" s="82" t="s">
        <v>34</v>
      </c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18"/>
      <c r="BK56" s="2"/>
      <c r="BL56" s="79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1"/>
    </row>
    <row r="57" spans="1:78" ht="13.5" customHeight="1" x14ac:dyDescent="0.15">
      <c r="A57" s="2"/>
      <c r="B57" s="17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19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19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19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18"/>
      <c r="BK57" s="2"/>
      <c r="BL57" s="79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1"/>
    </row>
    <row r="58" spans="1:78" ht="13.5" customHeight="1" x14ac:dyDescent="0.15">
      <c r="A58" s="2"/>
      <c r="B58" s="17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79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79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1"/>
    </row>
    <row r="60" spans="1:78" ht="13.5" customHeight="1" x14ac:dyDescent="0.15">
      <c r="A60" s="2"/>
      <c r="B60" s="70" t="s">
        <v>35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2"/>
      <c r="BK60" s="2"/>
      <c r="BL60" s="79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1"/>
    </row>
    <row r="61" spans="1:78" ht="13.5" customHeight="1" x14ac:dyDescent="0.15">
      <c r="A61" s="2"/>
      <c r="B61" s="70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2"/>
      <c r="BK61" s="2"/>
      <c r="BL61" s="79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1"/>
    </row>
    <row r="62" spans="1:78" ht="13.5" customHeight="1" x14ac:dyDescent="0.15">
      <c r="A62" s="2"/>
      <c r="B62" s="17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18"/>
      <c r="BK62" s="2"/>
      <c r="BL62" s="79"/>
      <c r="BM62" s="80"/>
      <c r="BN62" s="80"/>
      <c r="BO62" s="80"/>
      <c r="BP62" s="80"/>
      <c r="BQ62" s="80"/>
      <c r="BR62" s="80"/>
      <c r="BS62" s="80"/>
      <c r="BT62" s="80"/>
      <c r="BU62" s="80"/>
      <c r="BV62" s="80"/>
      <c r="BW62" s="80"/>
      <c r="BX62" s="80"/>
      <c r="BY62" s="80"/>
      <c r="BZ62" s="81"/>
    </row>
    <row r="63" spans="1:78" ht="13.5" customHeight="1" x14ac:dyDescent="0.15">
      <c r="A63" s="2"/>
      <c r="B63" s="17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18"/>
      <c r="BK63" s="2"/>
      <c r="BL63" s="79"/>
      <c r="BM63" s="80"/>
      <c r="BN63" s="80"/>
      <c r="BO63" s="80"/>
      <c r="BP63" s="80"/>
      <c r="BQ63" s="80"/>
      <c r="BR63" s="80"/>
      <c r="BS63" s="80"/>
      <c r="BT63" s="80"/>
      <c r="BU63" s="80"/>
      <c r="BV63" s="80"/>
      <c r="BW63" s="80"/>
      <c r="BX63" s="80"/>
      <c r="BY63" s="80"/>
      <c r="BZ63" s="81"/>
    </row>
    <row r="64" spans="1:78" ht="13.5" customHeight="1" x14ac:dyDescent="0.15">
      <c r="A64" s="2"/>
      <c r="B64" s="17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18"/>
      <c r="BK64" s="2"/>
      <c r="BL64" s="73" t="s">
        <v>36</v>
      </c>
      <c r="BM64" s="74"/>
      <c r="BN64" s="74"/>
      <c r="BO64" s="74"/>
      <c r="BP64" s="74"/>
      <c r="BQ64" s="74"/>
      <c r="BR64" s="74"/>
      <c r="BS64" s="74"/>
      <c r="BT64" s="74"/>
      <c r="BU64" s="74"/>
      <c r="BV64" s="74"/>
      <c r="BW64" s="74"/>
      <c r="BX64" s="74"/>
      <c r="BY64" s="74"/>
      <c r="BZ64" s="75"/>
    </row>
    <row r="65" spans="1:78" ht="13.5" customHeight="1" x14ac:dyDescent="0.15">
      <c r="A65" s="2"/>
      <c r="B65" s="17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18"/>
      <c r="BK65" s="2"/>
      <c r="BL65" s="76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8"/>
    </row>
    <row r="66" spans="1:78" ht="13.5" customHeight="1" x14ac:dyDescent="0.15">
      <c r="A66" s="2"/>
      <c r="B66" s="17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18"/>
      <c r="BK66" s="2"/>
      <c r="BL66" s="79" t="s">
        <v>118</v>
      </c>
      <c r="BM66" s="80"/>
      <c r="BN66" s="80"/>
      <c r="BO66" s="80"/>
      <c r="BP66" s="80"/>
      <c r="BQ66" s="80"/>
      <c r="BR66" s="80"/>
      <c r="BS66" s="80"/>
      <c r="BT66" s="80"/>
      <c r="BU66" s="80"/>
      <c r="BV66" s="80"/>
      <c r="BW66" s="80"/>
      <c r="BX66" s="80"/>
      <c r="BY66" s="80"/>
      <c r="BZ66" s="81"/>
    </row>
    <row r="67" spans="1:78" ht="13.5" customHeight="1" x14ac:dyDescent="0.15">
      <c r="A67" s="2"/>
      <c r="B67" s="17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18"/>
      <c r="BK67" s="2"/>
      <c r="BL67" s="79"/>
      <c r="BM67" s="80"/>
      <c r="BN67" s="80"/>
      <c r="BO67" s="80"/>
      <c r="BP67" s="80"/>
      <c r="BQ67" s="80"/>
      <c r="BR67" s="80"/>
      <c r="BS67" s="80"/>
      <c r="BT67" s="80"/>
      <c r="BU67" s="80"/>
      <c r="BV67" s="80"/>
      <c r="BW67" s="80"/>
      <c r="BX67" s="80"/>
      <c r="BY67" s="80"/>
      <c r="BZ67" s="81"/>
    </row>
    <row r="68" spans="1:78" ht="13.5" customHeight="1" x14ac:dyDescent="0.15">
      <c r="A68" s="2"/>
      <c r="B68" s="17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18"/>
      <c r="BK68" s="2"/>
      <c r="BL68" s="79"/>
      <c r="BM68" s="80"/>
      <c r="BN68" s="80"/>
      <c r="BO68" s="80"/>
      <c r="BP68" s="80"/>
      <c r="BQ68" s="80"/>
      <c r="BR68" s="80"/>
      <c r="BS68" s="80"/>
      <c r="BT68" s="80"/>
      <c r="BU68" s="80"/>
      <c r="BV68" s="80"/>
      <c r="BW68" s="80"/>
      <c r="BX68" s="80"/>
      <c r="BY68" s="80"/>
      <c r="BZ68" s="81"/>
    </row>
    <row r="69" spans="1:78" ht="13.5" customHeight="1" x14ac:dyDescent="0.15">
      <c r="A69" s="2"/>
      <c r="B69" s="17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18"/>
      <c r="BK69" s="2"/>
      <c r="BL69" s="79"/>
      <c r="BM69" s="80"/>
      <c r="BN69" s="80"/>
      <c r="BO69" s="80"/>
      <c r="BP69" s="80"/>
      <c r="BQ69" s="80"/>
      <c r="BR69" s="80"/>
      <c r="BS69" s="80"/>
      <c r="BT69" s="80"/>
      <c r="BU69" s="80"/>
      <c r="BV69" s="80"/>
      <c r="BW69" s="80"/>
      <c r="BX69" s="80"/>
      <c r="BY69" s="80"/>
      <c r="BZ69" s="81"/>
    </row>
    <row r="70" spans="1:78" ht="13.5" customHeight="1" x14ac:dyDescent="0.15">
      <c r="A70" s="2"/>
      <c r="B70" s="17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18"/>
      <c r="BK70" s="2"/>
      <c r="BL70" s="79"/>
      <c r="BM70" s="80"/>
      <c r="BN70" s="80"/>
      <c r="BO70" s="80"/>
      <c r="BP70" s="80"/>
      <c r="BQ70" s="80"/>
      <c r="BR70" s="80"/>
      <c r="BS70" s="80"/>
      <c r="BT70" s="80"/>
      <c r="BU70" s="80"/>
      <c r="BV70" s="80"/>
      <c r="BW70" s="80"/>
      <c r="BX70" s="80"/>
      <c r="BY70" s="80"/>
      <c r="BZ70" s="81"/>
    </row>
    <row r="71" spans="1:78" ht="13.5" customHeight="1" x14ac:dyDescent="0.15">
      <c r="A71" s="2"/>
      <c r="B71" s="17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18"/>
      <c r="BK71" s="2"/>
      <c r="BL71" s="79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1"/>
    </row>
    <row r="72" spans="1:78" ht="13.5" customHeight="1" x14ac:dyDescent="0.15">
      <c r="A72" s="2"/>
      <c r="B72" s="17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18"/>
      <c r="BK72" s="2"/>
      <c r="BL72" s="79"/>
      <c r="BM72" s="80"/>
      <c r="BN72" s="80"/>
      <c r="BO72" s="80"/>
      <c r="BP72" s="80"/>
      <c r="BQ72" s="80"/>
      <c r="BR72" s="80"/>
      <c r="BS72" s="80"/>
      <c r="BT72" s="80"/>
      <c r="BU72" s="80"/>
      <c r="BV72" s="80"/>
      <c r="BW72" s="80"/>
      <c r="BX72" s="80"/>
      <c r="BY72" s="80"/>
      <c r="BZ72" s="81"/>
    </row>
    <row r="73" spans="1:78" ht="13.5" customHeight="1" x14ac:dyDescent="0.15">
      <c r="A73" s="2"/>
      <c r="B73" s="17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18"/>
      <c r="BK73" s="2"/>
      <c r="BL73" s="79"/>
      <c r="BM73" s="80"/>
      <c r="BN73" s="80"/>
      <c r="BO73" s="80"/>
      <c r="BP73" s="80"/>
      <c r="BQ73" s="80"/>
      <c r="BR73" s="80"/>
      <c r="BS73" s="80"/>
      <c r="BT73" s="80"/>
      <c r="BU73" s="80"/>
      <c r="BV73" s="80"/>
      <c r="BW73" s="80"/>
      <c r="BX73" s="80"/>
      <c r="BY73" s="80"/>
      <c r="BZ73" s="81"/>
    </row>
    <row r="74" spans="1:78" ht="13.5" customHeight="1" x14ac:dyDescent="0.15">
      <c r="A74" s="2"/>
      <c r="B74" s="1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18"/>
      <c r="BK74" s="2"/>
      <c r="BL74" s="79"/>
      <c r="BM74" s="80"/>
      <c r="BN74" s="80"/>
      <c r="BO74" s="80"/>
      <c r="BP74" s="80"/>
      <c r="BQ74" s="80"/>
      <c r="BR74" s="80"/>
      <c r="BS74" s="80"/>
      <c r="BT74" s="80"/>
      <c r="BU74" s="80"/>
      <c r="BV74" s="80"/>
      <c r="BW74" s="80"/>
      <c r="BX74" s="80"/>
      <c r="BY74" s="80"/>
      <c r="BZ74" s="81"/>
    </row>
    <row r="75" spans="1:78" ht="13.5" customHeight="1" x14ac:dyDescent="0.15">
      <c r="A75" s="2"/>
      <c r="B75" s="17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18"/>
      <c r="BK75" s="2"/>
      <c r="BL75" s="79"/>
      <c r="BM75" s="80"/>
      <c r="BN75" s="80"/>
      <c r="BO75" s="80"/>
      <c r="BP75" s="80"/>
      <c r="BQ75" s="80"/>
      <c r="BR75" s="80"/>
      <c r="BS75" s="80"/>
      <c r="BT75" s="80"/>
      <c r="BU75" s="80"/>
      <c r="BV75" s="80"/>
      <c r="BW75" s="80"/>
      <c r="BX75" s="80"/>
      <c r="BY75" s="80"/>
      <c r="BZ75" s="81"/>
    </row>
    <row r="76" spans="1:78" ht="13.5" customHeight="1" x14ac:dyDescent="0.15">
      <c r="A76" s="2"/>
      <c r="B76" s="1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18"/>
      <c r="BK76" s="2"/>
      <c r="BL76" s="79"/>
      <c r="BM76" s="80"/>
      <c r="BN76" s="80"/>
      <c r="BO76" s="80"/>
      <c r="BP76" s="80"/>
      <c r="BQ76" s="80"/>
      <c r="BR76" s="80"/>
      <c r="BS76" s="80"/>
      <c r="BT76" s="80"/>
      <c r="BU76" s="80"/>
      <c r="BV76" s="80"/>
      <c r="BW76" s="80"/>
      <c r="BX76" s="80"/>
      <c r="BY76" s="80"/>
      <c r="BZ76" s="81"/>
    </row>
    <row r="77" spans="1:78" ht="13.5" customHeight="1" x14ac:dyDescent="0.15">
      <c r="A77" s="2"/>
      <c r="B77" s="17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18"/>
      <c r="BK77" s="2"/>
      <c r="BL77" s="79"/>
      <c r="BM77" s="80"/>
      <c r="BN77" s="80"/>
      <c r="BO77" s="80"/>
      <c r="BP77" s="80"/>
      <c r="BQ77" s="80"/>
      <c r="BR77" s="80"/>
      <c r="BS77" s="80"/>
      <c r="BT77" s="80"/>
      <c r="BU77" s="80"/>
      <c r="BV77" s="80"/>
      <c r="BW77" s="80"/>
      <c r="BX77" s="80"/>
      <c r="BY77" s="80"/>
      <c r="BZ77" s="81"/>
    </row>
    <row r="78" spans="1:78" ht="13.5" customHeight="1" x14ac:dyDescent="0.15">
      <c r="A78" s="2"/>
      <c r="B78" s="1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18"/>
      <c r="BK78" s="2"/>
      <c r="BL78" s="79"/>
      <c r="BM78" s="80"/>
      <c r="BN78" s="80"/>
      <c r="BO78" s="80"/>
      <c r="BP78" s="80"/>
      <c r="BQ78" s="80"/>
      <c r="BR78" s="80"/>
      <c r="BS78" s="80"/>
      <c r="BT78" s="80"/>
      <c r="BU78" s="80"/>
      <c r="BV78" s="80"/>
      <c r="BW78" s="80"/>
      <c r="BX78" s="80"/>
      <c r="BY78" s="80"/>
      <c r="BZ78" s="81"/>
    </row>
    <row r="79" spans="1:78" ht="13.5" customHeight="1" x14ac:dyDescent="0.15">
      <c r="A79" s="2"/>
      <c r="B79" s="17"/>
      <c r="C79" s="82" t="s">
        <v>37</v>
      </c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19"/>
      <c r="V79" s="19"/>
      <c r="W79" s="82" t="s">
        <v>38</v>
      </c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/>
      <c r="AO79" s="19"/>
      <c r="AP79" s="19"/>
      <c r="AQ79" s="82" t="s">
        <v>39</v>
      </c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/>
      <c r="BH79" s="82"/>
      <c r="BI79" s="4"/>
      <c r="BJ79" s="18"/>
      <c r="BK79" s="2"/>
      <c r="BL79" s="79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1"/>
    </row>
    <row r="80" spans="1:78" ht="13.5" customHeight="1" x14ac:dyDescent="0.15">
      <c r="A80" s="2"/>
      <c r="B80" s="17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19"/>
      <c r="V80" s="19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19"/>
      <c r="AP80" s="19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/>
      <c r="BH80" s="82"/>
      <c r="BI80" s="4"/>
      <c r="BJ80" s="18"/>
      <c r="BK80" s="2"/>
      <c r="BL80" s="79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1"/>
    </row>
    <row r="81" spans="1:78" ht="13.5" customHeight="1" x14ac:dyDescent="0.15">
      <c r="A81" s="2"/>
      <c r="B81" s="17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4"/>
      <c r="V81" s="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4"/>
      <c r="AP81" s="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4"/>
      <c r="BJ81" s="18"/>
      <c r="BK81" s="2"/>
      <c r="BL81" s="79"/>
      <c r="BM81" s="80"/>
      <c r="BN81" s="80"/>
      <c r="BO81" s="80"/>
      <c r="BP81" s="80"/>
      <c r="BQ81" s="80"/>
      <c r="BR81" s="80"/>
      <c r="BS81" s="80"/>
      <c r="BT81" s="80"/>
      <c r="BU81" s="80"/>
      <c r="BV81" s="80"/>
      <c r="BW81" s="80"/>
      <c r="BX81" s="80"/>
      <c r="BY81" s="80"/>
      <c r="BZ81" s="8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83"/>
      <c r="BM82" s="84"/>
      <c r="BN82" s="84"/>
      <c r="BO82" s="84"/>
      <c r="BP82" s="84"/>
      <c r="BQ82" s="84"/>
      <c r="BR82" s="84"/>
      <c r="BS82" s="84"/>
      <c r="BT82" s="84"/>
      <c r="BU82" s="84"/>
      <c r="BV82" s="84"/>
      <c r="BW82" s="84"/>
      <c r="BX82" s="84"/>
      <c r="BY82" s="84"/>
      <c r="BZ82" s="85"/>
    </row>
    <row r="83" spans="1:78" x14ac:dyDescent="0.15">
      <c r="C83" s="25" t="s">
        <v>40</v>
      </c>
    </row>
    <row r="84" spans="1:78" hidden="1" x14ac:dyDescent="0.15">
      <c r="B84" s="26" t="s">
        <v>41</v>
      </c>
      <c r="C84" s="26"/>
      <c r="D84" s="26"/>
      <c r="E84" s="26" t="s">
        <v>42</v>
      </c>
      <c r="F84" s="26" t="s">
        <v>43</v>
      </c>
      <c r="G84" s="26" t="s">
        <v>44</v>
      </c>
      <c r="H84" s="26" t="s">
        <v>45</v>
      </c>
      <c r="I84" s="26" t="s">
        <v>46</v>
      </c>
      <c r="J84" s="26" t="s">
        <v>47</v>
      </c>
      <c r="K84" s="26" t="s">
        <v>48</v>
      </c>
      <c r="L84" s="26" t="s">
        <v>49</v>
      </c>
      <c r="M84" s="26" t="s">
        <v>50</v>
      </c>
      <c r="N84" s="26" t="s">
        <v>51</v>
      </c>
      <c r="O84" s="26" t="s">
        <v>52</v>
      </c>
    </row>
    <row r="85" spans="1:78" hidden="1" x14ac:dyDescent="0.15">
      <c r="B85" s="26"/>
      <c r="C85" s="26"/>
      <c r="D85" s="26"/>
      <c r="E85" s="26" t="str">
        <f>データ!AH6</f>
        <v>【113.39】</v>
      </c>
      <c r="F85" s="26" t="str">
        <f>データ!AS6</f>
        <v>【0.85】</v>
      </c>
      <c r="G85" s="26" t="str">
        <f>データ!BD6</f>
        <v>【264.34】</v>
      </c>
      <c r="H85" s="26" t="str">
        <f>データ!BO6</f>
        <v>【274.27】</v>
      </c>
      <c r="I85" s="26" t="str">
        <f>データ!BZ6</f>
        <v>【104.36】</v>
      </c>
      <c r="J85" s="26" t="str">
        <f>データ!CK6</f>
        <v>【165.71】</v>
      </c>
      <c r="K85" s="26" t="str">
        <f>データ!CV6</f>
        <v>【60.41】</v>
      </c>
      <c r="L85" s="26" t="str">
        <f>データ!DG6</f>
        <v>【89.93】</v>
      </c>
      <c r="M85" s="26" t="str">
        <f>データ!DR6</f>
        <v>【48.12】</v>
      </c>
      <c r="N85" s="26" t="str">
        <f>データ!EC6</f>
        <v>【15.89】</v>
      </c>
      <c r="O85" s="26" t="str">
        <f>データ!EN6</f>
        <v>【0.69】</v>
      </c>
    </row>
  </sheetData>
  <sheetProtection algorithmName="SHA-512" hashValue="vXxQPu64oQI1fPzCj01JGjL0XqugUsOqvsM9Dw7Qh0zazaCKKShiQMZVUa4bmsJk8Zvp3C+F00wMPnFGytyqzg==" saltValue="6DQ3y8yzHk+q2zsq2qOZSw==" spinCount="100000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53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>
        <v>1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/>
      <c r="AI1" s="27">
        <v>1</v>
      </c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/>
      <c r="AT1" s="27">
        <v>1</v>
      </c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/>
      <c r="BE1" s="27">
        <v>1</v>
      </c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/>
      <c r="BP1" s="27">
        <v>1</v>
      </c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/>
      <c r="CA1" s="27">
        <v>1</v>
      </c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/>
      <c r="CL1" s="27">
        <v>1</v>
      </c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/>
      <c r="CW1" s="27">
        <v>1</v>
      </c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/>
      <c r="DH1" s="27">
        <v>1</v>
      </c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/>
      <c r="DS1" s="27">
        <v>1</v>
      </c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/>
      <c r="ED1" s="27">
        <v>1</v>
      </c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/>
    </row>
    <row r="2" spans="1:144" x14ac:dyDescent="0.15">
      <c r="A2" s="28" t="s">
        <v>54</v>
      </c>
      <c r="B2" s="28">
        <f>COLUMN()-1</f>
        <v>1</v>
      </c>
      <c r="C2" s="28">
        <f t="shared" ref="C2:BR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ref="BS2:ED2" si="1">COLUMN()-1</f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ref="EE2:EN2" si="2">COLUMN()-1</f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</row>
    <row r="3" spans="1:144" x14ac:dyDescent="0.15">
      <c r="A3" s="28" t="s">
        <v>55</v>
      </c>
      <c r="B3" s="29" t="s">
        <v>56</v>
      </c>
      <c r="C3" s="29" t="s">
        <v>57</v>
      </c>
      <c r="D3" s="29" t="s">
        <v>58</v>
      </c>
      <c r="E3" s="29" t="s">
        <v>59</v>
      </c>
      <c r="F3" s="29" t="s">
        <v>60</v>
      </c>
      <c r="G3" s="29" t="s">
        <v>61</v>
      </c>
      <c r="H3" s="87" t="s">
        <v>62</v>
      </c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93" t="s">
        <v>63</v>
      </c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 t="s">
        <v>64</v>
      </c>
      <c r="DI3" s="86"/>
      <c r="DJ3" s="86"/>
      <c r="DK3" s="86"/>
      <c r="DL3" s="86"/>
      <c r="DM3" s="86"/>
      <c r="DN3" s="86"/>
      <c r="DO3" s="86"/>
      <c r="DP3" s="86"/>
      <c r="DQ3" s="86"/>
      <c r="DR3" s="86"/>
      <c r="DS3" s="86"/>
      <c r="DT3" s="86"/>
      <c r="DU3" s="86"/>
      <c r="DV3" s="86"/>
      <c r="DW3" s="86"/>
      <c r="DX3" s="86"/>
      <c r="DY3" s="86"/>
      <c r="DZ3" s="86"/>
      <c r="EA3" s="86"/>
      <c r="EB3" s="86"/>
      <c r="EC3" s="86"/>
      <c r="ED3" s="86"/>
      <c r="EE3" s="86"/>
      <c r="EF3" s="86"/>
      <c r="EG3" s="86"/>
      <c r="EH3" s="86"/>
      <c r="EI3" s="86"/>
      <c r="EJ3" s="86"/>
      <c r="EK3" s="86"/>
      <c r="EL3" s="86"/>
      <c r="EM3" s="86"/>
      <c r="EN3" s="86"/>
    </row>
    <row r="4" spans="1:144" x14ac:dyDescent="0.15">
      <c r="A4" s="28" t="s">
        <v>65</v>
      </c>
      <c r="B4" s="30"/>
      <c r="C4" s="30"/>
      <c r="D4" s="30"/>
      <c r="E4" s="30"/>
      <c r="F4" s="30"/>
      <c r="G4" s="30"/>
      <c r="H4" s="90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2"/>
      <c r="X4" s="86" t="s">
        <v>66</v>
      </c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 t="s">
        <v>67</v>
      </c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 t="s">
        <v>68</v>
      </c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 t="s">
        <v>69</v>
      </c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 t="s">
        <v>70</v>
      </c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 t="s">
        <v>71</v>
      </c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 t="s">
        <v>72</v>
      </c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 t="s">
        <v>73</v>
      </c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 t="s">
        <v>74</v>
      </c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 t="s">
        <v>75</v>
      </c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 t="s">
        <v>76</v>
      </c>
      <c r="EE4" s="86"/>
      <c r="EF4" s="86"/>
      <c r="EG4" s="86"/>
      <c r="EH4" s="86"/>
      <c r="EI4" s="86"/>
      <c r="EJ4" s="86"/>
      <c r="EK4" s="86"/>
      <c r="EL4" s="86"/>
      <c r="EM4" s="86"/>
      <c r="EN4" s="86"/>
    </row>
    <row r="5" spans="1:144" x14ac:dyDescent="0.15">
      <c r="A5" s="28" t="s">
        <v>77</v>
      </c>
      <c r="B5" s="31"/>
      <c r="C5" s="31"/>
      <c r="D5" s="31"/>
      <c r="E5" s="31"/>
      <c r="F5" s="31"/>
      <c r="G5" s="31"/>
      <c r="H5" s="32" t="s">
        <v>78</v>
      </c>
      <c r="I5" s="32" t="s">
        <v>79</v>
      </c>
      <c r="J5" s="32" t="s">
        <v>80</v>
      </c>
      <c r="K5" s="32" t="s">
        <v>81</v>
      </c>
      <c r="L5" s="32" t="s">
        <v>82</v>
      </c>
      <c r="M5" s="32" t="s">
        <v>5</v>
      </c>
      <c r="N5" s="32" t="s">
        <v>83</v>
      </c>
      <c r="O5" s="32" t="s">
        <v>84</v>
      </c>
      <c r="P5" s="32" t="s">
        <v>85</v>
      </c>
      <c r="Q5" s="32" t="s">
        <v>86</v>
      </c>
      <c r="R5" s="32" t="s">
        <v>87</v>
      </c>
      <c r="S5" s="32" t="s">
        <v>88</v>
      </c>
      <c r="T5" s="32" t="s">
        <v>89</v>
      </c>
      <c r="U5" s="32" t="s">
        <v>90</v>
      </c>
      <c r="V5" s="32" t="s">
        <v>91</v>
      </c>
      <c r="W5" s="32" t="s">
        <v>92</v>
      </c>
      <c r="X5" s="32" t="s">
        <v>93</v>
      </c>
      <c r="Y5" s="32" t="s">
        <v>94</v>
      </c>
      <c r="Z5" s="32" t="s">
        <v>95</v>
      </c>
      <c r="AA5" s="32" t="s">
        <v>96</v>
      </c>
      <c r="AB5" s="32" t="s">
        <v>97</v>
      </c>
      <c r="AC5" s="32" t="s">
        <v>98</v>
      </c>
      <c r="AD5" s="32" t="s">
        <v>99</v>
      </c>
      <c r="AE5" s="32" t="s">
        <v>100</v>
      </c>
      <c r="AF5" s="32" t="s">
        <v>101</v>
      </c>
      <c r="AG5" s="32" t="s">
        <v>102</v>
      </c>
      <c r="AH5" s="32" t="s">
        <v>41</v>
      </c>
      <c r="AI5" s="32" t="s">
        <v>93</v>
      </c>
      <c r="AJ5" s="32" t="s">
        <v>94</v>
      </c>
      <c r="AK5" s="32" t="s">
        <v>95</v>
      </c>
      <c r="AL5" s="32" t="s">
        <v>96</v>
      </c>
      <c r="AM5" s="32" t="s">
        <v>97</v>
      </c>
      <c r="AN5" s="32" t="s">
        <v>98</v>
      </c>
      <c r="AO5" s="32" t="s">
        <v>99</v>
      </c>
      <c r="AP5" s="32" t="s">
        <v>100</v>
      </c>
      <c r="AQ5" s="32" t="s">
        <v>101</v>
      </c>
      <c r="AR5" s="32" t="s">
        <v>102</v>
      </c>
      <c r="AS5" s="32" t="s">
        <v>103</v>
      </c>
      <c r="AT5" s="32" t="s">
        <v>93</v>
      </c>
      <c r="AU5" s="32" t="s">
        <v>94</v>
      </c>
      <c r="AV5" s="32" t="s">
        <v>95</v>
      </c>
      <c r="AW5" s="32" t="s">
        <v>96</v>
      </c>
      <c r="AX5" s="32" t="s">
        <v>97</v>
      </c>
      <c r="AY5" s="32" t="s">
        <v>98</v>
      </c>
      <c r="AZ5" s="32" t="s">
        <v>99</v>
      </c>
      <c r="BA5" s="32" t="s">
        <v>100</v>
      </c>
      <c r="BB5" s="32" t="s">
        <v>101</v>
      </c>
      <c r="BC5" s="32" t="s">
        <v>102</v>
      </c>
      <c r="BD5" s="32" t="s">
        <v>103</v>
      </c>
      <c r="BE5" s="32" t="s">
        <v>93</v>
      </c>
      <c r="BF5" s="32" t="s">
        <v>94</v>
      </c>
      <c r="BG5" s="32" t="s">
        <v>95</v>
      </c>
      <c r="BH5" s="32" t="s">
        <v>96</v>
      </c>
      <c r="BI5" s="32" t="s">
        <v>97</v>
      </c>
      <c r="BJ5" s="32" t="s">
        <v>98</v>
      </c>
      <c r="BK5" s="32" t="s">
        <v>99</v>
      </c>
      <c r="BL5" s="32" t="s">
        <v>100</v>
      </c>
      <c r="BM5" s="32" t="s">
        <v>101</v>
      </c>
      <c r="BN5" s="32" t="s">
        <v>102</v>
      </c>
      <c r="BO5" s="32" t="s">
        <v>103</v>
      </c>
      <c r="BP5" s="32" t="s">
        <v>93</v>
      </c>
      <c r="BQ5" s="32" t="s">
        <v>94</v>
      </c>
      <c r="BR5" s="32" t="s">
        <v>95</v>
      </c>
      <c r="BS5" s="32" t="s">
        <v>96</v>
      </c>
      <c r="BT5" s="32" t="s">
        <v>97</v>
      </c>
      <c r="BU5" s="32" t="s">
        <v>98</v>
      </c>
      <c r="BV5" s="32" t="s">
        <v>99</v>
      </c>
      <c r="BW5" s="32" t="s">
        <v>100</v>
      </c>
      <c r="BX5" s="32" t="s">
        <v>101</v>
      </c>
      <c r="BY5" s="32" t="s">
        <v>102</v>
      </c>
      <c r="BZ5" s="32" t="s">
        <v>103</v>
      </c>
      <c r="CA5" s="32" t="s">
        <v>93</v>
      </c>
      <c r="CB5" s="32" t="s">
        <v>94</v>
      </c>
      <c r="CC5" s="32" t="s">
        <v>95</v>
      </c>
      <c r="CD5" s="32" t="s">
        <v>96</v>
      </c>
      <c r="CE5" s="32" t="s">
        <v>97</v>
      </c>
      <c r="CF5" s="32" t="s">
        <v>98</v>
      </c>
      <c r="CG5" s="32" t="s">
        <v>99</v>
      </c>
      <c r="CH5" s="32" t="s">
        <v>100</v>
      </c>
      <c r="CI5" s="32" t="s">
        <v>101</v>
      </c>
      <c r="CJ5" s="32" t="s">
        <v>102</v>
      </c>
      <c r="CK5" s="32" t="s">
        <v>103</v>
      </c>
      <c r="CL5" s="32" t="s">
        <v>93</v>
      </c>
      <c r="CM5" s="32" t="s">
        <v>94</v>
      </c>
      <c r="CN5" s="32" t="s">
        <v>95</v>
      </c>
      <c r="CO5" s="32" t="s">
        <v>96</v>
      </c>
      <c r="CP5" s="32" t="s">
        <v>97</v>
      </c>
      <c r="CQ5" s="32" t="s">
        <v>98</v>
      </c>
      <c r="CR5" s="32" t="s">
        <v>99</v>
      </c>
      <c r="CS5" s="32" t="s">
        <v>100</v>
      </c>
      <c r="CT5" s="32" t="s">
        <v>101</v>
      </c>
      <c r="CU5" s="32" t="s">
        <v>102</v>
      </c>
      <c r="CV5" s="32" t="s">
        <v>103</v>
      </c>
      <c r="CW5" s="32" t="s">
        <v>93</v>
      </c>
      <c r="CX5" s="32" t="s">
        <v>94</v>
      </c>
      <c r="CY5" s="32" t="s">
        <v>95</v>
      </c>
      <c r="CZ5" s="32" t="s">
        <v>96</v>
      </c>
      <c r="DA5" s="32" t="s">
        <v>97</v>
      </c>
      <c r="DB5" s="32" t="s">
        <v>98</v>
      </c>
      <c r="DC5" s="32" t="s">
        <v>99</v>
      </c>
      <c r="DD5" s="32" t="s">
        <v>100</v>
      </c>
      <c r="DE5" s="32" t="s">
        <v>101</v>
      </c>
      <c r="DF5" s="32" t="s">
        <v>102</v>
      </c>
      <c r="DG5" s="32" t="s">
        <v>103</v>
      </c>
      <c r="DH5" s="32" t="s">
        <v>93</v>
      </c>
      <c r="DI5" s="32" t="s">
        <v>94</v>
      </c>
      <c r="DJ5" s="32" t="s">
        <v>95</v>
      </c>
      <c r="DK5" s="32" t="s">
        <v>96</v>
      </c>
      <c r="DL5" s="32" t="s">
        <v>97</v>
      </c>
      <c r="DM5" s="32" t="s">
        <v>98</v>
      </c>
      <c r="DN5" s="32" t="s">
        <v>99</v>
      </c>
      <c r="DO5" s="32" t="s">
        <v>100</v>
      </c>
      <c r="DP5" s="32" t="s">
        <v>101</v>
      </c>
      <c r="DQ5" s="32" t="s">
        <v>102</v>
      </c>
      <c r="DR5" s="32" t="s">
        <v>103</v>
      </c>
      <c r="DS5" s="32" t="s">
        <v>93</v>
      </c>
      <c r="DT5" s="32" t="s">
        <v>94</v>
      </c>
      <c r="DU5" s="32" t="s">
        <v>95</v>
      </c>
      <c r="DV5" s="32" t="s">
        <v>96</v>
      </c>
      <c r="DW5" s="32" t="s">
        <v>97</v>
      </c>
      <c r="DX5" s="32" t="s">
        <v>98</v>
      </c>
      <c r="DY5" s="32" t="s">
        <v>99</v>
      </c>
      <c r="DZ5" s="32" t="s">
        <v>100</v>
      </c>
      <c r="EA5" s="32" t="s">
        <v>101</v>
      </c>
      <c r="EB5" s="32" t="s">
        <v>102</v>
      </c>
      <c r="EC5" s="32" t="s">
        <v>103</v>
      </c>
      <c r="ED5" s="32" t="s">
        <v>93</v>
      </c>
      <c r="EE5" s="32" t="s">
        <v>94</v>
      </c>
      <c r="EF5" s="32" t="s">
        <v>95</v>
      </c>
      <c r="EG5" s="32" t="s">
        <v>96</v>
      </c>
      <c r="EH5" s="32" t="s">
        <v>97</v>
      </c>
      <c r="EI5" s="32" t="s">
        <v>98</v>
      </c>
      <c r="EJ5" s="32" t="s">
        <v>99</v>
      </c>
      <c r="EK5" s="32" t="s">
        <v>100</v>
      </c>
      <c r="EL5" s="32" t="s">
        <v>101</v>
      </c>
      <c r="EM5" s="32" t="s">
        <v>102</v>
      </c>
      <c r="EN5" s="32" t="s">
        <v>103</v>
      </c>
    </row>
    <row r="6" spans="1:144" s="36" customFormat="1" x14ac:dyDescent="0.15">
      <c r="A6" s="28" t="s">
        <v>104</v>
      </c>
      <c r="B6" s="33">
        <f>B7</f>
        <v>2017</v>
      </c>
      <c r="C6" s="33">
        <f t="shared" ref="C6:W6" si="3">C7</f>
        <v>12041</v>
      </c>
      <c r="D6" s="33">
        <f t="shared" si="3"/>
        <v>46</v>
      </c>
      <c r="E6" s="33">
        <f t="shared" si="3"/>
        <v>1</v>
      </c>
      <c r="F6" s="33">
        <f t="shared" si="3"/>
        <v>0</v>
      </c>
      <c r="G6" s="33">
        <f t="shared" si="3"/>
        <v>1</v>
      </c>
      <c r="H6" s="33" t="str">
        <f t="shared" si="3"/>
        <v>北海道　旭川市</v>
      </c>
      <c r="I6" s="33" t="str">
        <f t="shared" si="3"/>
        <v>法適用</v>
      </c>
      <c r="J6" s="33" t="str">
        <f t="shared" si="3"/>
        <v>水道事業</v>
      </c>
      <c r="K6" s="33" t="str">
        <f t="shared" si="3"/>
        <v>末端給水事業</v>
      </c>
      <c r="L6" s="33" t="str">
        <f t="shared" si="3"/>
        <v>A1</v>
      </c>
      <c r="M6" s="33" t="str">
        <f t="shared" si="3"/>
        <v>自治体職員</v>
      </c>
      <c r="N6" s="34" t="str">
        <f t="shared" si="3"/>
        <v>-</v>
      </c>
      <c r="O6" s="34">
        <f t="shared" si="3"/>
        <v>41.17</v>
      </c>
      <c r="P6" s="34">
        <f t="shared" si="3"/>
        <v>94.6</v>
      </c>
      <c r="Q6" s="34">
        <f t="shared" si="3"/>
        <v>2954</v>
      </c>
      <c r="R6" s="34">
        <f t="shared" si="3"/>
        <v>340211</v>
      </c>
      <c r="S6" s="34">
        <f t="shared" si="3"/>
        <v>747.66</v>
      </c>
      <c r="T6" s="34">
        <f t="shared" si="3"/>
        <v>455.03</v>
      </c>
      <c r="U6" s="34">
        <f t="shared" si="3"/>
        <v>320479</v>
      </c>
      <c r="V6" s="34">
        <f t="shared" si="3"/>
        <v>162.99</v>
      </c>
      <c r="W6" s="34">
        <f t="shared" si="3"/>
        <v>1966.25</v>
      </c>
      <c r="X6" s="35">
        <f>IF(X7="",NA(),X7)</f>
        <v>109.65</v>
      </c>
      <c r="Y6" s="35">
        <f t="shared" ref="Y6:AG6" si="4">IF(Y7="",NA(),Y7)</f>
        <v>116.02</v>
      </c>
      <c r="Z6" s="35">
        <f t="shared" si="4"/>
        <v>114.71</v>
      </c>
      <c r="AA6" s="35">
        <f t="shared" si="4"/>
        <v>109.89</v>
      </c>
      <c r="AB6" s="35">
        <f t="shared" si="4"/>
        <v>105.59</v>
      </c>
      <c r="AC6" s="35">
        <f t="shared" si="4"/>
        <v>108.98</v>
      </c>
      <c r="AD6" s="35">
        <f t="shared" si="4"/>
        <v>114.44</v>
      </c>
      <c r="AE6" s="35">
        <f t="shared" si="4"/>
        <v>115.21</v>
      </c>
      <c r="AF6" s="35">
        <f t="shared" si="4"/>
        <v>117.25</v>
      </c>
      <c r="AG6" s="35">
        <f t="shared" si="4"/>
        <v>116.77</v>
      </c>
      <c r="AH6" s="34" t="str">
        <f>IF(AH7="","",IF(AH7="-","【-】","【"&amp;SUBSTITUTE(TEXT(AH7,"#,##0.00"),"-","△")&amp;"】"))</f>
        <v>【113.39】</v>
      </c>
      <c r="AI6" s="35">
        <f>IF(AI7="",NA(),AI7)</f>
        <v>30.44</v>
      </c>
      <c r="AJ6" s="34">
        <f t="shared" ref="AJ6:AR6" si="5">IF(AJ7="",NA(),AJ7)</f>
        <v>0</v>
      </c>
      <c r="AK6" s="34">
        <f t="shared" si="5"/>
        <v>0</v>
      </c>
      <c r="AL6" s="34">
        <f t="shared" si="5"/>
        <v>0</v>
      </c>
      <c r="AM6" s="34">
        <f t="shared" si="5"/>
        <v>0</v>
      </c>
      <c r="AN6" s="35">
        <f t="shared" si="5"/>
        <v>0.34</v>
      </c>
      <c r="AO6" s="34">
        <f t="shared" si="5"/>
        <v>0</v>
      </c>
      <c r="AP6" s="35">
        <f t="shared" si="5"/>
        <v>0.71</v>
      </c>
      <c r="AQ6" s="34">
        <f t="shared" si="5"/>
        <v>0</v>
      </c>
      <c r="AR6" s="34">
        <f t="shared" si="5"/>
        <v>0</v>
      </c>
      <c r="AS6" s="34" t="str">
        <f>IF(AS7="","",IF(AS7="-","【-】","【"&amp;SUBSTITUTE(TEXT(AS7,"#,##0.00"),"-","△")&amp;"】"))</f>
        <v>【0.85】</v>
      </c>
      <c r="AT6" s="35">
        <f>IF(AT7="",NA(),AT7)</f>
        <v>1232.01</v>
      </c>
      <c r="AU6" s="35">
        <f t="shared" ref="AU6:BC6" si="6">IF(AU7="",NA(),AU7)</f>
        <v>87.67</v>
      </c>
      <c r="AV6" s="35">
        <f t="shared" si="6"/>
        <v>92.85</v>
      </c>
      <c r="AW6" s="35">
        <f t="shared" si="6"/>
        <v>87.18</v>
      </c>
      <c r="AX6" s="35">
        <f t="shared" si="6"/>
        <v>74.69</v>
      </c>
      <c r="AY6" s="35">
        <f t="shared" si="6"/>
        <v>473.46</v>
      </c>
      <c r="AZ6" s="35">
        <f t="shared" si="6"/>
        <v>240.81</v>
      </c>
      <c r="BA6" s="35">
        <f t="shared" si="6"/>
        <v>241.71</v>
      </c>
      <c r="BB6" s="35">
        <f t="shared" si="6"/>
        <v>249.08</v>
      </c>
      <c r="BC6" s="35">
        <f t="shared" si="6"/>
        <v>254.05</v>
      </c>
      <c r="BD6" s="34" t="str">
        <f>IF(BD7="","",IF(BD7="-","【-】","【"&amp;SUBSTITUTE(TEXT(BD7,"#,##0.00"),"-","△")&amp;"】"))</f>
        <v>【264.34】</v>
      </c>
      <c r="BE6" s="35">
        <f>IF(BE7="",NA(),BE7)</f>
        <v>726.46</v>
      </c>
      <c r="BF6" s="35">
        <f t="shared" ref="BF6:BN6" si="7">IF(BF7="",NA(),BF7)</f>
        <v>704.34</v>
      </c>
      <c r="BG6" s="35">
        <f t="shared" si="7"/>
        <v>685.2</v>
      </c>
      <c r="BH6" s="35">
        <f t="shared" si="7"/>
        <v>675.65</v>
      </c>
      <c r="BI6" s="35">
        <f t="shared" si="7"/>
        <v>662.18</v>
      </c>
      <c r="BJ6" s="35">
        <f t="shared" si="7"/>
        <v>285.77</v>
      </c>
      <c r="BK6" s="35">
        <f t="shared" si="7"/>
        <v>283.10000000000002</v>
      </c>
      <c r="BL6" s="35">
        <f t="shared" si="7"/>
        <v>274.14</v>
      </c>
      <c r="BM6" s="35">
        <f t="shared" si="7"/>
        <v>266.66000000000003</v>
      </c>
      <c r="BN6" s="35">
        <f t="shared" si="7"/>
        <v>258.63</v>
      </c>
      <c r="BO6" s="34" t="str">
        <f>IF(BO7="","",IF(BO7="-","【-】","【"&amp;SUBSTITUTE(TEXT(BO7,"#,##0.00"),"-","△")&amp;"】"))</f>
        <v>【274.27】</v>
      </c>
      <c r="BP6" s="35">
        <f>IF(BP7="",NA(),BP7)</f>
        <v>99.44</v>
      </c>
      <c r="BQ6" s="35">
        <f t="shared" ref="BQ6:BY6" si="8">IF(BQ7="",NA(),BQ7)</f>
        <v>102.09</v>
      </c>
      <c r="BR6" s="35">
        <f t="shared" si="8"/>
        <v>101.77</v>
      </c>
      <c r="BS6" s="35">
        <f t="shared" si="8"/>
        <v>100.11</v>
      </c>
      <c r="BT6" s="35">
        <f t="shared" si="8"/>
        <v>95.76</v>
      </c>
      <c r="BU6" s="35">
        <f t="shared" si="8"/>
        <v>100.77</v>
      </c>
      <c r="BV6" s="35">
        <f t="shared" si="8"/>
        <v>107.74</v>
      </c>
      <c r="BW6" s="35">
        <f t="shared" si="8"/>
        <v>108.81</v>
      </c>
      <c r="BX6" s="35">
        <f t="shared" si="8"/>
        <v>110.87</v>
      </c>
      <c r="BY6" s="35">
        <f t="shared" si="8"/>
        <v>110.3</v>
      </c>
      <c r="BZ6" s="34" t="str">
        <f>IF(BZ7="","",IF(BZ7="-","【-】","【"&amp;SUBSTITUTE(TEXT(BZ7,"#,##0.00"),"-","△")&amp;"】"))</f>
        <v>【104.36】</v>
      </c>
      <c r="CA6" s="35">
        <f>IF(CA7="",NA(),CA7)</f>
        <v>159.56</v>
      </c>
      <c r="CB6" s="35">
        <f t="shared" ref="CB6:CJ6" si="9">IF(CB7="",NA(),CB7)</f>
        <v>156.18</v>
      </c>
      <c r="CC6" s="35">
        <f t="shared" si="9"/>
        <v>156.19999999999999</v>
      </c>
      <c r="CD6" s="35">
        <f t="shared" si="9"/>
        <v>156.85</v>
      </c>
      <c r="CE6" s="35">
        <f t="shared" si="9"/>
        <v>163.80000000000001</v>
      </c>
      <c r="CF6" s="35">
        <f t="shared" si="9"/>
        <v>165.74</v>
      </c>
      <c r="CG6" s="35">
        <f t="shared" si="9"/>
        <v>154.33000000000001</v>
      </c>
      <c r="CH6" s="35">
        <f t="shared" si="9"/>
        <v>152.94999999999999</v>
      </c>
      <c r="CI6" s="35">
        <f t="shared" si="9"/>
        <v>150.54</v>
      </c>
      <c r="CJ6" s="35">
        <f t="shared" si="9"/>
        <v>151.85</v>
      </c>
      <c r="CK6" s="34" t="str">
        <f>IF(CK7="","",IF(CK7="-","【-】","【"&amp;SUBSTITUTE(TEXT(CK7,"#,##0.00"),"-","△")&amp;"】"))</f>
        <v>【165.71】</v>
      </c>
      <c r="CL6" s="35">
        <f>IF(CL7="",NA(),CL7)</f>
        <v>63.76</v>
      </c>
      <c r="CM6" s="35">
        <f t="shared" ref="CM6:CU6" si="10">IF(CM7="",NA(),CM7)</f>
        <v>63.3</v>
      </c>
      <c r="CN6" s="35">
        <f t="shared" si="10"/>
        <v>63.04</v>
      </c>
      <c r="CO6" s="35">
        <f t="shared" si="10"/>
        <v>61.97</v>
      </c>
      <c r="CP6" s="35">
        <f t="shared" si="10"/>
        <v>61.3</v>
      </c>
      <c r="CQ6" s="35">
        <f t="shared" si="10"/>
        <v>63.91</v>
      </c>
      <c r="CR6" s="35">
        <f t="shared" si="10"/>
        <v>63.25</v>
      </c>
      <c r="CS6" s="35">
        <f t="shared" si="10"/>
        <v>63.03</v>
      </c>
      <c r="CT6" s="35">
        <f t="shared" si="10"/>
        <v>63.18</v>
      </c>
      <c r="CU6" s="35">
        <f t="shared" si="10"/>
        <v>63.54</v>
      </c>
      <c r="CV6" s="34" t="str">
        <f>IF(CV7="","",IF(CV7="-","【-】","【"&amp;SUBSTITUTE(TEXT(CV7,"#,##0.00"),"-","△")&amp;"】"))</f>
        <v>【60.41】</v>
      </c>
      <c r="CW6" s="35">
        <f>IF(CW7="",NA(),CW7)</f>
        <v>86.31</v>
      </c>
      <c r="CX6" s="35">
        <f t="shared" ref="CX6:DF6" si="11">IF(CX7="",NA(),CX7)</f>
        <v>85.98</v>
      </c>
      <c r="CY6" s="35">
        <f t="shared" si="11"/>
        <v>85.8</v>
      </c>
      <c r="CZ6" s="35">
        <f t="shared" si="11"/>
        <v>87.09</v>
      </c>
      <c r="DA6" s="35">
        <f t="shared" si="11"/>
        <v>87.66</v>
      </c>
      <c r="DB6" s="35">
        <f t="shared" si="11"/>
        <v>91.45</v>
      </c>
      <c r="DC6" s="35">
        <f t="shared" si="11"/>
        <v>91.07</v>
      </c>
      <c r="DD6" s="35">
        <f t="shared" si="11"/>
        <v>91.21</v>
      </c>
      <c r="DE6" s="35">
        <f t="shared" si="11"/>
        <v>91.6</v>
      </c>
      <c r="DF6" s="35">
        <f t="shared" si="11"/>
        <v>91.48</v>
      </c>
      <c r="DG6" s="34" t="str">
        <f>IF(DG7="","",IF(DG7="-","【-】","【"&amp;SUBSTITUTE(TEXT(DG7,"#,##0.00"),"-","△")&amp;"】"))</f>
        <v>【89.93】</v>
      </c>
      <c r="DH6" s="35">
        <f>IF(DH7="",NA(),DH7)</f>
        <v>42.59</v>
      </c>
      <c r="DI6" s="35">
        <f t="shared" ref="DI6:DQ6" si="12">IF(DI7="",NA(),DI7)</f>
        <v>47.11</v>
      </c>
      <c r="DJ6" s="35">
        <f t="shared" si="12"/>
        <v>48.7</v>
      </c>
      <c r="DK6" s="35">
        <f t="shared" si="12"/>
        <v>50.09</v>
      </c>
      <c r="DL6" s="35">
        <f t="shared" si="12"/>
        <v>51.43</v>
      </c>
      <c r="DM6" s="35">
        <f t="shared" si="12"/>
        <v>45.38</v>
      </c>
      <c r="DN6" s="35">
        <f t="shared" si="12"/>
        <v>47.7</v>
      </c>
      <c r="DO6" s="35">
        <f t="shared" si="12"/>
        <v>48.41</v>
      </c>
      <c r="DP6" s="35">
        <f t="shared" si="12"/>
        <v>49.1</v>
      </c>
      <c r="DQ6" s="35">
        <f t="shared" si="12"/>
        <v>49.66</v>
      </c>
      <c r="DR6" s="34" t="str">
        <f>IF(DR7="","",IF(DR7="-","【-】","【"&amp;SUBSTITUTE(TEXT(DR7,"#,##0.00"),"-","△")&amp;"】"))</f>
        <v>【48.12】</v>
      </c>
      <c r="DS6" s="35">
        <f>IF(DS7="",NA(),DS7)</f>
        <v>10.72</v>
      </c>
      <c r="DT6" s="35">
        <f t="shared" ref="DT6:EB6" si="13">IF(DT7="",NA(),DT7)</f>
        <v>11.8</v>
      </c>
      <c r="DU6" s="35">
        <f t="shared" si="13"/>
        <v>12.8</v>
      </c>
      <c r="DV6" s="35">
        <f t="shared" si="13"/>
        <v>13.17</v>
      </c>
      <c r="DW6" s="35">
        <f t="shared" si="13"/>
        <v>14.35</v>
      </c>
      <c r="DX6" s="35">
        <f t="shared" si="13"/>
        <v>13.33</v>
      </c>
      <c r="DY6" s="35">
        <f t="shared" si="13"/>
        <v>14.54</v>
      </c>
      <c r="DZ6" s="35">
        <f t="shared" si="13"/>
        <v>16.16</v>
      </c>
      <c r="EA6" s="35">
        <f t="shared" si="13"/>
        <v>17.420000000000002</v>
      </c>
      <c r="EB6" s="35">
        <f t="shared" si="13"/>
        <v>18.940000000000001</v>
      </c>
      <c r="EC6" s="34" t="str">
        <f>IF(EC7="","",IF(EC7="-","【-】","【"&amp;SUBSTITUTE(TEXT(EC7,"#,##0.00"),"-","△")&amp;"】"))</f>
        <v>【15.89】</v>
      </c>
      <c r="ED6" s="35">
        <f>IF(ED7="",NA(),ED7)</f>
        <v>0.68</v>
      </c>
      <c r="EE6" s="35">
        <f t="shared" ref="EE6:EM6" si="14">IF(EE7="",NA(),EE7)</f>
        <v>0.55000000000000004</v>
      </c>
      <c r="EF6" s="35">
        <f t="shared" si="14"/>
        <v>0.61</v>
      </c>
      <c r="EG6" s="35">
        <f t="shared" si="14"/>
        <v>0.83</v>
      </c>
      <c r="EH6" s="35">
        <f t="shared" si="14"/>
        <v>0.72</v>
      </c>
      <c r="EI6" s="35">
        <f t="shared" si="14"/>
        <v>0.76</v>
      </c>
      <c r="EJ6" s="35">
        <f t="shared" si="14"/>
        <v>0.69</v>
      </c>
      <c r="EK6" s="35">
        <f t="shared" si="14"/>
        <v>0.74</v>
      </c>
      <c r="EL6" s="35">
        <f t="shared" si="14"/>
        <v>0.73</v>
      </c>
      <c r="EM6" s="35">
        <f t="shared" si="14"/>
        <v>0.74</v>
      </c>
      <c r="EN6" s="34" t="str">
        <f>IF(EN7="","",IF(EN7="-","【-】","【"&amp;SUBSTITUTE(TEXT(EN7,"#,##0.00"),"-","△")&amp;"】"))</f>
        <v>【0.69】</v>
      </c>
    </row>
    <row r="7" spans="1:144" s="36" customFormat="1" x14ac:dyDescent="0.15">
      <c r="A7" s="28"/>
      <c r="B7" s="37">
        <v>2017</v>
      </c>
      <c r="C7" s="37">
        <v>12041</v>
      </c>
      <c r="D7" s="37">
        <v>46</v>
      </c>
      <c r="E7" s="37">
        <v>1</v>
      </c>
      <c r="F7" s="37">
        <v>0</v>
      </c>
      <c r="G7" s="37">
        <v>1</v>
      </c>
      <c r="H7" s="37" t="s">
        <v>105</v>
      </c>
      <c r="I7" s="37" t="s">
        <v>106</v>
      </c>
      <c r="J7" s="37" t="s">
        <v>107</v>
      </c>
      <c r="K7" s="37" t="s">
        <v>108</v>
      </c>
      <c r="L7" s="37" t="s">
        <v>109</v>
      </c>
      <c r="M7" s="37" t="s">
        <v>110</v>
      </c>
      <c r="N7" s="38" t="s">
        <v>111</v>
      </c>
      <c r="O7" s="38">
        <v>41.17</v>
      </c>
      <c r="P7" s="38">
        <v>94.6</v>
      </c>
      <c r="Q7" s="38">
        <v>2954</v>
      </c>
      <c r="R7" s="38">
        <v>340211</v>
      </c>
      <c r="S7" s="38">
        <v>747.66</v>
      </c>
      <c r="T7" s="38">
        <v>455.03</v>
      </c>
      <c r="U7" s="38">
        <v>320479</v>
      </c>
      <c r="V7" s="38">
        <v>162.99</v>
      </c>
      <c r="W7" s="38">
        <v>1966.25</v>
      </c>
      <c r="X7" s="38">
        <v>109.65</v>
      </c>
      <c r="Y7" s="38">
        <v>116.02</v>
      </c>
      <c r="Z7" s="38">
        <v>114.71</v>
      </c>
      <c r="AA7" s="38">
        <v>109.89</v>
      </c>
      <c r="AB7" s="38">
        <v>105.59</v>
      </c>
      <c r="AC7" s="38">
        <v>108.98</v>
      </c>
      <c r="AD7" s="38">
        <v>114.44</v>
      </c>
      <c r="AE7" s="38">
        <v>115.21</v>
      </c>
      <c r="AF7" s="38">
        <v>117.25</v>
      </c>
      <c r="AG7" s="38">
        <v>116.77</v>
      </c>
      <c r="AH7" s="38">
        <v>113.39</v>
      </c>
      <c r="AI7" s="38">
        <v>30.44</v>
      </c>
      <c r="AJ7" s="38">
        <v>0</v>
      </c>
      <c r="AK7" s="38">
        <v>0</v>
      </c>
      <c r="AL7" s="38">
        <v>0</v>
      </c>
      <c r="AM7" s="38">
        <v>0</v>
      </c>
      <c r="AN7" s="38">
        <v>0.34</v>
      </c>
      <c r="AO7" s="38">
        <v>0</v>
      </c>
      <c r="AP7" s="38">
        <v>0.71</v>
      </c>
      <c r="AQ7" s="38">
        <v>0</v>
      </c>
      <c r="AR7" s="38">
        <v>0</v>
      </c>
      <c r="AS7" s="38">
        <v>0.85</v>
      </c>
      <c r="AT7" s="38">
        <v>1232.01</v>
      </c>
      <c r="AU7" s="38">
        <v>87.67</v>
      </c>
      <c r="AV7" s="38">
        <v>92.85</v>
      </c>
      <c r="AW7" s="38">
        <v>87.18</v>
      </c>
      <c r="AX7" s="38">
        <v>74.69</v>
      </c>
      <c r="AY7" s="38">
        <v>473.46</v>
      </c>
      <c r="AZ7" s="38">
        <v>240.81</v>
      </c>
      <c r="BA7" s="38">
        <v>241.71</v>
      </c>
      <c r="BB7" s="38">
        <v>249.08</v>
      </c>
      <c r="BC7" s="38">
        <v>254.05</v>
      </c>
      <c r="BD7" s="38">
        <v>264.33999999999997</v>
      </c>
      <c r="BE7" s="38">
        <v>726.46</v>
      </c>
      <c r="BF7" s="38">
        <v>704.34</v>
      </c>
      <c r="BG7" s="38">
        <v>685.2</v>
      </c>
      <c r="BH7" s="38">
        <v>675.65</v>
      </c>
      <c r="BI7" s="38">
        <v>662.18</v>
      </c>
      <c r="BJ7" s="38">
        <v>285.77</v>
      </c>
      <c r="BK7" s="38">
        <v>283.10000000000002</v>
      </c>
      <c r="BL7" s="38">
        <v>274.14</v>
      </c>
      <c r="BM7" s="38">
        <v>266.66000000000003</v>
      </c>
      <c r="BN7" s="38">
        <v>258.63</v>
      </c>
      <c r="BO7" s="38">
        <v>274.27</v>
      </c>
      <c r="BP7" s="38">
        <v>99.44</v>
      </c>
      <c r="BQ7" s="38">
        <v>102.09</v>
      </c>
      <c r="BR7" s="38">
        <v>101.77</v>
      </c>
      <c r="BS7" s="38">
        <v>100.11</v>
      </c>
      <c r="BT7" s="38">
        <v>95.76</v>
      </c>
      <c r="BU7" s="38">
        <v>100.77</v>
      </c>
      <c r="BV7" s="38">
        <v>107.74</v>
      </c>
      <c r="BW7" s="38">
        <v>108.81</v>
      </c>
      <c r="BX7" s="38">
        <v>110.87</v>
      </c>
      <c r="BY7" s="38">
        <v>110.3</v>
      </c>
      <c r="BZ7" s="38">
        <v>104.36</v>
      </c>
      <c r="CA7" s="38">
        <v>159.56</v>
      </c>
      <c r="CB7" s="38">
        <v>156.18</v>
      </c>
      <c r="CC7" s="38">
        <v>156.19999999999999</v>
      </c>
      <c r="CD7" s="38">
        <v>156.85</v>
      </c>
      <c r="CE7" s="38">
        <v>163.80000000000001</v>
      </c>
      <c r="CF7" s="38">
        <v>165.74</v>
      </c>
      <c r="CG7" s="38">
        <v>154.33000000000001</v>
      </c>
      <c r="CH7" s="38">
        <v>152.94999999999999</v>
      </c>
      <c r="CI7" s="38">
        <v>150.54</v>
      </c>
      <c r="CJ7" s="38">
        <v>151.85</v>
      </c>
      <c r="CK7" s="38">
        <v>165.71</v>
      </c>
      <c r="CL7" s="38">
        <v>63.76</v>
      </c>
      <c r="CM7" s="38">
        <v>63.3</v>
      </c>
      <c r="CN7" s="38">
        <v>63.04</v>
      </c>
      <c r="CO7" s="38">
        <v>61.97</v>
      </c>
      <c r="CP7" s="38">
        <v>61.3</v>
      </c>
      <c r="CQ7" s="38">
        <v>63.91</v>
      </c>
      <c r="CR7" s="38">
        <v>63.25</v>
      </c>
      <c r="CS7" s="38">
        <v>63.03</v>
      </c>
      <c r="CT7" s="38">
        <v>63.18</v>
      </c>
      <c r="CU7" s="38">
        <v>63.54</v>
      </c>
      <c r="CV7" s="38">
        <v>60.41</v>
      </c>
      <c r="CW7" s="38">
        <v>86.31</v>
      </c>
      <c r="CX7" s="38">
        <v>85.98</v>
      </c>
      <c r="CY7" s="38">
        <v>85.8</v>
      </c>
      <c r="CZ7" s="38">
        <v>87.09</v>
      </c>
      <c r="DA7" s="38">
        <v>87.66</v>
      </c>
      <c r="DB7" s="38">
        <v>91.45</v>
      </c>
      <c r="DC7" s="38">
        <v>91.07</v>
      </c>
      <c r="DD7" s="38">
        <v>91.21</v>
      </c>
      <c r="DE7" s="38">
        <v>91.6</v>
      </c>
      <c r="DF7" s="38">
        <v>91.48</v>
      </c>
      <c r="DG7" s="38">
        <v>89.93</v>
      </c>
      <c r="DH7" s="38">
        <v>42.59</v>
      </c>
      <c r="DI7" s="38">
        <v>47.11</v>
      </c>
      <c r="DJ7" s="38">
        <v>48.7</v>
      </c>
      <c r="DK7" s="38">
        <v>50.09</v>
      </c>
      <c r="DL7" s="38">
        <v>51.43</v>
      </c>
      <c r="DM7" s="38">
        <v>45.38</v>
      </c>
      <c r="DN7" s="38">
        <v>47.7</v>
      </c>
      <c r="DO7" s="38">
        <v>48.41</v>
      </c>
      <c r="DP7" s="38">
        <v>49.1</v>
      </c>
      <c r="DQ7" s="38">
        <v>49.66</v>
      </c>
      <c r="DR7" s="38">
        <v>48.12</v>
      </c>
      <c r="DS7" s="38">
        <v>10.72</v>
      </c>
      <c r="DT7" s="38">
        <v>11.8</v>
      </c>
      <c r="DU7" s="38">
        <v>12.8</v>
      </c>
      <c r="DV7" s="38">
        <v>13.17</v>
      </c>
      <c r="DW7" s="38">
        <v>14.35</v>
      </c>
      <c r="DX7" s="38">
        <v>13.33</v>
      </c>
      <c r="DY7" s="38">
        <v>14.54</v>
      </c>
      <c r="DZ7" s="38">
        <v>16.16</v>
      </c>
      <c r="EA7" s="38">
        <v>17.420000000000002</v>
      </c>
      <c r="EB7" s="38">
        <v>18.940000000000001</v>
      </c>
      <c r="EC7" s="38">
        <v>15.89</v>
      </c>
      <c r="ED7" s="38">
        <v>0.68</v>
      </c>
      <c r="EE7" s="38">
        <v>0.55000000000000004</v>
      </c>
      <c r="EF7" s="38">
        <v>0.61</v>
      </c>
      <c r="EG7" s="38">
        <v>0.83</v>
      </c>
      <c r="EH7" s="38">
        <v>0.72</v>
      </c>
      <c r="EI7" s="38">
        <v>0.76</v>
      </c>
      <c r="EJ7" s="38">
        <v>0.69</v>
      </c>
      <c r="EK7" s="38">
        <v>0.74</v>
      </c>
      <c r="EL7" s="38">
        <v>0.73</v>
      </c>
      <c r="EM7" s="38">
        <v>0.74</v>
      </c>
      <c r="EN7" s="38">
        <v>0.69</v>
      </c>
    </row>
    <row r="8" spans="1:144" x14ac:dyDescent="0.15">
      <c r="X8" s="39"/>
      <c r="Y8" s="39"/>
      <c r="Z8" s="39"/>
      <c r="AA8" s="39"/>
      <c r="AB8" s="39"/>
      <c r="AC8" s="39"/>
      <c r="AD8" s="39"/>
      <c r="AE8" s="39"/>
      <c r="AF8" s="39"/>
      <c r="AG8" s="39"/>
      <c r="AH8" s="40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40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40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40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40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40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40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40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40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40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40"/>
    </row>
    <row r="9" spans="1:144" x14ac:dyDescent="0.15">
      <c r="A9" s="41"/>
      <c r="B9" s="41" t="s">
        <v>112</v>
      </c>
      <c r="C9" s="41" t="s">
        <v>113</v>
      </c>
      <c r="D9" s="41" t="s">
        <v>114</v>
      </c>
      <c r="E9" s="41" t="s">
        <v>115</v>
      </c>
      <c r="F9" s="41" t="s">
        <v>116</v>
      </c>
      <c r="X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4" x14ac:dyDescent="0.15">
      <c r="A10" s="41" t="s">
        <v>56</v>
      </c>
      <c r="B10" s="42">
        <f>DATEVALUE($B$6-4&amp;"年1月1日")</f>
        <v>41275</v>
      </c>
      <c r="C10" s="42">
        <f>DATEVALUE($B$6-3&amp;"年1月1日")</f>
        <v>41640</v>
      </c>
      <c r="D10" s="42">
        <f>DATEVALUE($B$6-2&amp;"年1月1日")</f>
        <v>42005</v>
      </c>
      <c r="E10" s="42">
        <f>DATEVALUE($B$6-1&amp;"年1月1日")</f>
        <v>42370</v>
      </c>
      <c r="F10" s="42">
        <f>DATEVALUE($B$6&amp;"年1月1日")</f>
        <v>42736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　</cp:lastModifiedBy>
  <cp:lastPrinted>2019-01-25T08:29:50Z</cp:lastPrinted>
  <dcterms:created xsi:type="dcterms:W3CDTF">2018-12-03T08:24:24Z</dcterms:created>
  <dcterms:modified xsi:type="dcterms:W3CDTF">2019-01-25T08:33:08Z</dcterms:modified>
  <cp:category/>
</cp:coreProperties>
</file>