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455" yWindow="30" windowWidth="12690" windowHeight="7740" firstSheet="10" activeTab="10"/>
  </bookViews>
  <sheets>
    <sheet name="表1" sheetId="1" r:id="rId1"/>
    <sheet name="表2" sheetId="2" r:id="rId2"/>
    <sheet name="表3" sheetId="3" r:id="rId3"/>
    <sheet name="表4" sheetId="4" r:id="rId4"/>
    <sheet name="表5" sheetId="5" r:id="rId5"/>
    <sheet name="表6" sheetId="6" r:id="rId6"/>
    <sheet name="表7" sheetId="7" r:id="rId7"/>
    <sheet name="表8" sheetId="8" r:id="rId8"/>
    <sheet name="表9" sheetId="9" r:id="rId9"/>
    <sheet name="表10" sheetId="10" r:id="rId10"/>
    <sheet name="資料1" sheetId="11" r:id="rId11"/>
    <sheet name="資料2" sheetId="12" r:id="rId12"/>
    <sheet name="資料3" sheetId="13" r:id="rId13"/>
    <sheet name="資料4" sheetId="14" r:id="rId14"/>
    <sheet name="資料5" sheetId="15" r:id="rId15"/>
    <sheet name="資料6" sheetId="16" r:id="rId16"/>
  </sheets>
  <definedNames>
    <definedName name="_xlnm.Print_Area" localSheetId="10">'資料1'!$A$1:$U$33</definedName>
    <definedName name="_xlnm.Print_Area" localSheetId="11">'資料2'!$A$1:$N$19</definedName>
    <definedName name="_xlnm.Print_Area" localSheetId="12">'資料3'!$A$1:$P$14</definedName>
    <definedName name="_xlnm.Print_Area" localSheetId="13">'資料4'!$A$1:$Q$32</definedName>
    <definedName name="_xlnm.Print_Area" localSheetId="14">'資料5'!$A$1:$P$21</definedName>
    <definedName name="_xlnm.Print_Area" localSheetId="15">'資料6'!$A$1:$Q$14</definedName>
    <definedName name="_xlnm.Print_Area" localSheetId="0">'表1'!$A$1:$G$13</definedName>
    <definedName name="_xlnm.Print_Area" localSheetId="9">'表10'!$A$1:$I$36</definedName>
    <definedName name="_xlnm.Print_Area" localSheetId="1">'表2'!$A$1:$H$30</definedName>
    <definedName name="_xlnm.Print_Area" localSheetId="2">'表3'!$A$1:$G$19</definedName>
    <definedName name="_xlnm.Print_Area" localSheetId="3">'表4'!$A$1:$G$15</definedName>
    <definedName name="_xlnm.Print_Area" localSheetId="4">'表5'!$A$1:$J$48</definedName>
    <definedName name="_xlnm.Print_Area" localSheetId="5">'表6'!$A$1:$J$42</definedName>
    <definedName name="_xlnm.Print_Area" localSheetId="6">'表7'!$A$1:$J$34</definedName>
    <definedName name="_xlnm.Print_Area" localSheetId="7">'表8'!$A$1:$J$50</definedName>
    <definedName name="_xlnm.Print_Area" localSheetId="8">'表9'!$A$1:$K$43</definedName>
  </definedNames>
  <calcPr fullCalcOnLoad="1"/>
</workbook>
</file>

<file path=xl/sharedStrings.xml><?xml version="1.0" encoding="utf-8"?>
<sst xmlns="http://schemas.openxmlformats.org/spreadsheetml/2006/main" count="958" uniqueCount="388">
  <si>
    <t>再</t>
  </si>
  <si>
    <t>掲</t>
  </si>
  <si>
    <t>単位：万円</t>
  </si>
  <si>
    <t>単位：万円</t>
  </si>
  <si>
    <t>表10　従業者規模別製造品出荷額等</t>
  </si>
  <si>
    <t>６年(1994)</t>
  </si>
  <si>
    <t>７年(1995)</t>
  </si>
  <si>
    <t>８年(1996)</t>
  </si>
  <si>
    <t>９年(1997)</t>
  </si>
  <si>
    <t>10年(1998)</t>
  </si>
  <si>
    <t>11年(1999)</t>
  </si>
  <si>
    <t>平成11年</t>
  </si>
  <si>
    <t>表３　地区別事業所数</t>
  </si>
  <si>
    <t>地区名</t>
  </si>
  <si>
    <t>寄与率</t>
  </si>
  <si>
    <t>構成比(%)</t>
  </si>
  <si>
    <t>（％）</t>
  </si>
  <si>
    <t>総数</t>
  </si>
  <si>
    <t>中央</t>
  </si>
  <si>
    <t>大成</t>
  </si>
  <si>
    <t>大成</t>
  </si>
  <si>
    <t>新旭川</t>
  </si>
  <si>
    <t>表９　地区別製造品出荷額等</t>
  </si>
  <si>
    <t>増減率</t>
  </si>
  <si>
    <t>（中分類）</t>
  </si>
  <si>
    <t>実数</t>
  </si>
  <si>
    <t>構成比(%)</t>
  </si>
  <si>
    <t>（％）</t>
  </si>
  <si>
    <t>パルプ・紙・紙加工品製造業</t>
  </si>
  <si>
    <t>単位：人</t>
  </si>
  <si>
    <t>中央</t>
  </si>
  <si>
    <t>30人以上</t>
  </si>
  <si>
    <t>従業者数</t>
  </si>
  <si>
    <t>・・・・・・・・・・・・・・・・・・・・・・・・・・・・・・・・・・・・・・・・・・・・・</t>
  </si>
  <si>
    <t>表１　旭川市工業の推移</t>
  </si>
  <si>
    <t>単位：事業所，人，金額 万円</t>
  </si>
  <si>
    <t>年　次</t>
  </si>
  <si>
    <t>事業所数</t>
  </si>
  <si>
    <t>製造品出荷額等</t>
  </si>
  <si>
    <t>平成５年</t>
  </si>
  <si>
    <t>平成６年</t>
  </si>
  <si>
    <t>平成７年</t>
  </si>
  <si>
    <t>平成８年</t>
  </si>
  <si>
    <t>平成９年</t>
  </si>
  <si>
    <t>平成10年</t>
  </si>
  <si>
    <t>単位：事業所</t>
  </si>
  <si>
    <t>食料品製造業</t>
  </si>
  <si>
    <t>木材・木製品製造業</t>
  </si>
  <si>
    <t>家具・装備品製造業</t>
  </si>
  <si>
    <t>プラスチック製品製造業</t>
  </si>
  <si>
    <t>窯業・土石製品製造業</t>
  </si>
  <si>
    <t>鉄鋼業</t>
  </si>
  <si>
    <t>金属製品製造業</t>
  </si>
  <si>
    <t>一般機械器具製造業</t>
  </si>
  <si>
    <t>その他の製造業</t>
  </si>
  <si>
    <t>上記以外の製造業</t>
  </si>
  <si>
    <t>寄与率</t>
  </si>
  <si>
    <t>（％）</t>
  </si>
  <si>
    <t>表２　産業別事業所数</t>
  </si>
  <si>
    <t>産　　　　業</t>
  </si>
  <si>
    <t>産　　　　業</t>
  </si>
  <si>
    <t>増減率</t>
  </si>
  <si>
    <t>増減率</t>
  </si>
  <si>
    <t>（中分類）</t>
  </si>
  <si>
    <t>（中分類）</t>
  </si>
  <si>
    <t>実数</t>
  </si>
  <si>
    <t>実数</t>
  </si>
  <si>
    <t>構成比(%)</t>
  </si>
  <si>
    <t>構成比(%)</t>
  </si>
  <si>
    <t>（％）</t>
  </si>
  <si>
    <t>（％）</t>
  </si>
  <si>
    <t>パルプ・紙・紙加工品製造業</t>
  </si>
  <si>
    <t>パルプ・紙・紙加工品製造業</t>
  </si>
  <si>
    <t>西</t>
  </si>
  <si>
    <t>東</t>
  </si>
  <si>
    <t>-</t>
  </si>
  <si>
    <t>製造品出荷額</t>
  </si>
  <si>
    <t>新旭川</t>
  </si>
  <si>
    <t>北星</t>
  </si>
  <si>
    <t>北星</t>
  </si>
  <si>
    <t>春光</t>
  </si>
  <si>
    <t>春光</t>
  </si>
  <si>
    <t>神居</t>
  </si>
  <si>
    <t>神居</t>
  </si>
  <si>
    <t>永山</t>
  </si>
  <si>
    <t>永山</t>
  </si>
  <si>
    <t>東旭川</t>
  </si>
  <si>
    <t>東旭川</t>
  </si>
  <si>
    <t>神楽</t>
  </si>
  <si>
    <t>西神楽</t>
  </si>
  <si>
    <t>西神楽</t>
  </si>
  <si>
    <t>東鷹栖</t>
  </si>
  <si>
    <t>東鷹栖</t>
  </si>
  <si>
    <t>従業者規模</t>
  </si>
  <si>
    <t>表４　従業者規模別事業所数</t>
  </si>
  <si>
    <t>増減率</t>
  </si>
  <si>
    <t>寄与率</t>
  </si>
  <si>
    <t>実数</t>
  </si>
  <si>
    <t>構成比(%)</t>
  </si>
  <si>
    <t>総数</t>
  </si>
  <si>
    <t>30人以上</t>
  </si>
  <si>
    <t>ゴム製品製造業</t>
  </si>
  <si>
    <t>−</t>
  </si>
  <si>
    <t>非鉄金属製造業</t>
  </si>
  <si>
    <t>精密機械器具製造業</t>
  </si>
  <si>
    <t>4～9人</t>
  </si>
  <si>
    <t>10～19人</t>
  </si>
  <si>
    <t>20～29人</t>
  </si>
  <si>
    <t>30～49人</t>
  </si>
  <si>
    <t>50～99人</t>
  </si>
  <si>
    <t>4～29人</t>
  </si>
  <si>
    <t>第１表  産業別統計表（従業者４人以上の事業所）</t>
  </si>
  <si>
    <t>粗付加価値額</t>
  </si>
  <si>
    <t>法人</t>
  </si>
  <si>
    <t>個人</t>
  </si>
  <si>
    <t>男</t>
  </si>
  <si>
    <t>女</t>
  </si>
  <si>
    <t>加工賃収入額</t>
  </si>
  <si>
    <t>飲料・たばこ・飼料製造業</t>
  </si>
  <si>
    <t>衣服・その他の繊維製品製造業</t>
  </si>
  <si>
    <t>パルプ・紙・紙加工品製造業</t>
  </si>
  <si>
    <t>石油製品・石炭製品製造業</t>
  </si>
  <si>
    <t>ゴム製品製造業</t>
  </si>
  <si>
    <t>なめし革・同製品・毛皮製造業</t>
  </si>
  <si>
    <t>非鉄金属製造業</t>
  </si>
  <si>
    <t>輸送用機械器具製造業</t>
  </si>
  <si>
    <t>精密機械器具製造業</t>
  </si>
  <si>
    <t>第2表  地区別統計表（従業者４人以上の事業所）</t>
  </si>
  <si>
    <t>単位：事業所，人，金額 万円</t>
  </si>
  <si>
    <t>地　　区</t>
  </si>
  <si>
    <t>事業所数</t>
  </si>
  <si>
    <t>従業者数</t>
  </si>
  <si>
    <t>現金給与総額</t>
  </si>
  <si>
    <t>原材料使用額等</t>
  </si>
  <si>
    <t>製造品出荷額等</t>
  </si>
  <si>
    <t>（14区分）</t>
  </si>
  <si>
    <t>法人</t>
  </si>
  <si>
    <t>修理料収入額</t>
  </si>
  <si>
    <t>中央</t>
  </si>
  <si>
    <t>大成</t>
  </si>
  <si>
    <t>新旭川</t>
  </si>
  <si>
    <t>北星</t>
  </si>
  <si>
    <t>春光</t>
  </si>
  <si>
    <t>神居</t>
  </si>
  <si>
    <t>江丹別</t>
  </si>
  <si>
    <t>永山</t>
  </si>
  <si>
    <t>東旭川</t>
  </si>
  <si>
    <t>神楽</t>
  </si>
  <si>
    <t>西神楽</t>
  </si>
  <si>
    <t>東鷹栖</t>
  </si>
  <si>
    <t>従業者規模</t>
  </si>
  <si>
    <t>事業所数</t>
  </si>
  <si>
    <t>総数</t>
  </si>
  <si>
    <t>法人</t>
  </si>
  <si>
    <t>4～9人</t>
  </si>
  <si>
    <t>10～19人</t>
  </si>
  <si>
    <t>20～29人</t>
  </si>
  <si>
    <t>30～49人</t>
  </si>
  <si>
    <t>50～99人</t>
  </si>
  <si>
    <t>4～29人</t>
  </si>
  <si>
    <t>30人以上</t>
  </si>
  <si>
    <t>産　　　　　　　業</t>
  </si>
  <si>
    <t>平成10年（1998年）</t>
  </si>
  <si>
    <t>平成11年（1999年）</t>
  </si>
  <si>
    <t>（ 中　分　類 ）</t>
  </si>
  <si>
    <t>事業所数</t>
  </si>
  <si>
    <t>従業者数</t>
  </si>
  <si>
    <t>製造品出荷額等</t>
  </si>
  <si>
    <t>飲料・たばこ・飼料製造業</t>
  </si>
  <si>
    <t>地　　　　　区</t>
  </si>
  <si>
    <t>事業所数</t>
  </si>
  <si>
    <t>従業者数</t>
  </si>
  <si>
    <t>製造品出荷額等</t>
  </si>
  <si>
    <t>総　　　　　　　　　数</t>
  </si>
  <si>
    <t>総数</t>
  </si>
  <si>
    <t>12年(2000)</t>
  </si>
  <si>
    <t>13年(2001)</t>
  </si>
  <si>
    <t>平成12年</t>
  </si>
  <si>
    <t>平成13年</t>
  </si>
  <si>
    <t>平成13年(2001年)</t>
  </si>
  <si>
    <t>電気機械器具製造業</t>
  </si>
  <si>
    <t>平成13年</t>
  </si>
  <si>
    <t>平成13年</t>
  </si>
  <si>
    <t>第３表  従業者規模別統計表（従業者４人以上の事業所）</t>
  </si>
  <si>
    <t>加工賃収入額</t>
  </si>
  <si>
    <t>修理料収入額</t>
  </si>
  <si>
    <t>14年(2002)</t>
  </si>
  <si>
    <t>平成５年(1993)</t>
  </si>
  <si>
    <t>平成14年</t>
  </si>
  <si>
    <t>09</t>
  </si>
  <si>
    <t>10</t>
  </si>
  <si>
    <t>12</t>
  </si>
  <si>
    <t>13</t>
  </si>
  <si>
    <t>14</t>
  </si>
  <si>
    <t>15</t>
  </si>
  <si>
    <t>印刷・同関連産業</t>
  </si>
  <si>
    <t>16</t>
  </si>
  <si>
    <t>化学工業製品</t>
  </si>
  <si>
    <t>17</t>
  </si>
  <si>
    <t>19</t>
  </si>
  <si>
    <t>22</t>
  </si>
  <si>
    <t>23</t>
  </si>
  <si>
    <t>25</t>
  </si>
  <si>
    <t>26</t>
  </si>
  <si>
    <t>27</t>
  </si>
  <si>
    <t>29</t>
  </si>
  <si>
    <t>30</t>
  </si>
  <si>
    <t>輸送機械器具</t>
  </si>
  <si>
    <t>31</t>
  </si>
  <si>
    <t>精密機械器具</t>
  </si>
  <si>
    <t>基礎素材型産業</t>
  </si>
  <si>
    <t>加工組立型産業</t>
  </si>
  <si>
    <t>生活関連型産業</t>
  </si>
  <si>
    <t>平成14年(2002年)</t>
  </si>
  <si>
    <t>平成14年</t>
  </si>
  <si>
    <t>注）平成13年の地区別数値は本市集計による概数値のため総数と一致しない。</t>
  </si>
  <si>
    <t>衣服・その他の繊維製品</t>
  </si>
  <si>
    <t>32</t>
  </si>
  <si>
    <t>加工組立型産業</t>
  </si>
  <si>
    <t>生活関連型産業</t>
  </si>
  <si>
    <t>平成14年</t>
  </si>
  <si>
    <t>注）平成13年の地区別数値は本市集計による概数値のため総数と一致しない。</t>
  </si>
  <si>
    <t>印刷・同関連産業</t>
  </si>
  <si>
    <t>32</t>
  </si>
  <si>
    <t>その他の製品</t>
  </si>
  <si>
    <t>32</t>
  </si>
  <si>
    <t>その他の製造業</t>
  </si>
  <si>
    <t>09</t>
  </si>
  <si>
    <t>10</t>
  </si>
  <si>
    <t>11</t>
  </si>
  <si>
    <t>12</t>
  </si>
  <si>
    <t>13</t>
  </si>
  <si>
    <t>14</t>
  </si>
  <si>
    <t>15</t>
  </si>
  <si>
    <t>16</t>
  </si>
  <si>
    <t>17</t>
  </si>
  <si>
    <t>18</t>
  </si>
  <si>
    <t>19</t>
  </si>
  <si>
    <t>20</t>
  </si>
  <si>
    <t>21</t>
  </si>
  <si>
    <t>22</t>
  </si>
  <si>
    <t>23</t>
  </si>
  <si>
    <t>24</t>
  </si>
  <si>
    <t>25</t>
  </si>
  <si>
    <t>26</t>
  </si>
  <si>
    <t>27</t>
  </si>
  <si>
    <t>28</t>
  </si>
  <si>
    <t>情報通信機械器具製造業</t>
  </si>
  <si>
    <t>29</t>
  </si>
  <si>
    <t>電子部品・デバイス製造業</t>
  </si>
  <si>
    <t>31</t>
  </si>
  <si>
    <t>輸送用機械器具製造業</t>
  </si>
  <si>
    <t>注）平成13年以前の地区別数値は本市集計による概数値のため総数と一致しない。</t>
  </si>
  <si>
    <r>
      <t>指数1</t>
    </r>
    <r>
      <rPr>
        <sz val="10"/>
        <rFont val="ＭＳ Ｐゴシック"/>
        <family val="3"/>
      </rPr>
      <t>2</t>
    </r>
    <r>
      <rPr>
        <sz val="10"/>
        <rFont val="ＭＳ Ｐゴシック"/>
        <family val="3"/>
      </rPr>
      <t>年=100</t>
    </r>
  </si>
  <si>
    <t>指数12年=100</t>
  </si>
  <si>
    <t>第５表　地区別（１４区分）別事業所数，従業者数，製造品出荷額等の推移（従業者４人以上の事業所）</t>
  </si>
  <si>
    <t>単位：事業所，人，金額 万円</t>
  </si>
  <si>
    <t>平成12年（2000年）</t>
  </si>
  <si>
    <t>平成13年（2001年）</t>
  </si>
  <si>
    <t>平成14年（2002年）</t>
  </si>
  <si>
    <t>（ 1 4 区 分 ）</t>
  </si>
  <si>
    <t>新旭川</t>
  </si>
  <si>
    <t>北星</t>
  </si>
  <si>
    <t>春光</t>
  </si>
  <si>
    <t>神居</t>
  </si>
  <si>
    <t>江丹別</t>
  </si>
  <si>
    <t>永山</t>
  </si>
  <si>
    <t>東旭川</t>
  </si>
  <si>
    <t>神楽</t>
  </si>
  <si>
    <t>西神楽</t>
  </si>
  <si>
    <t>東鷹栖</t>
  </si>
  <si>
    <t>〈再掲〉神楽地区   （西神楽地区を含む）</t>
  </si>
  <si>
    <t>第６表　従業者規模別事業所数，従業者数，製造品出荷額等の推移（従業者４人以上の事業所）</t>
  </si>
  <si>
    <t>従業者規模</t>
  </si>
  <si>
    <t>平成10年（1998年）</t>
  </si>
  <si>
    <t>平成11年（1999年）</t>
  </si>
  <si>
    <t>平成12年（2000年）</t>
  </si>
  <si>
    <t>平成13年（2001年）</t>
  </si>
  <si>
    <t>平成14年（2002年）</t>
  </si>
  <si>
    <t>従業者数</t>
  </si>
  <si>
    <t>製造品出荷額等</t>
  </si>
  <si>
    <t>事業所数</t>
  </si>
  <si>
    <t>4～9人</t>
  </si>
  <si>
    <t>10～19人</t>
  </si>
  <si>
    <t>20～29人</t>
  </si>
  <si>
    <t>30～49人</t>
  </si>
  <si>
    <t>50～99人</t>
  </si>
  <si>
    <t>4～29人</t>
  </si>
  <si>
    <t>30人以上</t>
  </si>
  <si>
    <t>第４表　産業（中分類）別事業所数，従業者数，製造品出荷額等の推移（従業者４人以上の事業所）</t>
  </si>
  <si>
    <t>総　　　　　　　　数</t>
  </si>
  <si>
    <t>09</t>
  </si>
  <si>
    <t>10</t>
  </si>
  <si>
    <t>11</t>
  </si>
  <si>
    <t>12</t>
  </si>
  <si>
    <t>衣服･その他の繊維製品製造業</t>
  </si>
  <si>
    <t>13</t>
  </si>
  <si>
    <t>14</t>
  </si>
  <si>
    <t>15</t>
  </si>
  <si>
    <t>ﾊﾟﾙﾌﾟ・紙・紙加工品製造業</t>
  </si>
  <si>
    <t>16</t>
  </si>
  <si>
    <t>17</t>
  </si>
  <si>
    <t>18</t>
  </si>
  <si>
    <t>19</t>
  </si>
  <si>
    <t>20</t>
  </si>
  <si>
    <t>21</t>
  </si>
  <si>
    <t>なめし革・同製品・毛皮製造業</t>
  </si>
  <si>
    <t>22</t>
  </si>
  <si>
    <t>23</t>
  </si>
  <si>
    <t>24</t>
  </si>
  <si>
    <t>25</t>
  </si>
  <si>
    <t>26</t>
  </si>
  <si>
    <t>27</t>
  </si>
  <si>
    <t>28</t>
  </si>
  <si>
    <t>30</t>
  </si>
  <si>
    <t>31</t>
  </si>
  <si>
    <t>32</t>
  </si>
  <si>
    <t>　　　　総　　　　　数</t>
  </si>
  <si>
    <t>11</t>
  </si>
  <si>
    <t>繊維工業品</t>
  </si>
  <si>
    <t>18</t>
  </si>
  <si>
    <t>石油製品・石炭製品製造業</t>
  </si>
  <si>
    <t>21</t>
  </si>
  <si>
    <t>なめし革・同製品・毛皮製造業</t>
  </si>
  <si>
    <t>24</t>
  </si>
  <si>
    <t>非鉄金属製造業</t>
  </si>
  <si>
    <t>表５　産業別従業者数</t>
  </si>
  <si>
    <t>単位：人</t>
  </si>
  <si>
    <t>表６　地区別地区別従業者数</t>
  </si>
  <si>
    <t>表７　従業者規模別従業者数</t>
  </si>
  <si>
    <t>石油製品・石炭製品製造業</t>
  </si>
  <si>
    <t>300人以上</t>
  </si>
  <si>
    <t>（７区分）</t>
  </si>
  <si>
    <t>300人以上</t>
  </si>
  <si>
    <t>（７区分）</t>
  </si>
  <si>
    <t>産　　　　　　　業</t>
  </si>
  <si>
    <t>総　　　数</t>
  </si>
  <si>
    <t>（再掲）</t>
  </si>
  <si>
    <t>　　　　総　　　　　　　数</t>
  </si>
  <si>
    <t>　　　総　　　　　　　数</t>
  </si>
  <si>
    <t>（７区分）</t>
  </si>
  <si>
    <t>（７区分）</t>
  </si>
  <si>
    <t>X</t>
  </si>
  <si>
    <t>飲料・たばこ・飼料製造業</t>
  </si>
  <si>
    <t>正職員</t>
  </si>
  <si>
    <t>パート・アルバイト</t>
  </si>
  <si>
    <t>出向・派遣受入者</t>
  </si>
  <si>
    <t>個人事業主・無休家族従業者</t>
  </si>
  <si>
    <t>-</t>
  </si>
  <si>
    <t>△ 4.0</t>
  </si>
  <si>
    <t>△ 6.6</t>
  </si>
  <si>
    <t>△ 2.7</t>
  </si>
  <si>
    <t>△ 6.7</t>
  </si>
  <si>
    <t>△ 2.8</t>
  </si>
  <si>
    <t>△ 40.0</t>
  </si>
  <si>
    <t>△ 37.5</t>
  </si>
  <si>
    <t>△ 4.2</t>
  </si>
  <si>
    <t>△ 0.3</t>
  </si>
  <si>
    <t>△ 2.5</t>
  </si>
  <si>
    <t>△ 9.2</t>
  </si>
  <si>
    <t>△ 5.5</t>
  </si>
  <si>
    <t>100～299人</t>
  </si>
  <si>
    <t>従業者数</t>
  </si>
  <si>
    <t>製造品出荷額</t>
  </si>
  <si>
    <t>粗付加価値額</t>
  </si>
  <si>
    <t>X</t>
  </si>
  <si>
    <t>総数</t>
  </si>
  <si>
    <t>X</t>
  </si>
  <si>
    <t>総　　額</t>
  </si>
  <si>
    <t>-</t>
  </si>
  <si>
    <t>産　　　　　　業　　　　　　　　　　　　　　　　（  中  分  類  ）</t>
  </si>
  <si>
    <t>現金給与総額</t>
  </si>
  <si>
    <t>原材料使用額等</t>
  </si>
  <si>
    <t>X</t>
  </si>
  <si>
    <t>-</t>
  </si>
  <si>
    <t>単位：事業所，人，金額 万円</t>
  </si>
  <si>
    <t>X</t>
  </si>
  <si>
    <t>-</t>
  </si>
  <si>
    <t>製造品出荷額等</t>
  </si>
  <si>
    <t>事業所数</t>
  </si>
  <si>
    <t>-</t>
  </si>
  <si>
    <t>表８　産業別製造品出荷額等</t>
  </si>
  <si>
    <t>100～299人</t>
  </si>
  <si>
    <t>繊維工業</t>
  </si>
  <si>
    <t>化学工業</t>
  </si>
  <si>
    <t>繊維工業</t>
  </si>
  <si>
    <t>総　　　　　数</t>
  </si>
  <si>
    <t>総数</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</si>
</sst>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0.0_ "/>
    <numFmt numFmtId="178" formatCode="#\ ###\ ###\ ##0.#"/>
    <numFmt numFmtId="179" formatCode="#\ ###\ ###\ ##0.0"/>
    <numFmt numFmtId="180" formatCode="\(0&quot;年&quot;\)"/>
    <numFmt numFmtId="181" formatCode="0.0;&quot;△ &quot;0.0"/>
    <numFmt numFmtId="182" formatCode="0_ "/>
    <numFmt numFmtId="183" formatCode="0.0_);[Red]\(0.0\)"/>
    <numFmt numFmtId="184" formatCode="#,##0_ "/>
    <numFmt numFmtId="185" formatCode="###\ ###\ ###\ ##0"/>
    <numFmt numFmtId="186" formatCode="###\ ###\ ###\ ##0_ "/>
    <numFmt numFmtId="187" formatCode="#,##0_);[Red]\(#,##0\)"/>
    <numFmt numFmtId="188" formatCode="#,##0.0_);[Red]\(#,##0.0\)"/>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0_);[Red]\(0\)"/>
    <numFmt numFmtId="195" formatCode="#,##0.0;[Red]#,##0.0"/>
    <numFmt numFmtId="196" formatCode="#,##0;[Red]#,##0"/>
  </numFmts>
  <fonts count="38">
    <font>
      <sz val="10"/>
      <name val="ＭＳ Ｐゴシック"/>
      <family val="3"/>
    </font>
    <font>
      <sz val="6"/>
      <name val="ＭＳ Ｐゴシック"/>
      <family val="3"/>
    </font>
    <font>
      <sz val="9"/>
      <name val="ＭＳ Ｐゴシック"/>
      <family val="3"/>
    </font>
    <font>
      <sz val="19.25"/>
      <name val="ＭＳ Ｐゴシック"/>
      <family val="3"/>
    </font>
    <font>
      <sz val="8"/>
      <name val="ＭＳ Ｐゴシック"/>
      <family val="3"/>
    </font>
    <font>
      <sz val="6"/>
      <name val="Osaka"/>
      <family val="3"/>
    </font>
    <font>
      <sz val="24"/>
      <name val="ＭＳ Ｐゴシック"/>
      <family val="3"/>
    </font>
    <font>
      <sz val="16.25"/>
      <name val="ＭＳ Ｐゴシック"/>
      <family val="3"/>
    </font>
    <font>
      <sz val="15.5"/>
      <name val="ＭＳ Ｐゴシック"/>
      <family val="3"/>
    </font>
    <font>
      <sz val="8.5"/>
      <name val="ＭＳ Ｐゴシック"/>
      <family val="3"/>
    </font>
    <font>
      <sz val="9.75"/>
      <name val="ＭＳ Ｐゴシック"/>
      <family val="3"/>
    </font>
    <font>
      <sz val="14.5"/>
      <name val="ＭＳ Ｐゴシック"/>
      <family val="3"/>
    </font>
    <font>
      <sz val="12"/>
      <name val="ＭＳ Ｐゴシック"/>
      <family val="3"/>
    </font>
    <font>
      <sz val="11.75"/>
      <name val="ＭＳ Ｐゴシック"/>
      <family val="3"/>
    </font>
    <font>
      <sz val="10"/>
      <color indexed="10"/>
      <name val="ＭＳ Ｐゴシック"/>
      <family val="3"/>
    </font>
    <font>
      <sz val="15.25"/>
      <name val="ＭＳ Ｐゴシック"/>
      <family val="3"/>
    </font>
    <font>
      <sz val="15"/>
      <name val="ＭＳ Ｐゴシック"/>
      <family val="3"/>
    </font>
    <font>
      <sz val="10.5"/>
      <name val="ＭＳ Ｐゴシック"/>
      <family val="3"/>
    </font>
    <font>
      <sz val="12.25"/>
      <name val="ＭＳ Ｐゴシック"/>
      <family val="3"/>
    </font>
    <font>
      <sz val="9.5"/>
      <name val="ＭＳ Ｐゴシック"/>
      <family val="3"/>
    </font>
    <font>
      <sz val="11.5"/>
      <name val="ＭＳ Ｐゴシック"/>
      <family val="3"/>
    </font>
    <font>
      <sz val="11"/>
      <name val="ＭＳ Ｐゴシック"/>
      <family val="3"/>
    </font>
    <font>
      <sz val="17"/>
      <name val="ＭＳ Ｐゴシック"/>
      <family val="3"/>
    </font>
    <font>
      <sz val="9.25"/>
      <name val="ＭＳ Ｐゴシック"/>
      <family val="3"/>
    </font>
    <font>
      <sz val="10.75"/>
      <name val="ＭＳ Ｐゴシック"/>
      <family val="3"/>
    </font>
    <font>
      <sz val="12.75"/>
      <name val="ＭＳ Ｐゴシック"/>
      <family val="3"/>
    </font>
    <font>
      <sz val="18"/>
      <name val="ＭＳ Ｐ明朝"/>
      <family val="1"/>
    </font>
    <font>
      <sz val="10"/>
      <name val="ＭＳ Ｐ明朝"/>
      <family val="1"/>
    </font>
    <font>
      <sz val="18"/>
      <name val="ＭＳ 明朝"/>
      <family val="1"/>
    </font>
    <font>
      <sz val="10"/>
      <name val="ＭＳ 明朝"/>
      <family val="1"/>
    </font>
    <font>
      <u val="single"/>
      <sz val="10"/>
      <color indexed="12"/>
      <name val="ＭＳ Ｐゴシック"/>
      <family val="3"/>
    </font>
    <font>
      <u val="single"/>
      <sz val="10"/>
      <color indexed="36"/>
      <name val="ＭＳ Ｐゴシック"/>
      <family val="3"/>
    </font>
    <font>
      <sz val="9"/>
      <name val="ＭＳ Ｐ明朝"/>
      <family val="1"/>
    </font>
    <font>
      <b/>
      <sz val="17"/>
      <name val="ＭＳ Ｐゴシック"/>
      <family val="3"/>
    </font>
    <font>
      <sz val="8"/>
      <name val="ＭＳ Ｐ明朝"/>
      <family val="1"/>
    </font>
    <font>
      <b/>
      <sz val="10"/>
      <name val="ＭＳ Ｐ明朝"/>
      <family val="1"/>
    </font>
    <font>
      <b/>
      <sz val="10"/>
      <name val="ＭＳ Ｐゴシック"/>
      <family val="3"/>
    </font>
    <font>
      <sz val="10"/>
      <name val="ＭＳ ゴシック"/>
      <family val="3"/>
    </font>
  </fonts>
  <fills count="2">
    <fill>
      <patternFill/>
    </fill>
    <fill>
      <patternFill patternType="gray125"/>
    </fill>
  </fills>
  <borders count="35">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style="thin"/>
      <right>
        <color indexed="63"/>
      </right>
      <top>
        <color indexed="63"/>
      </top>
      <bottom style="medium"/>
    </border>
    <border>
      <left style="thin"/>
      <right style="thin"/>
      <top style="medium"/>
      <bottom style="thin"/>
    </border>
    <border>
      <left style="thin"/>
      <right>
        <color indexed="63"/>
      </right>
      <top style="medium"/>
      <bottom style="thin"/>
    </border>
    <border>
      <left>
        <color indexed="63"/>
      </left>
      <right>
        <color indexed="63"/>
      </right>
      <top style="medium"/>
      <bottom>
        <color indexed="63"/>
      </bottom>
    </border>
    <border>
      <left style="thin"/>
      <right style="thin"/>
      <top style="medium"/>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style="dotted"/>
      <bottom style="medium"/>
    </border>
    <border>
      <left>
        <color indexed="63"/>
      </left>
      <right style="thin"/>
      <top style="medium"/>
      <bottom style="thin"/>
    </border>
    <border>
      <left>
        <color indexed="63"/>
      </left>
      <right style="thin"/>
      <top style="medium"/>
      <bottom>
        <color indexed="63"/>
      </bottom>
    </border>
    <border>
      <left>
        <color indexed="63"/>
      </left>
      <right style="thin"/>
      <top>
        <color indexed="63"/>
      </top>
      <bottom style="double"/>
    </border>
    <border>
      <left style="hair"/>
      <right>
        <color indexed="63"/>
      </right>
      <top style="thin"/>
      <bottom>
        <color indexed="63"/>
      </bottom>
    </border>
    <border>
      <left style="hair"/>
      <right>
        <color indexed="63"/>
      </right>
      <top>
        <color indexed="63"/>
      </top>
      <bottom style="thin"/>
    </border>
    <border>
      <left>
        <color indexed="63"/>
      </left>
      <right style="hair"/>
      <top>
        <color indexed="63"/>
      </top>
      <bottom style="thin"/>
    </border>
    <border>
      <left style="thin"/>
      <right>
        <color indexed="63"/>
      </right>
      <top style="thin"/>
      <bottom>
        <color indexed="63"/>
      </bottom>
    </border>
    <border>
      <left>
        <color indexed="63"/>
      </left>
      <right style="hair"/>
      <top style="thin"/>
      <bottom>
        <color indexed="63"/>
      </bottom>
    </border>
    <border>
      <left>
        <color indexed="63"/>
      </left>
      <right>
        <color indexed="63"/>
      </right>
      <top style="medium"/>
      <bottom style="thin"/>
    </border>
    <border>
      <left>
        <color indexed="63"/>
      </left>
      <right style="thin"/>
      <top style="double"/>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0" borderId="0" applyNumberFormat="0" applyFill="0" applyBorder="0" applyAlignment="0" applyProtection="0"/>
  </cellStyleXfs>
  <cellXfs count="285">
    <xf numFmtId="0" fontId="0" fillId="0" borderId="0" xfId="0" applyAlignment="1">
      <alignment/>
    </xf>
    <xf numFmtId="176" fontId="0" fillId="0" borderId="0" xfId="0" applyNumberFormat="1" applyAlignment="1">
      <alignment/>
    </xf>
    <xf numFmtId="176" fontId="0" fillId="0" borderId="1" xfId="0" applyNumberFormat="1" applyBorder="1" applyAlignment="1">
      <alignment/>
    </xf>
    <xf numFmtId="176" fontId="0" fillId="0" borderId="2" xfId="0" applyNumberFormat="1" applyBorder="1" applyAlignment="1">
      <alignment/>
    </xf>
    <xf numFmtId="176" fontId="0" fillId="0" borderId="3" xfId="0" applyNumberFormat="1" applyBorder="1" applyAlignment="1">
      <alignment/>
    </xf>
    <xf numFmtId="0" fontId="0" fillId="0" borderId="4" xfId="0" applyBorder="1" applyAlignment="1">
      <alignment/>
    </xf>
    <xf numFmtId="176" fontId="0" fillId="0" borderId="5" xfId="0" applyNumberFormat="1" applyBorder="1" applyAlignment="1">
      <alignment/>
    </xf>
    <xf numFmtId="176" fontId="0" fillId="0" borderId="4" xfId="0" applyNumberFormat="1" applyBorder="1" applyAlignment="1">
      <alignment/>
    </xf>
    <xf numFmtId="0" fontId="0" fillId="0" borderId="1" xfId="0" applyBorder="1" applyAlignment="1">
      <alignment horizontal="center"/>
    </xf>
    <xf numFmtId="0" fontId="0" fillId="0" borderId="4" xfId="0" applyBorder="1" applyAlignment="1">
      <alignment horizontal="right"/>
    </xf>
    <xf numFmtId="0" fontId="0" fillId="0" borderId="3" xfId="0" applyBorder="1" applyAlignment="1">
      <alignment horizontal="center" vertical="center"/>
    </xf>
    <xf numFmtId="0" fontId="0"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right"/>
    </xf>
    <xf numFmtId="180" fontId="0" fillId="0" borderId="0" xfId="0" applyNumberFormat="1" applyAlignment="1">
      <alignment horizontal="right"/>
    </xf>
    <xf numFmtId="176" fontId="0" fillId="0" borderId="0" xfId="0" applyNumberFormat="1" applyBorder="1" applyAlignment="1">
      <alignment/>
    </xf>
    <xf numFmtId="0" fontId="0" fillId="0" borderId="0" xfId="0"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177" fontId="0" fillId="0" borderId="0" xfId="0" applyNumberFormat="1" applyAlignment="1">
      <alignment/>
    </xf>
    <xf numFmtId="181" fontId="0" fillId="0" borderId="0" xfId="0" applyNumberFormat="1" applyAlignment="1">
      <alignment/>
    </xf>
    <xf numFmtId="0" fontId="0" fillId="0" borderId="1" xfId="0" applyBorder="1" applyAlignment="1">
      <alignment/>
    </xf>
    <xf numFmtId="177" fontId="0" fillId="0" borderId="1" xfId="0" applyNumberFormat="1" applyBorder="1" applyAlignment="1">
      <alignment/>
    </xf>
    <xf numFmtId="181" fontId="0" fillId="0" borderId="1" xfId="0" applyNumberFormat="1" applyBorder="1" applyAlignment="1">
      <alignment/>
    </xf>
    <xf numFmtId="181" fontId="0" fillId="0" borderId="4" xfId="0" applyNumberFormat="1" applyBorder="1" applyAlignment="1">
      <alignment/>
    </xf>
    <xf numFmtId="177" fontId="0" fillId="0" borderId="4" xfId="0" applyNumberFormat="1" applyBorder="1" applyAlignment="1">
      <alignment/>
    </xf>
    <xf numFmtId="181" fontId="0" fillId="0" borderId="1" xfId="0" applyNumberFormat="1" applyBorder="1" applyAlignment="1">
      <alignment horizontal="right"/>
    </xf>
    <xf numFmtId="0" fontId="14" fillId="0" borderId="0" xfId="0" applyFont="1" applyAlignment="1">
      <alignment/>
    </xf>
    <xf numFmtId="177" fontId="0" fillId="0" borderId="0" xfId="0" applyNumberFormat="1" applyBorder="1" applyAlignment="1">
      <alignment/>
    </xf>
    <xf numFmtId="181" fontId="0" fillId="0" borderId="0" xfId="0" applyNumberFormat="1" applyBorder="1" applyAlignment="1">
      <alignment/>
    </xf>
    <xf numFmtId="185" fontId="0" fillId="0" borderId="0" xfId="0" applyNumberFormat="1" applyAlignment="1">
      <alignment/>
    </xf>
    <xf numFmtId="185" fontId="0" fillId="0" borderId="2" xfId="0" applyNumberFormat="1" applyBorder="1" applyAlignment="1">
      <alignment/>
    </xf>
    <xf numFmtId="185" fontId="0" fillId="0" borderId="5" xfId="0" applyNumberFormat="1" applyBorder="1" applyAlignment="1">
      <alignment/>
    </xf>
    <xf numFmtId="185" fontId="0" fillId="0" borderId="4" xfId="0" applyNumberFormat="1" applyBorder="1" applyAlignment="1">
      <alignment/>
    </xf>
    <xf numFmtId="0" fontId="0" fillId="0" borderId="0" xfId="0" applyBorder="1" applyAlignment="1">
      <alignment/>
    </xf>
    <xf numFmtId="185" fontId="0" fillId="0" borderId="1" xfId="0" applyNumberFormat="1" applyBorder="1" applyAlignment="1">
      <alignment/>
    </xf>
    <xf numFmtId="185" fontId="0" fillId="0" borderId="3" xfId="0" applyNumberFormat="1" applyBorder="1" applyAlignment="1">
      <alignment/>
    </xf>
    <xf numFmtId="0" fontId="27" fillId="0" borderId="12" xfId="0" applyFont="1" applyBorder="1" applyAlignment="1">
      <alignment horizontal="center"/>
    </xf>
    <xf numFmtId="0" fontId="27" fillId="0" borderId="4" xfId="0" applyFont="1" applyBorder="1" applyAlignment="1">
      <alignment/>
    </xf>
    <xf numFmtId="0" fontId="27" fillId="0" borderId="4" xfId="0" applyFont="1" applyBorder="1" applyAlignment="1">
      <alignment horizontal="right"/>
    </xf>
    <xf numFmtId="0" fontId="27" fillId="0" borderId="1" xfId="0" applyFont="1" applyBorder="1" applyAlignment="1">
      <alignment horizontal="center"/>
    </xf>
    <xf numFmtId="0" fontId="27" fillId="0" borderId="3" xfId="0" applyFont="1" applyBorder="1" applyAlignment="1">
      <alignment horizontal="center"/>
    </xf>
    <xf numFmtId="0" fontId="27" fillId="0" borderId="10" xfId="0" applyFont="1" applyBorder="1" applyAlignment="1">
      <alignment horizontal="center"/>
    </xf>
    <xf numFmtId="0" fontId="27" fillId="0" borderId="0" xfId="0" applyFont="1" applyAlignment="1">
      <alignment horizontal="center"/>
    </xf>
    <xf numFmtId="185" fontId="27" fillId="0" borderId="0" xfId="0" applyNumberFormat="1" applyFont="1" applyAlignment="1">
      <alignment/>
    </xf>
    <xf numFmtId="185" fontId="27" fillId="0" borderId="0" xfId="0" applyNumberFormat="1" applyFont="1" applyAlignment="1">
      <alignment horizontal="right"/>
    </xf>
    <xf numFmtId="176" fontId="27" fillId="0" borderId="0" xfId="0" applyNumberFormat="1" applyFont="1" applyAlignment="1">
      <alignment/>
    </xf>
    <xf numFmtId="176" fontId="27" fillId="0" borderId="0" xfId="0" applyNumberFormat="1" applyFont="1" applyAlignment="1">
      <alignment horizontal="right"/>
    </xf>
    <xf numFmtId="176" fontId="27" fillId="0" borderId="4" xfId="0" applyNumberFormat="1" applyFont="1" applyBorder="1" applyAlignment="1">
      <alignment/>
    </xf>
    <xf numFmtId="0" fontId="27" fillId="0" borderId="13" xfId="0" applyFont="1" applyBorder="1" applyAlignment="1">
      <alignment horizontal="distributed"/>
    </xf>
    <xf numFmtId="0" fontId="29" fillId="0" borderId="4" xfId="0" applyFont="1" applyBorder="1" applyAlignment="1">
      <alignment/>
    </xf>
    <xf numFmtId="0" fontId="29" fillId="0" borderId="4" xfId="0" applyFont="1" applyBorder="1" applyAlignment="1">
      <alignment horizontal="right"/>
    </xf>
    <xf numFmtId="0" fontId="29" fillId="0" borderId="0" xfId="0" applyFont="1" applyAlignment="1">
      <alignment horizontal="center"/>
    </xf>
    <xf numFmtId="0" fontId="29" fillId="0" borderId="1" xfId="0" applyFont="1" applyBorder="1" applyAlignment="1">
      <alignment horizontal="center"/>
    </xf>
    <xf numFmtId="176" fontId="29" fillId="0" borderId="0" xfId="0" applyNumberFormat="1" applyFont="1" applyAlignment="1">
      <alignment/>
    </xf>
    <xf numFmtId="0" fontId="29" fillId="0" borderId="0" xfId="0" applyFont="1" applyAlignment="1">
      <alignment/>
    </xf>
    <xf numFmtId="0" fontId="29" fillId="0" borderId="0" xfId="0" applyFont="1" applyAlignment="1">
      <alignment horizontal="distributed"/>
    </xf>
    <xf numFmtId="0" fontId="0" fillId="0" borderId="0" xfId="0" applyFont="1" applyAlignment="1">
      <alignment horizontal="center"/>
    </xf>
    <xf numFmtId="185" fontId="0" fillId="0" borderId="0" xfId="0" applyNumberFormat="1" applyFont="1" applyAlignment="1">
      <alignment/>
    </xf>
    <xf numFmtId="176" fontId="0" fillId="0" borderId="0" xfId="0" applyNumberFormat="1" applyFont="1" applyAlignment="1">
      <alignment/>
    </xf>
    <xf numFmtId="177" fontId="0" fillId="0" borderId="14" xfId="0" applyNumberFormat="1" applyBorder="1" applyAlignment="1">
      <alignment/>
    </xf>
    <xf numFmtId="181" fontId="0" fillId="0" borderId="14" xfId="0" applyNumberFormat="1" applyBorder="1" applyAlignment="1">
      <alignment/>
    </xf>
    <xf numFmtId="176" fontId="29" fillId="0" borderId="0" xfId="0" applyNumberFormat="1" applyFont="1" applyFill="1" applyBorder="1" applyAlignment="1">
      <alignment/>
    </xf>
    <xf numFmtId="0" fontId="0" fillId="0" borderId="14" xfId="0" applyBorder="1" applyAlignment="1">
      <alignment/>
    </xf>
    <xf numFmtId="0" fontId="32" fillId="0" borderId="10" xfId="0" applyFont="1" applyBorder="1" applyAlignment="1">
      <alignment horizontal="center"/>
    </xf>
    <xf numFmtId="0" fontId="32" fillId="0" borderId="1" xfId="0" applyFont="1" applyBorder="1" applyAlignment="1">
      <alignment horizontal="center"/>
    </xf>
    <xf numFmtId="49" fontId="0" fillId="0" borderId="1" xfId="0" applyNumberFormat="1" applyBorder="1" applyAlignment="1">
      <alignment horizontal="right"/>
    </xf>
    <xf numFmtId="0" fontId="0" fillId="0" borderId="12" xfId="0" applyBorder="1" applyAlignment="1">
      <alignment horizontal="center"/>
    </xf>
    <xf numFmtId="0" fontId="0" fillId="0" borderId="15" xfId="0" applyBorder="1" applyAlignment="1">
      <alignment/>
    </xf>
    <xf numFmtId="49" fontId="0" fillId="0" borderId="0" xfId="0" applyNumberFormat="1" applyAlignment="1">
      <alignment horizontal="right"/>
    </xf>
    <xf numFmtId="0" fontId="0" fillId="0" borderId="16" xfId="0" applyBorder="1" applyAlignment="1">
      <alignment/>
    </xf>
    <xf numFmtId="49" fontId="27" fillId="0" borderId="4" xfId="0" applyNumberFormat="1" applyFont="1" applyBorder="1" applyAlignment="1">
      <alignment/>
    </xf>
    <xf numFmtId="49" fontId="27" fillId="0" borderId="0" xfId="0" applyNumberFormat="1" applyFont="1" applyAlignment="1">
      <alignment/>
    </xf>
    <xf numFmtId="49" fontId="0" fillId="0" borderId="0" xfId="0" applyNumberFormat="1" applyAlignment="1">
      <alignment/>
    </xf>
    <xf numFmtId="0" fontId="0" fillId="0" borderId="4" xfId="0" applyBorder="1" applyAlignment="1">
      <alignment horizontal="distributed"/>
    </xf>
    <xf numFmtId="0" fontId="0" fillId="0" borderId="16" xfId="0" applyBorder="1" applyAlignment="1">
      <alignment horizontal="distributed"/>
    </xf>
    <xf numFmtId="0" fontId="0" fillId="0" borderId="17" xfId="0" applyBorder="1" applyAlignment="1">
      <alignment horizontal="distributed"/>
    </xf>
    <xf numFmtId="49" fontId="27" fillId="0" borderId="0" xfId="0" applyNumberFormat="1" applyFont="1" applyBorder="1" applyAlignment="1">
      <alignment/>
    </xf>
    <xf numFmtId="185" fontId="27" fillId="0" borderId="0" xfId="0" applyNumberFormat="1" applyFont="1" applyBorder="1" applyAlignment="1">
      <alignment/>
    </xf>
    <xf numFmtId="185" fontId="27" fillId="0" borderId="0" xfId="0" applyNumberFormat="1" applyFont="1" applyBorder="1" applyAlignment="1">
      <alignment horizontal="right"/>
    </xf>
    <xf numFmtId="188" fontId="0" fillId="0" borderId="0" xfId="0" applyNumberFormat="1" applyBorder="1" applyAlignment="1">
      <alignment/>
    </xf>
    <xf numFmtId="188" fontId="0" fillId="0" borderId="4" xfId="0" applyNumberFormat="1" applyBorder="1" applyAlignment="1">
      <alignment/>
    </xf>
    <xf numFmtId="176" fontId="29" fillId="0" borderId="0" xfId="0" applyNumberFormat="1" applyFont="1" applyBorder="1" applyAlignment="1">
      <alignment/>
    </xf>
    <xf numFmtId="0" fontId="29" fillId="0" borderId="0" xfId="0" applyFont="1" applyAlignment="1">
      <alignment horizontal="right"/>
    </xf>
    <xf numFmtId="176" fontId="29" fillId="0" borderId="0" xfId="0" applyNumberFormat="1" applyFont="1" applyAlignment="1">
      <alignment horizontal="right"/>
    </xf>
    <xf numFmtId="185" fontId="29" fillId="0" borderId="0" xfId="0" applyNumberFormat="1" applyFont="1" applyAlignment="1">
      <alignment horizontal="right"/>
    </xf>
    <xf numFmtId="0" fontId="29" fillId="0" borderId="0" xfId="0" applyFont="1" applyBorder="1" applyAlignment="1">
      <alignment horizontal="distributed"/>
    </xf>
    <xf numFmtId="0" fontId="29" fillId="0" borderId="18" xfId="0" applyFont="1" applyBorder="1" applyAlignment="1">
      <alignment horizontal="distributed"/>
    </xf>
    <xf numFmtId="176" fontId="29" fillId="0" borderId="14" xfId="0" applyNumberFormat="1" applyFont="1" applyBorder="1" applyAlignment="1">
      <alignment/>
    </xf>
    <xf numFmtId="0" fontId="29" fillId="0" borderId="4" xfId="0" applyFont="1" applyBorder="1" applyAlignment="1">
      <alignment horizontal="center"/>
    </xf>
    <xf numFmtId="0" fontId="29" fillId="0" borderId="13" xfId="0" applyFont="1" applyBorder="1" applyAlignment="1">
      <alignment horizontal="distributed"/>
    </xf>
    <xf numFmtId="176" fontId="29" fillId="0" borderId="4" xfId="0" applyNumberFormat="1" applyFont="1" applyBorder="1" applyAlignment="1">
      <alignment/>
    </xf>
    <xf numFmtId="49" fontId="29" fillId="0" borderId="4" xfId="0" applyNumberFormat="1" applyFont="1" applyBorder="1" applyAlignment="1">
      <alignment/>
    </xf>
    <xf numFmtId="49" fontId="29" fillId="0" borderId="0" xfId="0" applyNumberFormat="1" applyFont="1" applyAlignment="1">
      <alignment/>
    </xf>
    <xf numFmtId="49" fontId="29" fillId="0" borderId="1" xfId="0" applyNumberFormat="1" applyFont="1" applyBorder="1" applyAlignment="1">
      <alignment/>
    </xf>
    <xf numFmtId="185" fontId="29" fillId="0" borderId="0" xfId="0" applyNumberFormat="1" applyFont="1" applyAlignment="1">
      <alignment/>
    </xf>
    <xf numFmtId="49" fontId="29" fillId="0" borderId="0" xfId="0" applyNumberFormat="1" applyFont="1" applyBorder="1" applyAlignment="1">
      <alignment/>
    </xf>
    <xf numFmtId="0" fontId="29" fillId="0" borderId="0" xfId="0" applyFont="1" applyBorder="1" applyAlignment="1">
      <alignment/>
    </xf>
    <xf numFmtId="185" fontId="29" fillId="0" borderId="0" xfId="0" applyNumberFormat="1" applyFont="1" applyBorder="1" applyAlignment="1">
      <alignment/>
    </xf>
    <xf numFmtId="0" fontId="0" fillId="0" borderId="15" xfId="0" applyBorder="1" applyAlignment="1">
      <alignment horizontal="distributed"/>
    </xf>
    <xf numFmtId="0" fontId="0" fillId="0" borderId="0" xfId="0" applyAlignment="1">
      <alignment horizontal="distributed"/>
    </xf>
    <xf numFmtId="0" fontId="0" fillId="0" borderId="1" xfId="0" applyBorder="1" applyAlignment="1">
      <alignment horizontal="distributed"/>
    </xf>
    <xf numFmtId="0" fontId="0" fillId="0" borderId="19" xfId="0" applyBorder="1" applyAlignment="1">
      <alignment horizontal="distributed"/>
    </xf>
    <xf numFmtId="0" fontId="0" fillId="0" borderId="20" xfId="0" applyBorder="1" applyAlignment="1">
      <alignment horizontal="center"/>
    </xf>
    <xf numFmtId="0" fontId="0" fillId="0" borderId="20" xfId="0" applyBorder="1" applyAlignment="1">
      <alignment horizontal="center" vertical="center"/>
    </xf>
    <xf numFmtId="49" fontId="0" fillId="0" borderId="0" xfId="0" applyNumberFormat="1" applyBorder="1" applyAlignment="1">
      <alignment horizontal="right"/>
    </xf>
    <xf numFmtId="0" fontId="29" fillId="0" borderId="2" xfId="0" applyFont="1" applyBorder="1" applyAlignment="1">
      <alignment/>
    </xf>
    <xf numFmtId="176" fontId="29" fillId="0" borderId="0" xfId="0" applyNumberFormat="1" applyFont="1" applyBorder="1" applyAlignment="1">
      <alignment horizontal="right"/>
    </xf>
    <xf numFmtId="0" fontId="29" fillId="0" borderId="2" xfId="0" applyFont="1" applyBorder="1" applyAlignment="1">
      <alignment horizontal="right"/>
    </xf>
    <xf numFmtId="185" fontId="29" fillId="0" borderId="4" xfId="0" applyNumberFormat="1" applyFont="1" applyBorder="1" applyAlignment="1">
      <alignment/>
    </xf>
    <xf numFmtId="185" fontId="29" fillId="0" borderId="21" xfId="0" applyNumberFormat="1" applyFont="1" applyBorder="1" applyAlignment="1">
      <alignment/>
    </xf>
    <xf numFmtId="185" fontId="29" fillId="0" borderId="22" xfId="0" applyNumberFormat="1" applyFont="1" applyBorder="1" applyAlignment="1">
      <alignment/>
    </xf>
    <xf numFmtId="185" fontId="29" fillId="0" borderId="2" xfId="0" applyNumberFormat="1" applyFont="1" applyBorder="1" applyAlignment="1">
      <alignment/>
    </xf>
    <xf numFmtId="185" fontId="29" fillId="0" borderId="5" xfId="0" applyNumberFormat="1" applyFont="1" applyBorder="1" applyAlignment="1">
      <alignment/>
    </xf>
    <xf numFmtId="0" fontId="27" fillId="0" borderId="18" xfId="0" applyFont="1" applyBorder="1" applyAlignment="1">
      <alignment horizontal="distributed"/>
    </xf>
    <xf numFmtId="0" fontId="29" fillId="0" borderId="23" xfId="0" applyFont="1" applyBorder="1" applyAlignment="1">
      <alignment vertical="center" wrapText="1"/>
    </xf>
    <xf numFmtId="185" fontId="29" fillId="0" borderId="23" xfId="0" applyNumberFormat="1" applyFont="1" applyBorder="1" applyAlignment="1">
      <alignment vertical="center"/>
    </xf>
    <xf numFmtId="181" fontId="0" fillId="0" borderId="0" xfId="0" applyNumberFormat="1" applyBorder="1" applyAlignment="1">
      <alignment horizontal="right"/>
    </xf>
    <xf numFmtId="185" fontId="0" fillId="0" borderId="0" xfId="0" applyNumberFormat="1" applyBorder="1" applyAlignment="1">
      <alignment/>
    </xf>
    <xf numFmtId="0" fontId="29" fillId="0" borderId="3" xfId="0" applyFont="1" applyBorder="1" applyAlignment="1">
      <alignment horizontal="center" shrinkToFit="1"/>
    </xf>
    <xf numFmtId="0" fontId="29" fillId="0" borderId="10" xfId="0" applyFont="1" applyBorder="1" applyAlignment="1">
      <alignment horizontal="center" shrinkToFit="1"/>
    </xf>
    <xf numFmtId="0" fontId="29" fillId="0" borderId="1" xfId="0" applyFont="1" applyBorder="1" applyAlignment="1">
      <alignment horizontal="center" shrinkToFit="1"/>
    </xf>
    <xf numFmtId="0" fontId="0" fillId="0" borderId="24" xfId="0" applyBorder="1" applyAlignment="1">
      <alignment horizontal="center" vertical="center"/>
    </xf>
    <xf numFmtId="183" fontId="0" fillId="0" borderId="0" xfId="0" applyNumberFormat="1" applyAlignment="1">
      <alignment/>
    </xf>
    <xf numFmtId="183" fontId="0" fillId="0" borderId="14" xfId="0" applyNumberFormat="1" applyBorder="1" applyAlignment="1">
      <alignment/>
    </xf>
    <xf numFmtId="183" fontId="0" fillId="0" borderId="0" xfId="0" applyNumberFormat="1" applyBorder="1" applyAlignment="1">
      <alignment/>
    </xf>
    <xf numFmtId="183" fontId="0" fillId="0" borderId="4" xfId="0" applyNumberFormat="1" applyBorder="1" applyAlignment="1">
      <alignment/>
    </xf>
    <xf numFmtId="185" fontId="27" fillId="0" borderId="1" xfId="0" applyNumberFormat="1" applyFont="1" applyBorder="1" applyAlignment="1">
      <alignment/>
    </xf>
    <xf numFmtId="185" fontId="27" fillId="0" borderId="1" xfId="0" applyNumberFormat="1" applyFont="1" applyBorder="1" applyAlignment="1">
      <alignment horizontal="right"/>
    </xf>
    <xf numFmtId="185" fontId="27" fillId="0" borderId="4" xfId="0" applyNumberFormat="1" applyFont="1" applyBorder="1" applyAlignment="1">
      <alignment/>
    </xf>
    <xf numFmtId="185" fontId="27" fillId="0" borderId="4" xfId="0" applyNumberFormat="1" applyFont="1" applyBorder="1" applyAlignment="1">
      <alignment horizontal="right"/>
    </xf>
    <xf numFmtId="185" fontId="29" fillId="0" borderId="14" xfId="0" applyNumberFormat="1" applyFont="1" applyBorder="1" applyAlignment="1">
      <alignment/>
    </xf>
    <xf numFmtId="0" fontId="27" fillId="0" borderId="25" xfId="0" applyFont="1" applyBorder="1" applyAlignment="1">
      <alignment horizontal="center"/>
    </xf>
    <xf numFmtId="185" fontId="0" fillId="0" borderId="22" xfId="0" applyNumberFormat="1" applyFont="1" applyBorder="1" applyAlignment="1">
      <alignment/>
    </xf>
    <xf numFmtId="0" fontId="0" fillId="0" borderId="0" xfId="0" applyFont="1" applyAlignment="1">
      <alignment horizontal="right"/>
    </xf>
    <xf numFmtId="0" fontId="0" fillId="0" borderId="1" xfId="0" applyBorder="1" applyAlignment="1">
      <alignment horizontal="right"/>
    </xf>
    <xf numFmtId="0" fontId="0" fillId="0" borderId="14" xfId="0" applyFont="1" applyBorder="1" applyAlignment="1">
      <alignment horizontal="right"/>
    </xf>
    <xf numFmtId="194" fontId="0" fillId="0" borderId="0" xfId="0" applyNumberFormat="1" applyAlignment="1">
      <alignment/>
    </xf>
    <xf numFmtId="196" fontId="0" fillId="0" borderId="0" xfId="0" applyNumberFormat="1" applyAlignment="1">
      <alignment/>
    </xf>
    <xf numFmtId="0" fontId="27" fillId="0" borderId="1" xfId="0" applyFont="1" applyBorder="1" applyAlignment="1">
      <alignment horizontal="center" vertical="center" wrapText="1"/>
    </xf>
    <xf numFmtId="0" fontId="27" fillId="0" borderId="0" xfId="0" applyFont="1" applyAlignment="1">
      <alignment/>
    </xf>
    <xf numFmtId="0" fontId="27" fillId="0" borderId="8" xfId="0" applyFont="1" applyBorder="1" applyAlignment="1">
      <alignment horizontal="center"/>
    </xf>
    <xf numFmtId="0" fontId="35" fillId="0" borderId="4" xfId="0" applyFont="1" applyBorder="1" applyAlignment="1">
      <alignment/>
    </xf>
    <xf numFmtId="185" fontId="36" fillId="0" borderId="0" xfId="0" applyNumberFormat="1" applyFont="1" applyAlignment="1">
      <alignment/>
    </xf>
    <xf numFmtId="0" fontId="35" fillId="0" borderId="0" xfId="0" applyFont="1" applyAlignment="1">
      <alignment/>
    </xf>
    <xf numFmtId="176" fontId="35" fillId="0" borderId="0" xfId="0" applyNumberFormat="1" applyFont="1" applyAlignment="1">
      <alignment horizontal="right"/>
    </xf>
    <xf numFmtId="0" fontId="35" fillId="0" borderId="0" xfId="0" applyFont="1" applyBorder="1" applyAlignment="1">
      <alignment/>
    </xf>
    <xf numFmtId="0" fontId="36" fillId="0" borderId="0" xfId="0" applyFont="1" applyAlignment="1">
      <alignment/>
    </xf>
    <xf numFmtId="185" fontId="35" fillId="0" borderId="0" xfId="0" applyNumberFormat="1" applyFont="1" applyAlignment="1">
      <alignment/>
    </xf>
    <xf numFmtId="185" fontId="35" fillId="0" borderId="0" xfId="0" applyNumberFormat="1" applyFont="1" applyAlignment="1">
      <alignment horizontal="right"/>
    </xf>
    <xf numFmtId="185" fontId="35" fillId="0" borderId="0" xfId="0" applyNumberFormat="1" applyFont="1" applyBorder="1" applyAlignment="1">
      <alignment/>
    </xf>
    <xf numFmtId="0" fontId="27" fillId="0" borderId="16" xfId="0" applyFont="1" applyBorder="1" applyAlignment="1">
      <alignment horizontal="distributed"/>
    </xf>
    <xf numFmtId="0" fontId="27" fillId="0" borderId="26" xfId="0" applyFont="1" applyBorder="1" applyAlignment="1">
      <alignment horizontal="distributed"/>
    </xf>
    <xf numFmtId="0" fontId="35" fillId="0" borderId="3" xfId="0" applyFont="1" applyBorder="1" applyAlignment="1">
      <alignment horizontal="center"/>
    </xf>
    <xf numFmtId="176" fontId="36" fillId="0" borderId="2" xfId="0" applyNumberFormat="1" applyFont="1" applyBorder="1" applyAlignment="1">
      <alignment/>
    </xf>
    <xf numFmtId="176" fontId="35" fillId="0" borderId="2" xfId="0" applyNumberFormat="1" applyFont="1" applyBorder="1" applyAlignment="1">
      <alignment/>
    </xf>
    <xf numFmtId="176" fontId="35" fillId="0" borderId="2" xfId="0" applyNumberFormat="1" applyFont="1" applyBorder="1" applyAlignment="1">
      <alignment horizontal="right"/>
    </xf>
    <xf numFmtId="176" fontId="35" fillId="0" borderId="5" xfId="0" applyNumberFormat="1" applyFont="1" applyBorder="1" applyAlignment="1">
      <alignment/>
    </xf>
    <xf numFmtId="176" fontId="36" fillId="0" borderId="0" xfId="0" applyNumberFormat="1" applyFont="1" applyAlignment="1">
      <alignment/>
    </xf>
    <xf numFmtId="176" fontId="35" fillId="0" borderId="0" xfId="0" applyNumberFormat="1" applyFont="1" applyAlignment="1">
      <alignment/>
    </xf>
    <xf numFmtId="176" fontId="35" fillId="0" borderId="4" xfId="0" applyNumberFormat="1" applyFont="1" applyBorder="1" applyAlignment="1">
      <alignment/>
    </xf>
    <xf numFmtId="0" fontId="35" fillId="0" borderId="3" xfId="0" applyFont="1" applyBorder="1" applyAlignment="1">
      <alignment horizontal="distributed"/>
    </xf>
    <xf numFmtId="185" fontId="35" fillId="0" borderId="1" xfId="0" applyNumberFormat="1" applyFont="1" applyBorder="1" applyAlignment="1">
      <alignment/>
    </xf>
    <xf numFmtId="185" fontId="35" fillId="0" borderId="4" xfId="0" applyNumberFormat="1" applyFont="1" applyBorder="1" applyAlignment="1">
      <alignment/>
    </xf>
    <xf numFmtId="185" fontId="35" fillId="0" borderId="2" xfId="0" applyNumberFormat="1" applyFont="1" applyBorder="1" applyAlignment="1">
      <alignment/>
    </xf>
    <xf numFmtId="185" fontId="35" fillId="0" borderId="3" xfId="0" applyNumberFormat="1" applyFont="1" applyBorder="1" applyAlignment="1">
      <alignment/>
    </xf>
    <xf numFmtId="185" fontId="35" fillId="0" borderId="5" xfId="0" applyNumberFormat="1" applyFont="1" applyBorder="1" applyAlignment="1">
      <alignment/>
    </xf>
    <xf numFmtId="0" fontId="27" fillId="0" borderId="16" xfId="0" applyFont="1" applyBorder="1" applyAlignment="1">
      <alignment horizontal="center"/>
    </xf>
    <xf numFmtId="0" fontId="27" fillId="0" borderId="4" xfId="0" applyFont="1" applyBorder="1" applyAlignment="1">
      <alignment horizontal="center"/>
    </xf>
    <xf numFmtId="185" fontId="27" fillId="0" borderId="22" xfId="0" applyNumberFormat="1" applyFont="1" applyBorder="1" applyAlignment="1">
      <alignment/>
    </xf>
    <xf numFmtId="185" fontId="0" fillId="0" borderId="22" xfId="0" applyNumberFormat="1" applyFont="1" applyBorder="1" applyAlignment="1">
      <alignment/>
    </xf>
    <xf numFmtId="185" fontId="0" fillId="0" borderId="0" xfId="0" applyNumberFormat="1" applyFont="1" applyAlignment="1">
      <alignment/>
    </xf>
    <xf numFmtId="185" fontId="0" fillId="0" borderId="4" xfId="0" applyNumberFormat="1" applyFont="1" applyBorder="1" applyAlignment="1">
      <alignment/>
    </xf>
    <xf numFmtId="0" fontId="0" fillId="0" borderId="15" xfId="0" applyFont="1" applyBorder="1" applyAlignment="1">
      <alignment horizontal="distributed"/>
    </xf>
    <xf numFmtId="0" fontId="27" fillId="0" borderId="14" xfId="0" applyFont="1" applyBorder="1" applyAlignment="1">
      <alignment horizontal="center" vertical="center"/>
    </xf>
    <xf numFmtId="0" fontId="0" fillId="0" borderId="1" xfId="0" applyBorder="1" applyAlignment="1">
      <alignment horizontal="center" vertical="center"/>
    </xf>
    <xf numFmtId="0" fontId="27" fillId="0" borderId="27" xfId="0" applyFont="1" applyBorder="1" applyAlignment="1">
      <alignment horizontal="center"/>
    </xf>
    <xf numFmtId="0" fontId="0" fillId="0" borderId="28" xfId="0" applyBorder="1" applyAlignment="1">
      <alignment horizontal="center"/>
    </xf>
    <xf numFmtId="49" fontId="0" fillId="0" borderId="4" xfId="0" applyNumberFormat="1" applyBorder="1" applyAlignment="1">
      <alignment horizontal="distributed"/>
    </xf>
    <xf numFmtId="0" fontId="26" fillId="0" borderId="0" xfId="0" applyFont="1" applyAlignment="1">
      <alignment horizontal="center"/>
    </xf>
    <xf numFmtId="0" fontId="0" fillId="0" borderId="29" xfId="0" applyBorder="1" applyAlignment="1">
      <alignment horizont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distributed"/>
    </xf>
    <xf numFmtId="0" fontId="35" fillId="0" borderId="30" xfId="0" applyFont="1" applyBorder="1" applyAlignment="1">
      <alignment horizontal="center" vertical="center"/>
    </xf>
    <xf numFmtId="0" fontId="36" fillId="0" borderId="3" xfId="0" applyFont="1" applyBorder="1" applyAlignment="1">
      <alignment horizontal="center" vertical="center"/>
    </xf>
    <xf numFmtId="0" fontId="27" fillId="0" borderId="31" xfId="0" applyFont="1" applyBorder="1" applyAlignment="1">
      <alignment horizontal="center"/>
    </xf>
    <xf numFmtId="0" fontId="29" fillId="0" borderId="0" xfId="0" applyFont="1" applyAlignment="1">
      <alignment horizontal="distributed" indent="1"/>
    </xf>
    <xf numFmtId="0" fontId="37" fillId="0" borderId="0" xfId="0" applyFont="1" applyAlignment="1">
      <alignment horizontal="distributed"/>
    </xf>
    <xf numFmtId="0" fontId="37" fillId="0" borderId="0" xfId="0" applyFont="1" applyAlignment="1">
      <alignment/>
    </xf>
    <xf numFmtId="176" fontId="37" fillId="0" borderId="0" xfId="0" applyNumberFormat="1" applyFont="1" applyAlignment="1">
      <alignment/>
    </xf>
    <xf numFmtId="185" fontId="37" fillId="0" borderId="0" xfId="0" applyNumberFormat="1" applyFont="1" applyAlignment="1">
      <alignment/>
    </xf>
    <xf numFmtId="176" fontId="37" fillId="0" borderId="0" xfId="0" applyNumberFormat="1" applyFont="1" applyBorder="1" applyAlignment="1">
      <alignment/>
    </xf>
    <xf numFmtId="0" fontId="27" fillId="0" borderId="0" xfId="0" applyFont="1" applyAlignment="1">
      <alignment horizontal="distributed" indent="1"/>
    </xf>
    <xf numFmtId="0" fontId="27" fillId="0" borderId="4" xfId="0" applyFont="1" applyBorder="1" applyAlignment="1">
      <alignment horizontal="distributed" indent="1"/>
    </xf>
    <xf numFmtId="0" fontId="12" fillId="0" borderId="0" xfId="0" applyFont="1" applyAlignment="1">
      <alignment horizontal="center"/>
    </xf>
    <xf numFmtId="0" fontId="0" fillId="0" borderId="0" xfId="0" applyAlignment="1">
      <alignment horizontal="center"/>
    </xf>
    <xf numFmtId="0" fontId="0" fillId="0" borderId="14" xfId="0" applyBorder="1" applyAlignment="1">
      <alignment horizontal="distributed"/>
    </xf>
    <xf numFmtId="0" fontId="0" fillId="0" borderId="15" xfId="0" applyBorder="1" applyAlignment="1">
      <alignment horizontal="distributed"/>
    </xf>
    <xf numFmtId="0" fontId="0" fillId="0" borderId="0" xfId="0" applyBorder="1" applyAlignment="1">
      <alignment horizontal="distributed"/>
    </xf>
    <xf numFmtId="0" fontId="0" fillId="0" borderId="16" xfId="0" applyBorder="1" applyAlignment="1">
      <alignment horizontal="distributed"/>
    </xf>
    <xf numFmtId="0" fontId="0" fillId="0" borderId="4" xfId="0" applyBorder="1" applyAlignment="1">
      <alignment horizontal="distributed"/>
    </xf>
    <xf numFmtId="0" fontId="0" fillId="0" borderId="17" xfId="0" applyBorder="1" applyAlignment="1">
      <alignment horizontal="distributed"/>
    </xf>
    <xf numFmtId="0" fontId="0" fillId="0" borderId="7" xfId="0" applyBorder="1" applyAlignment="1">
      <alignment horizontal="center"/>
    </xf>
    <xf numFmtId="0" fontId="0" fillId="0" borderId="24" xfId="0" applyBorder="1" applyAlignment="1">
      <alignment horizontal="center"/>
    </xf>
    <xf numFmtId="0" fontId="0" fillId="0" borderId="8" xfId="0" applyBorder="1" applyAlignment="1">
      <alignment horizontal="center"/>
    </xf>
    <xf numFmtId="0" fontId="0" fillId="0" borderId="25" xfId="0" applyBorder="1" applyAlignment="1">
      <alignment horizontal="center"/>
    </xf>
    <xf numFmtId="0" fontId="0" fillId="0" borderId="1" xfId="0" applyBorder="1" applyAlignment="1">
      <alignment horizontal="center"/>
    </xf>
    <xf numFmtId="0" fontId="0" fillId="0" borderId="19" xfId="0" applyBorder="1" applyAlignment="1">
      <alignment horizontal="center"/>
    </xf>
    <xf numFmtId="0" fontId="35" fillId="0" borderId="7" xfId="0" applyFont="1" applyBorder="1" applyAlignment="1">
      <alignment horizontal="distributed" vertical="center" indent="1"/>
    </xf>
    <xf numFmtId="0" fontId="35" fillId="0" borderId="32" xfId="0" applyFont="1" applyBorder="1" applyAlignment="1">
      <alignment horizontal="distributed" vertical="center" indent="1"/>
    </xf>
    <xf numFmtId="0" fontId="35" fillId="0" borderId="24" xfId="0" applyFont="1" applyBorder="1" applyAlignment="1">
      <alignment horizontal="distributed" vertical="center" indent="1"/>
    </xf>
    <xf numFmtId="0" fontId="35" fillId="0" borderId="7" xfId="0" applyFont="1" applyBorder="1" applyAlignment="1">
      <alignment horizontal="distributed" indent="2"/>
    </xf>
    <xf numFmtId="0" fontId="35" fillId="0" borderId="32" xfId="0" applyFont="1" applyBorder="1" applyAlignment="1">
      <alignment horizontal="distributed" indent="2"/>
    </xf>
    <xf numFmtId="0" fontId="35" fillId="0" borderId="24" xfId="0" applyFont="1" applyBorder="1" applyAlignment="1">
      <alignment horizontal="distributed" indent="2"/>
    </xf>
    <xf numFmtId="49" fontId="0" fillId="0" borderId="22" xfId="0" applyNumberFormat="1" applyBorder="1" applyAlignment="1">
      <alignment horizontal="distributed"/>
    </xf>
    <xf numFmtId="0" fontId="0" fillId="0" borderId="33" xfId="0" applyBorder="1" applyAlignment="1">
      <alignment horizontal="distributed"/>
    </xf>
    <xf numFmtId="49" fontId="0" fillId="0" borderId="0" xfId="0" applyNumberFormat="1" applyBorder="1" applyAlignment="1">
      <alignment horizontal="distributed"/>
    </xf>
    <xf numFmtId="0" fontId="27" fillId="0" borderId="34" xfId="0" applyFont="1" applyBorder="1" applyAlignment="1">
      <alignment horizontal="center" vertical="center"/>
    </xf>
    <xf numFmtId="0" fontId="0" fillId="0" borderId="11" xfId="0" applyBorder="1" applyAlignment="1">
      <alignment horizontal="center" vertical="center"/>
    </xf>
    <xf numFmtId="0" fontId="35" fillId="0" borderId="20" xfId="0" applyFont="1" applyBorder="1" applyAlignment="1">
      <alignment horizontal="center" vertical="center"/>
    </xf>
    <xf numFmtId="0" fontId="36" fillId="0" borderId="2" xfId="0" applyFont="1" applyBorder="1" applyAlignment="1">
      <alignment horizontal="center" vertical="center"/>
    </xf>
    <xf numFmtId="0" fontId="27" fillId="0" borderId="8" xfId="0" applyFont="1" applyBorder="1" applyAlignment="1">
      <alignment horizontal="center" vertical="center" wrapText="1"/>
    </xf>
    <xf numFmtId="0" fontId="27" fillId="0" borderId="25" xfId="0" applyFont="1"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1" xfId="0" applyBorder="1" applyAlignment="1">
      <alignment horizontal="center" vertical="center" wrapText="1"/>
    </xf>
    <xf numFmtId="0" fontId="0" fillId="0" borderId="19" xfId="0" applyBorder="1" applyAlignment="1">
      <alignment horizontal="center" vertical="center" wrapText="1"/>
    </xf>
    <xf numFmtId="0" fontId="34" fillId="0" borderId="0" xfId="0" applyFont="1" applyBorder="1" applyAlignment="1">
      <alignment horizontal="center" vertical="center" wrapText="1"/>
    </xf>
    <xf numFmtId="0" fontId="34" fillId="0" borderId="1" xfId="0" applyFont="1" applyBorder="1" applyAlignment="1">
      <alignment horizontal="center" vertical="center" wrapText="1"/>
    </xf>
    <xf numFmtId="0" fontId="35" fillId="0" borderId="9" xfId="0" applyFont="1" applyBorder="1" applyAlignment="1">
      <alignment horizontal="center" vertical="center"/>
    </xf>
    <xf numFmtId="0" fontId="35" fillId="0" borderId="18" xfId="0" applyFont="1" applyBorder="1" applyAlignment="1">
      <alignment horizontal="center" vertical="center"/>
    </xf>
    <xf numFmtId="0" fontId="36" fillId="0" borderId="11" xfId="0" applyFont="1" applyBorder="1" applyAlignment="1">
      <alignment horizontal="center" vertical="center"/>
    </xf>
    <xf numFmtId="0" fontId="35" fillId="0" borderId="34" xfId="0" applyFont="1" applyBorder="1" applyAlignment="1">
      <alignment horizontal="center" vertical="center"/>
    </xf>
    <xf numFmtId="0" fontId="35" fillId="0" borderId="7" xfId="0" applyFont="1" applyBorder="1" applyAlignment="1">
      <alignment horizontal="distributed" vertical="center" indent="3"/>
    </xf>
    <xf numFmtId="0" fontId="35" fillId="0" borderId="32" xfId="0" applyFont="1" applyBorder="1" applyAlignment="1">
      <alignment horizontal="distributed" vertical="center" indent="3"/>
    </xf>
    <xf numFmtId="0" fontId="35" fillId="0" borderId="24" xfId="0" applyFont="1" applyBorder="1" applyAlignment="1">
      <alignment horizontal="distributed" vertical="center" indent="3"/>
    </xf>
    <xf numFmtId="0" fontId="27" fillId="0" borderId="0"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7" xfId="0" applyFont="1" applyBorder="1" applyAlignment="1">
      <alignment horizontal="distributed" indent="1"/>
    </xf>
    <xf numFmtId="0" fontId="27" fillId="0" borderId="32" xfId="0" applyFont="1" applyBorder="1" applyAlignment="1">
      <alignment horizontal="distributed" indent="1"/>
    </xf>
    <xf numFmtId="0" fontId="27" fillId="0" borderId="24" xfId="0" applyFont="1" applyBorder="1" applyAlignment="1">
      <alignment horizontal="distributed" indent="1"/>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7" fillId="0" borderId="7" xfId="0" applyFont="1" applyBorder="1" applyAlignment="1">
      <alignment horizontal="distributed" indent="3"/>
    </xf>
    <xf numFmtId="0" fontId="27" fillId="0" borderId="32" xfId="0" applyFont="1" applyBorder="1" applyAlignment="1">
      <alignment horizontal="distributed" indent="3"/>
    </xf>
    <xf numFmtId="0" fontId="27" fillId="0" borderId="24" xfId="0" applyFont="1" applyBorder="1" applyAlignment="1">
      <alignment horizontal="distributed" indent="3"/>
    </xf>
    <xf numFmtId="0" fontId="27" fillId="0" borderId="20" xfId="0" applyFont="1" applyBorder="1" applyAlignment="1">
      <alignment horizontal="center" vertical="center"/>
    </xf>
    <xf numFmtId="0" fontId="27" fillId="0" borderId="3" xfId="0" applyFont="1" applyBorder="1" applyAlignment="1">
      <alignment horizontal="center" vertical="center"/>
    </xf>
    <xf numFmtId="0" fontId="27" fillId="0" borderId="1" xfId="0" applyFont="1" applyBorder="1" applyAlignment="1">
      <alignment horizontal="distributed"/>
    </xf>
    <xf numFmtId="0" fontId="27" fillId="0" borderId="19" xfId="0" applyFont="1" applyBorder="1" applyAlignment="1">
      <alignment horizontal="distributed"/>
    </xf>
    <xf numFmtId="0" fontId="27" fillId="0" borderId="0" xfId="0" applyFont="1" applyAlignment="1">
      <alignment horizontal="distributed"/>
    </xf>
    <xf numFmtId="0" fontId="27" fillId="0" borderId="0" xfId="0" applyFont="1" applyBorder="1" applyAlignment="1">
      <alignment horizontal="distributed"/>
    </xf>
    <xf numFmtId="0" fontId="0" fillId="0" borderId="14" xfId="0" applyFont="1" applyBorder="1" applyAlignment="1">
      <alignment horizontal="distributed"/>
    </xf>
    <xf numFmtId="0" fontId="0" fillId="0" borderId="15" xfId="0" applyFont="1" applyBorder="1" applyAlignment="1">
      <alignment horizontal="distributed"/>
    </xf>
    <xf numFmtId="0" fontId="27" fillId="0" borderId="0" xfId="0" applyFont="1" applyAlignment="1">
      <alignment horizontal="center"/>
    </xf>
    <xf numFmtId="0" fontId="27" fillId="0" borderId="7" xfId="0" applyFont="1" applyBorder="1" applyAlignment="1">
      <alignment horizontal="distributed" indent="2"/>
    </xf>
    <xf numFmtId="0" fontId="27" fillId="0" borderId="32" xfId="0" applyFont="1" applyBorder="1" applyAlignment="1">
      <alignment horizontal="distributed" indent="2"/>
    </xf>
    <xf numFmtId="0" fontId="27" fillId="0" borderId="24" xfId="0" applyFont="1" applyBorder="1" applyAlignment="1">
      <alignment horizontal="distributed" indent="2"/>
    </xf>
    <xf numFmtId="0" fontId="32" fillId="0" borderId="9" xfId="0" applyFont="1" applyBorder="1" applyAlignment="1">
      <alignment horizontal="center" vertical="center"/>
    </xf>
    <xf numFmtId="0" fontId="32" fillId="0" borderId="11" xfId="0" applyFont="1" applyBorder="1" applyAlignment="1">
      <alignment horizontal="center" vertical="center"/>
    </xf>
    <xf numFmtId="0" fontId="27" fillId="0" borderId="1" xfId="0" applyFont="1" applyBorder="1" applyAlignment="1">
      <alignment horizontal="center"/>
    </xf>
    <xf numFmtId="49" fontId="37" fillId="0" borderId="22" xfId="0" applyNumberFormat="1" applyFont="1" applyBorder="1" applyAlignment="1">
      <alignment horizontal="distributed"/>
    </xf>
    <xf numFmtId="0" fontId="37" fillId="0" borderId="22" xfId="0" applyFont="1" applyBorder="1" applyAlignment="1">
      <alignment horizontal="distributed"/>
    </xf>
    <xf numFmtId="49" fontId="37" fillId="0" borderId="0" xfId="0" applyNumberFormat="1" applyFont="1" applyBorder="1" applyAlignment="1">
      <alignment horizontal="distributed"/>
    </xf>
    <xf numFmtId="0" fontId="37" fillId="0" borderId="0" xfId="0" applyFont="1" applyBorder="1" applyAlignment="1">
      <alignment horizontal="distributed"/>
    </xf>
    <xf numFmtId="49" fontId="37" fillId="0" borderId="4" xfId="0" applyNumberFormat="1" applyFont="1" applyBorder="1" applyAlignment="1">
      <alignment horizontal="distributed"/>
    </xf>
    <xf numFmtId="0" fontId="37" fillId="0" borderId="4" xfId="0" applyFont="1" applyBorder="1" applyAlignment="1">
      <alignment horizontal="distributed"/>
    </xf>
    <xf numFmtId="0" fontId="28" fillId="0" borderId="0" xfId="0" applyFont="1" applyAlignment="1">
      <alignment horizontal="center"/>
    </xf>
    <xf numFmtId="0" fontId="29" fillId="0" borderId="7" xfId="0" applyFont="1" applyBorder="1" applyAlignment="1">
      <alignment horizontal="center"/>
    </xf>
    <xf numFmtId="0" fontId="29" fillId="0" borderId="32" xfId="0" applyFont="1" applyBorder="1" applyAlignment="1">
      <alignment horizontal="center"/>
    </xf>
    <xf numFmtId="0" fontId="29" fillId="0" borderId="24" xfId="0" applyFont="1" applyBorder="1" applyAlignment="1">
      <alignment horizontal="center"/>
    </xf>
    <xf numFmtId="0" fontId="29" fillId="0" borderId="1" xfId="0" applyFont="1" applyBorder="1" applyAlignment="1">
      <alignment horizontal="distributed"/>
    </xf>
    <xf numFmtId="0" fontId="29" fillId="0" borderId="19" xfId="0" applyFont="1" applyBorder="1" applyAlignment="1">
      <alignment horizontal="distributed"/>
    </xf>
    <xf numFmtId="0" fontId="29" fillId="0" borderId="0" xfId="0" applyFont="1" applyBorder="1" applyAlignment="1">
      <alignment horizontal="distributed"/>
    </xf>
    <xf numFmtId="0" fontId="29" fillId="0" borderId="16" xfId="0" applyFont="1" applyBorder="1" applyAlignment="1">
      <alignment horizontal="distributed"/>
    </xf>
    <xf numFmtId="0" fontId="29" fillId="0" borderId="1" xfId="0" applyFont="1" applyBorder="1" applyAlignment="1">
      <alignment horizontal="center"/>
    </xf>
    <xf numFmtId="0" fontId="37" fillId="0" borderId="14" xfId="0" applyFont="1" applyBorder="1" applyAlignment="1">
      <alignment horizontal="distributed"/>
    </xf>
    <xf numFmtId="0" fontId="37" fillId="0" borderId="15" xfId="0" applyFont="1" applyBorder="1" applyAlignment="1">
      <alignment horizontal="distributed"/>
    </xf>
    <xf numFmtId="0" fontId="29" fillId="0" borderId="0" xfId="0" applyFont="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図１  旭川市工業の推移        </a:t>
            </a:r>
          </a:p>
        </c:rich>
      </c:tx>
      <c:layout>
        <c:manualLayout>
          <c:xMode val="factor"/>
          <c:yMode val="factor"/>
          <c:x val="-0.0505"/>
          <c:y val="0.011"/>
        </c:manualLayout>
      </c:layout>
      <c:spPr>
        <a:noFill/>
        <a:ln>
          <a:noFill/>
        </a:ln>
      </c:spPr>
    </c:title>
    <c:plotArea>
      <c:layout>
        <c:manualLayout>
          <c:xMode val="edge"/>
          <c:yMode val="edge"/>
          <c:x val="0.0555"/>
          <c:y val="0.12175"/>
          <c:w val="0.744"/>
          <c:h val="0.831"/>
        </c:manualLayout>
      </c:layout>
      <c:lineChart>
        <c:grouping val="standard"/>
        <c:varyColors val="0"/>
        <c:ser>
          <c:idx val="1"/>
          <c:order val="0"/>
          <c:tx>
            <c:strRef>
              <c:f>'表1'!$B$3</c:f>
              <c:strCache>
                <c:ptCount val="1"/>
                <c:pt idx="0">
                  <c:v>事業所数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multiLvlStrRef>
              <c:f>'表1'!$I$4:$J$13</c:f>
              <c:multiLvlStrCache/>
            </c:multiLvlStrRef>
          </c:cat>
          <c:val>
            <c:numRef>
              <c:f>'表1'!$C$4:$C$13</c:f>
              <c:numCache>
                <c:ptCount val="10"/>
                <c:pt idx="0">
                  <c:v>0</c:v>
                </c:pt>
                <c:pt idx="1">
                  <c:v>0</c:v>
                </c:pt>
                <c:pt idx="2">
                  <c:v>0</c:v>
                </c:pt>
                <c:pt idx="3">
                  <c:v>0</c:v>
                </c:pt>
                <c:pt idx="4">
                  <c:v>0</c:v>
                </c:pt>
                <c:pt idx="5">
                  <c:v>0</c:v>
                </c:pt>
                <c:pt idx="6">
                  <c:v>0</c:v>
                </c:pt>
                <c:pt idx="7">
                  <c:v>0</c:v>
                </c:pt>
                <c:pt idx="8">
                  <c:v>0</c:v>
                </c:pt>
                <c:pt idx="9">
                  <c:v>0</c:v>
                </c:pt>
              </c:numCache>
            </c:numRef>
          </c:val>
          <c:smooth val="0"/>
        </c:ser>
        <c:ser>
          <c:idx val="3"/>
          <c:order val="1"/>
          <c:tx>
            <c:strRef>
              <c:f>'表1'!$D$3</c:f>
              <c:strCache>
                <c:ptCount val="1"/>
                <c:pt idx="0">
                  <c:v>従業者数</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'表1'!$I$4:$J$13</c:f>
              <c:multiLvlStrCache/>
            </c:multiLvlStrRef>
          </c:cat>
          <c:val>
            <c:numRef>
              <c:f>'表1'!$E$4:$E$13</c:f>
              <c:numCache>
                <c:ptCount val="10"/>
                <c:pt idx="0">
                  <c:v>0</c:v>
                </c:pt>
                <c:pt idx="1">
                  <c:v>0</c:v>
                </c:pt>
                <c:pt idx="2">
                  <c:v>0</c:v>
                </c:pt>
                <c:pt idx="3">
                  <c:v>0</c:v>
                </c:pt>
                <c:pt idx="4">
                  <c:v>0</c:v>
                </c:pt>
                <c:pt idx="5">
                  <c:v>0</c:v>
                </c:pt>
                <c:pt idx="6">
                  <c:v>0</c:v>
                </c:pt>
                <c:pt idx="7">
                  <c:v>0</c:v>
                </c:pt>
                <c:pt idx="8">
                  <c:v>0</c:v>
                </c:pt>
                <c:pt idx="9">
                  <c:v>0</c:v>
                </c:pt>
              </c:numCache>
            </c:numRef>
          </c:val>
          <c:smooth val="0"/>
        </c:ser>
        <c:ser>
          <c:idx val="5"/>
          <c:order val="2"/>
          <c:tx>
            <c:strRef>
              <c:f>'表1'!$F$3</c:f>
              <c:strCache>
                <c:ptCount val="1"/>
                <c:pt idx="0">
                  <c:v>製造品出荷額等</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Pt>
            <c:idx val="8"/>
            <c:spPr>
              <a:ln w="12700">
                <a:solidFill>
                  <a:srgbClr val="000000"/>
                </a:solidFill>
                <a:prstDash val="lgDashDotDot"/>
              </a:ln>
            </c:spPr>
            <c:marker>
              <c:size val="5"/>
              <c:spPr>
                <a:solidFill>
                  <a:srgbClr val="000000"/>
                </a:solidFill>
                <a:ln>
                  <a:solidFill>
                    <a:srgbClr val="000000"/>
                  </a:solidFill>
                </a:ln>
              </c:spPr>
            </c:marker>
          </c:dPt>
          <c:dPt>
            <c:idx val="9"/>
            <c:spPr>
              <a:ln w="12700">
                <a:solidFill>
                  <a:srgbClr val="000000"/>
                </a:solidFill>
                <a:prstDash val="lgDashDotDot"/>
              </a:ln>
            </c:spPr>
            <c:marker>
              <c:size val="5"/>
              <c:spPr>
                <a:solidFill>
                  <a:srgbClr val="000000"/>
                </a:solidFill>
                <a:ln>
                  <a:solidFill>
                    <a:srgbClr val="000000"/>
                  </a:solidFill>
                </a:ln>
              </c:spPr>
            </c:marker>
          </c:dPt>
          <c:cat>
            <c:multiLvlStrRef>
              <c:f>'表1'!$I$4:$J$13</c:f>
              <c:multiLvlStrCache/>
            </c:multiLvlStrRef>
          </c:cat>
          <c:val>
            <c:numRef>
              <c:f>'表1'!$G$4:$G$13</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56616340"/>
        <c:axId val="39785013"/>
      </c:lineChart>
      <c:catAx>
        <c:axId val="56616340"/>
        <c:scaling>
          <c:orientation val="minMax"/>
        </c:scaling>
        <c:axPos val="b"/>
        <c:title>
          <c:tx>
            <c:rich>
              <a:bodyPr vert="horz" rot="0" anchor="ctr"/>
              <a:lstStyle/>
              <a:p>
                <a:pPr algn="ctr">
                  <a:defRPr/>
                </a:pPr>
                <a:r>
                  <a:rPr lang="en-US" cap="none" sz="900" b="0" i="0" u="none" baseline="0">
                    <a:latin typeface="ＭＳ Ｐゴシック"/>
                    <a:ea typeface="ＭＳ Ｐゴシック"/>
                    <a:cs typeface="ＭＳ Ｐゴシック"/>
                  </a:rPr>
                  <a:t>年次</a:t>
                </a:r>
              </a:p>
            </c:rich>
          </c:tx>
          <c:layout>
            <c:manualLayout>
              <c:xMode val="factor"/>
              <c:yMode val="factor"/>
              <c:x val="0.01875"/>
              <c:y val="0.13725"/>
            </c:manualLayout>
          </c:layout>
          <c:overlay val="0"/>
          <c:spPr>
            <a:noFill/>
            <a:ln>
              <a:noFill/>
            </a:ln>
          </c:spPr>
        </c:title>
        <c:delete val="0"/>
        <c:numFmt formatCode="General" sourceLinked="1"/>
        <c:majorTickMark val="in"/>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39785013"/>
        <c:crosses val="autoZero"/>
        <c:auto val="1"/>
        <c:lblOffset val="100"/>
        <c:noMultiLvlLbl val="0"/>
      </c:catAx>
      <c:valAx>
        <c:axId val="39785013"/>
        <c:scaling>
          <c:orientation val="minMax"/>
          <c:max val="135"/>
          <c:min val="90"/>
        </c:scaling>
        <c:axPos val="l"/>
        <c:title>
          <c:tx>
            <c:rich>
              <a:bodyPr vert="horz" rot="0" anchor="ctr"/>
              <a:lstStyle/>
              <a:p>
                <a:pPr algn="ctr">
                  <a:defRPr/>
                </a:pPr>
                <a:r>
                  <a:rPr lang="en-US" cap="none" sz="900" b="0" i="0" u="none" baseline="0">
                    <a:latin typeface="ＭＳ Ｐゴシック"/>
                    <a:ea typeface="ＭＳ Ｐゴシック"/>
                    <a:cs typeface="ＭＳ Ｐゴシック"/>
                  </a:rPr>
                  <a:t>指数</a:t>
                </a:r>
              </a:p>
            </c:rich>
          </c:tx>
          <c:layout>
            <c:manualLayout>
              <c:xMode val="factor"/>
              <c:yMode val="factor"/>
              <c:x val="0.00975"/>
              <c:y val="0.14325"/>
            </c:manualLayout>
          </c:layout>
          <c:overlay val="0"/>
          <c:spPr>
            <a:noFill/>
            <a:ln>
              <a:noFill/>
            </a:ln>
          </c:spPr>
        </c:title>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56616340"/>
        <c:crossesAt val="1"/>
        <c:crossBetween val="between"/>
        <c:dispUnits/>
        <c:majorUnit val="5"/>
      </c:valAx>
      <c:spPr>
        <a:solidFill>
          <a:srgbClr val="C0C0C0"/>
        </a:solidFill>
        <a:ln w="12700">
          <a:solidFill>
            <a:srgbClr val="808080"/>
          </a:solidFill>
        </a:ln>
      </c:spPr>
    </c:plotArea>
    <c:legend>
      <c:legendPos val="r"/>
      <c:layout>
        <c:manualLayout>
          <c:xMode val="edge"/>
          <c:yMode val="edge"/>
          <c:x val="0.683"/>
          <c:y val="0.425"/>
          <c:w val="0.1775"/>
          <c:h val="0.15275"/>
        </c:manualLayout>
      </c:layout>
      <c:overlay val="0"/>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925"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0" i="0" u="none" baseline="0">
                <a:latin typeface="ＭＳ Ｐゴシック"/>
                <a:ea typeface="ＭＳ Ｐゴシック"/>
                <a:cs typeface="ＭＳ Ｐゴシック"/>
              </a:rPr>
              <a:t>図10  製造品出荷額等の従業者規模別構成</a:t>
            </a:r>
          </a:p>
        </c:rich>
      </c:tx>
      <c:layout/>
      <c:spPr>
        <a:noFill/>
        <a:ln>
          <a:noFill/>
        </a:ln>
      </c:spPr>
    </c:title>
    <c:plotArea>
      <c:layout>
        <c:manualLayout>
          <c:xMode val="edge"/>
          <c:yMode val="edge"/>
          <c:x val="0.018"/>
          <c:y val="0.224"/>
          <c:w val="0.8585"/>
          <c:h val="0.73875"/>
        </c:manualLayout>
      </c:layout>
      <c:barChart>
        <c:barDir val="bar"/>
        <c:grouping val="stacked"/>
        <c:varyColors val="0"/>
        <c:ser>
          <c:idx val="0"/>
          <c:order val="0"/>
          <c:tx>
            <c:strRef>
              <c:f>'表10'!$A$6</c:f>
              <c:strCache>
                <c:ptCount val="1"/>
                <c:pt idx="0">
                  <c:v>4～9人</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'表10'!$A$6:$A$11</c:f>
              <c:strCache/>
            </c:strRef>
          </c:cat>
          <c:val>
            <c:numRef>
              <c:f>('表10'!$C$6,'表10'!$E$6)</c:f>
              <c:numCache>
                <c:ptCount val="2"/>
                <c:pt idx="0">
                  <c:v>0</c:v>
                </c:pt>
                <c:pt idx="1">
                  <c:v>0</c:v>
                </c:pt>
              </c:numCache>
            </c:numRef>
          </c:val>
        </c:ser>
        <c:ser>
          <c:idx val="1"/>
          <c:order val="1"/>
          <c:tx>
            <c:strRef>
              <c:f>'表10'!$A$7</c:f>
              <c:strCache>
                <c:ptCount val="1"/>
                <c:pt idx="0">
                  <c:v>10～19人</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'表10'!$A$6:$A$11</c:f>
              <c:strCache/>
            </c:strRef>
          </c:cat>
          <c:val>
            <c:numRef>
              <c:f>'表10'!$E$7</c:f>
              <c:numCache>
                <c:ptCount val="1"/>
                <c:pt idx="0">
                  <c:v>0</c:v>
                </c:pt>
              </c:numCache>
            </c:numRef>
          </c:val>
        </c:ser>
        <c:ser>
          <c:idx val="2"/>
          <c:order val="2"/>
          <c:tx>
            <c:strRef>
              <c:f>'表10'!$A$8</c:f>
              <c:strCache>
                <c:ptCount val="1"/>
                <c:pt idx="0">
                  <c:v>20～29人</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'表10'!$A$6:$A$11</c:f>
              <c:strCache/>
            </c:strRef>
          </c:cat>
          <c:val>
            <c:numRef>
              <c:f>'表10'!$C$8</c:f>
              <c:numCache>
                <c:ptCount val="1"/>
                <c:pt idx="0">
                  <c:v>0</c:v>
                </c:pt>
              </c:numCache>
            </c:numRef>
          </c:val>
        </c:ser>
        <c:ser>
          <c:idx val="3"/>
          <c:order val="3"/>
          <c:tx>
            <c:strRef>
              <c:f>'表10'!$A$9</c:f>
              <c:strCache>
                <c:ptCount val="1"/>
                <c:pt idx="0">
                  <c:v>30～49人</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'表10'!$A$6:$A$11</c:f>
              <c:strCache/>
            </c:strRef>
          </c:cat>
          <c:val>
            <c:numRef>
              <c:f>'表10'!$C$9</c:f>
              <c:numCache>
                <c:ptCount val="1"/>
                <c:pt idx="0">
                  <c:v>0</c:v>
                </c:pt>
              </c:numCache>
            </c:numRef>
          </c:val>
        </c:ser>
        <c:ser>
          <c:idx val="4"/>
          <c:order val="4"/>
          <c:tx>
            <c:strRef>
              <c:f>'表10'!$A$10</c:f>
              <c:strCache>
                <c:ptCount val="1"/>
                <c:pt idx="0">
                  <c:v>50～99人</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7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7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'表10'!$A$6:$A$11</c:f>
              <c:strCache/>
            </c:strRef>
          </c:cat>
          <c:val>
            <c:numRef>
              <c:f>'表10'!$C$10</c:f>
              <c:numCache>
                <c:ptCount val="1"/>
                <c:pt idx="0">
                  <c:v>0</c:v>
                </c:pt>
              </c:numCache>
            </c:numRef>
          </c:val>
        </c:ser>
        <c:ser>
          <c:idx val="5"/>
          <c:order val="5"/>
          <c:tx>
            <c:strRef>
              <c:f>'表10'!$A$11</c:f>
              <c:strCache>
                <c:ptCount val="1"/>
                <c:pt idx="0">
                  <c:v>100～299人</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7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7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'表10'!$A$6:$A$11</c:f>
              <c:strCache/>
            </c:strRef>
          </c:cat>
          <c:val>
            <c:numRef>
              <c:f>'表10'!$C$11</c:f>
              <c:numCache>
                <c:ptCount val="1"/>
                <c:pt idx="0">
                  <c:v>0</c:v>
                </c:pt>
              </c:numCache>
            </c:numRef>
          </c:val>
        </c:ser>
        <c:ser>
          <c:idx val="6"/>
          <c:order val="6"/>
          <c:tx>
            <c:strRef>
              <c:f>'表10'!$A$12</c:f>
              <c:strCache>
                <c:ptCount val="1"/>
                <c:pt idx="0">
                  <c:v>300人以上</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'表10'!$C$12</c:f>
              <c:numCache>
                <c:ptCount val="1"/>
                <c:pt idx="0">
                  <c:v>0</c:v>
                </c:pt>
              </c:numCache>
            </c:numRef>
          </c:val>
        </c:ser>
        <c:overlap val="100"/>
        <c:axId val="12500528"/>
        <c:axId val="45395889"/>
      </c:barChart>
      <c:catAx>
        <c:axId val="12500528"/>
        <c:scaling>
          <c:orientation val="minMax"/>
        </c:scaling>
        <c:axPos val="l"/>
        <c:delete val="1"/>
        <c:majorTickMark val="in"/>
        <c:minorTickMark val="none"/>
        <c:tickLblPos val="nextTo"/>
        <c:txPr>
          <a:bodyPr/>
          <a:lstStyle/>
          <a:p>
            <a:pPr>
              <a:defRPr lang="en-US" cap="none" sz="1275" b="0" i="0" u="none" baseline="0">
                <a:latin typeface="ＭＳ Ｐゴシック"/>
                <a:ea typeface="ＭＳ Ｐゴシック"/>
                <a:cs typeface="ＭＳ Ｐゴシック"/>
              </a:defRPr>
            </a:pPr>
          </a:p>
        </c:txPr>
        <c:crossAx val="45395889"/>
        <c:crosses val="autoZero"/>
        <c:auto val="0"/>
        <c:lblOffset val="100"/>
        <c:noMultiLvlLbl val="0"/>
      </c:catAx>
      <c:valAx>
        <c:axId val="45395889"/>
        <c:scaling>
          <c:orientation val="minMax"/>
          <c:max val="100"/>
        </c:scaling>
        <c:axPos val="b"/>
        <c:majorGridlines/>
        <c:delete val="0"/>
        <c:numFmt formatCode="General" sourceLinked="1"/>
        <c:majorTickMark val="in"/>
        <c:minorTickMark val="none"/>
        <c:tickLblPos val="nextTo"/>
        <c:txPr>
          <a:bodyPr/>
          <a:lstStyle/>
          <a:p>
            <a:pPr>
              <a:defRPr lang="en-US" cap="none" sz="1075" b="0" i="0" u="none" baseline="0">
                <a:latin typeface="ＭＳ Ｐゴシック"/>
                <a:ea typeface="ＭＳ Ｐゴシック"/>
                <a:cs typeface="ＭＳ Ｐゴシック"/>
              </a:defRPr>
            </a:pPr>
          </a:p>
        </c:txPr>
        <c:crossAx val="12500528"/>
        <c:crossesAt val="1"/>
        <c:crossBetween val="between"/>
        <c:dispUnits/>
      </c:valAx>
      <c:spPr>
        <a:solidFill>
          <a:srgbClr val="C0C0C0"/>
        </a:solidFill>
        <a:ln w="12700">
          <a:solidFill>
            <a:srgbClr val="808080"/>
          </a:solidFill>
        </a:ln>
      </c:spPr>
    </c:plotArea>
    <c:legend>
      <c:legendPos val="r"/>
      <c:layout>
        <c:manualLayout>
          <c:xMode val="edge"/>
          <c:yMode val="edge"/>
          <c:x val="0.89225"/>
          <c:y val="0.13275"/>
          <c:w val="0.10775"/>
          <c:h val="0.542"/>
        </c:manualLayout>
      </c:layout>
      <c:overlay val="0"/>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図10 製造品出荷額等の従業者規模別構成</a:t>
            </a:r>
          </a:p>
        </c:rich>
      </c:tx>
      <c:layout/>
      <c:spPr>
        <a:noFill/>
        <a:ln>
          <a:noFill/>
        </a:ln>
      </c:spPr>
    </c:title>
    <c:plotArea>
      <c:layout/>
      <c:barChart>
        <c:barDir val="bar"/>
        <c:grouping val="percentStacked"/>
        <c:varyColors val="0"/>
        <c:ser>
          <c:idx val="0"/>
          <c:order val="0"/>
          <c:tx>
            <c:strRef>
              <c:f>'表10'!$A$6</c:f>
              <c:strCache>
                <c:ptCount val="1"/>
                <c:pt idx="0">
                  <c:v>4～9人</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'表10'!$K$6:$L$6</c:f>
              <c:numCache>
                <c:ptCount val="2"/>
                <c:pt idx="0">
                  <c:v>0</c:v>
                </c:pt>
                <c:pt idx="1">
                  <c:v>0</c:v>
                </c:pt>
              </c:numCache>
            </c:numRef>
          </c:val>
        </c:ser>
        <c:ser>
          <c:idx val="1"/>
          <c:order val="1"/>
          <c:tx>
            <c:strRef>
              <c:f>'表10'!$A$7</c:f>
              <c:strCache>
                <c:ptCount val="1"/>
                <c:pt idx="0">
                  <c:v>10～19人</c:v>
                </c:pt>
              </c:strCache>
            </c:strRef>
          </c:tx>
          <c:spPr>
            <a:gradFill rotWithShape="1">
              <a:gsLst>
                <a:gs pos="0">
                  <a:srgbClr val="993366"/>
                </a:gs>
                <a:gs pos="50000">
                  <a:srgbClr val="FFFFFF"/>
                </a:gs>
                <a:gs pos="100000">
                  <a:srgbClr val="99336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'表10'!$K$7:$L$7</c:f>
              <c:numCache>
                <c:ptCount val="2"/>
                <c:pt idx="0">
                  <c:v>0</c:v>
                </c:pt>
                <c:pt idx="1">
                  <c:v>0</c:v>
                </c:pt>
              </c:numCache>
            </c:numRef>
          </c:val>
        </c:ser>
        <c:ser>
          <c:idx val="2"/>
          <c:order val="2"/>
          <c:tx>
            <c:strRef>
              <c:f>'表10'!$A$8</c:f>
              <c:strCache>
                <c:ptCount val="1"/>
                <c:pt idx="0">
                  <c:v>20～29人</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'表10'!$K$8:$L$8</c:f>
              <c:numCache>
                <c:ptCount val="2"/>
                <c:pt idx="0">
                  <c:v>0</c:v>
                </c:pt>
                <c:pt idx="1">
                  <c:v>0</c:v>
                </c:pt>
              </c:numCache>
            </c:numRef>
          </c:val>
        </c:ser>
        <c:ser>
          <c:idx val="3"/>
          <c:order val="3"/>
          <c:tx>
            <c:strRef>
              <c:f>'表10'!$A$9</c:f>
              <c:strCache>
                <c:ptCount val="1"/>
                <c:pt idx="0">
                  <c:v>30～49人</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'表10'!$K$9:$L$9</c:f>
              <c:numCache>
                <c:ptCount val="2"/>
                <c:pt idx="0">
                  <c:v>0</c:v>
                </c:pt>
                <c:pt idx="1">
                  <c:v>0</c:v>
                </c:pt>
              </c:numCache>
            </c:numRef>
          </c:val>
        </c:ser>
        <c:ser>
          <c:idx val="4"/>
          <c:order val="4"/>
          <c:tx>
            <c:strRef>
              <c:f>'表10'!$A$10</c:f>
              <c:strCache>
                <c:ptCount val="1"/>
                <c:pt idx="0">
                  <c:v>50～99人</c:v>
                </c:pt>
              </c:strCache>
            </c:strRef>
          </c:tx>
          <c:spPr>
            <a:gradFill rotWithShape="1">
              <a:gsLst>
                <a:gs pos="0">
                  <a:srgbClr val="660066"/>
                </a:gs>
                <a:gs pos="50000">
                  <a:srgbClr val="FFFFFF"/>
                </a:gs>
                <a:gs pos="100000">
                  <a:srgbClr val="66006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'表10'!$K$10:$L$10</c:f>
              <c:numCache>
                <c:ptCount val="2"/>
                <c:pt idx="0">
                  <c:v>0</c:v>
                </c:pt>
                <c:pt idx="1">
                  <c:v>0</c:v>
                </c:pt>
              </c:numCache>
            </c:numRef>
          </c:val>
        </c:ser>
        <c:ser>
          <c:idx val="5"/>
          <c:order val="5"/>
          <c:tx>
            <c:strRef>
              <c:f>'表10'!$A$11</c:f>
              <c:strCache>
                <c:ptCount val="1"/>
                <c:pt idx="0">
                  <c:v>100～299人</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'表10'!$K$11:$L$11</c:f>
              <c:numCache>
                <c:ptCount val="2"/>
                <c:pt idx="0">
                  <c:v>0</c:v>
                </c:pt>
                <c:pt idx="1">
                  <c:v>0</c:v>
                </c:pt>
              </c:numCache>
            </c:numRef>
          </c:val>
        </c:ser>
        <c:ser>
          <c:idx val="6"/>
          <c:order val="6"/>
          <c:tx>
            <c:strRef>
              <c:f>'表10'!$A$12</c:f>
              <c:strCache>
                <c:ptCount val="1"/>
                <c:pt idx="0">
                  <c:v>300人以上</c:v>
                </c:pt>
              </c:strCache>
            </c:strRef>
          </c:tx>
          <c:spPr>
            <a:gradFill rotWithShape="1">
              <a:gsLst>
                <a:gs pos="0">
                  <a:srgbClr val="0066CC"/>
                </a:gs>
                <a:gs pos="50000">
                  <a:srgbClr val="FFFFFF"/>
                </a:gs>
                <a:gs pos="100000">
                  <a:srgbClr val="0066CC"/>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'表10'!$K$12:$L$12</c:f>
              <c:numCache>
                <c:ptCount val="2"/>
                <c:pt idx="0">
                  <c:v>0</c:v>
                </c:pt>
                <c:pt idx="1">
                  <c:v>0</c:v>
                </c:pt>
              </c:numCache>
            </c:numRef>
          </c:val>
        </c:ser>
        <c:overlap val="100"/>
        <c:axId val="5909818"/>
        <c:axId val="53188363"/>
      </c:barChart>
      <c:catAx>
        <c:axId val="5909818"/>
        <c:scaling>
          <c:orientation val="minMax"/>
        </c:scaling>
        <c:axPos val="l"/>
        <c:delete val="1"/>
        <c:majorTickMark val="in"/>
        <c:minorTickMark val="none"/>
        <c:tickLblPos val="nextTo"/>
        <c:crossAx val="53188363"/>
        <c:crosses val="autoZero"/>
        <c:auto val="1"/>
        <c:lblOffset val="100"/>
        <c:noMultiLvlLbl val="0"/>
      </c:catAx>
      <c:valAx>
        <c:axId val="53188363"/>
        <c:scaling>
          <c:orientation val="minMax"/>
        </c:scaling>
        <c:axPos val="b"/>
        <c:majorGridlines/>
        <c:delete val="0"/>
        <c:numFmt formatCode="General" sourceLinked="1"/>
        <c:majorTickMark val="in"/>
        <c:minorTickMark val="none"/>
        <c:tickLblPos val="nextTo"/>
        <c:crossAx val="590981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0" i="0" u="none" baseline="0">
                <a:latin typeface="ＭＳ Ｐゴシック"/>
                <a:ea typeface="ＭＳ Ｐゴシック"/>
                <a:cs typeface="ＭＳ Ｐゴシック"/>
              </a:rPr>
              <a:t>図２  事業所数の産業別構成</a:t>
            </a:r>
          </a:p>
        </c:rich>
      </c:tx>
      <c:layout/>
      <c:spPr>
        <a:noFill/>
        <a:ln>
          <a:noFill/>
        </a:ln>
      </c:spPr>
    </c:title>
    <c:plotArea>
      <c:layout/>
      <c:pieChart>
        <c:varyColors val="1"/>
        <c:ser>
          <c:idx val="3"/>
          <c:order val="0"/>
          <c:tx>
            <c:v>図２　事業所数の産業別構成</c:v>
          </c:tx>
          <c:explosion val="25"/>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925" b="0" i="0" u="none" baseline="0">
                        <a:latin typeface="ＭＳ Ｐゴシック"/>
                        <a:ea typeface="ＭＳ Ｐゴシック"/>
                        <a:cs typeface="ＭＳ Ｐゴシック"/>
                      </a:rPr>
                      <a:t>食料品</a:t>
                    </a:r>
                  </a:p>
                </c:rich>
              </c:tx>
              <c:numFmt formatCode="General" sourceLinked="1"/>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25" b="0" i="0" u="none" baseline="0">
                        <a:latin typeface="ＭＳ Ｐゴシック"/>
                        <a:ea typeface="ＭＳ Ｐゴシック"/>
                        <a:cs typeface="ＭＳ Ｐゴシック"/>
                      </a:rPr>
                      <a:t>衣服</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25" b="0" i="0" u="none" baseline="0">
                        <a:latin typeface="ＭＳ Ｐゴシック"/>
                        <a:ea typeface="ＭＳ Ｐゴシック"/>
                        <a:cs typeface="ＭＳ Ｐゴシック"/>
                      </a:rPr>
                      <a:t>木材・木製品</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25" b="0" i="0" u="none" baseline="0">
                        <a:latin typeface="ＭＳ Ｐゴシック"/>
                        <a:ea typeface="ＭＳ Ｐゴシック"/>
                        <a:cs typeface="ＭＳ Ｐゴシック"/>
                      </a:rPr>
                      <a:t>家具・装備品</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25" b="0" i="0" u="none" baseline="0">
                        <a:latin typeface="ＭＳ Ｐゴシック"/>
                        <a:ea typeface="ＭＳ Ｐゴシック"/>
                        <a:cs typeface="ＭＳ Ｐゴシック"/>
                      </a:rPr>
                      <a:t>パルプ・紙</a:t>
                    </a:r>
                  </a:p>
                </c:rich>
              </c:tx>
              <c:numFmt formatCode="General" sourceLinked="1"/>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925" b="0" i="0" u="none" baseline="0">
                        <a:latin typeface="ＭＳ Ｐゴシック"/>
                        <a:ea typeface="ＭＳ Ｐゴシック"/>
                        <a:cs typeface="ＭＳ Ｐゴシック"/>
                      </a:rPr>
                      <a:t>出版・印刷</a:t>
                    </a:r>
                  </a:p>
                </c:rich>
              </c:tx>
              <c:numFmt formatCode="General" sourceLinked="1"/>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925" b="0" i="0" u="none" baseline="0">
                        <a:latin typeface="ＭＳ Ｐゴシック"/>
                        <a:ea typeface="ＭＳ Ｐゴシック"/>
                        <a:cs typeface="ＭＳ Ｐゴシック"/>
                      </a:rPr>
                      <a:t>プラスチック</a:t>
                    </a:r>
                  </a:p>
                </c:rich>
              </c:tx>
              <c:numFmt formatCode="General" sourceLinked="1"/>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925" b="0" i="0" u="none" baseline="0">
                        <a:latin typeface="ＭＳ Ｐゴシック"/>
                        <a:ea typeface="ＭＳ Ｐゴシック"/>
                        <a:cs typeface="ＭＳ Ｐゴシック"/>
                      </a:rPr>
                      <a:t>窯業・土石</a:t>
                    </a:r>
                  </a:p>
                </c:rich>
              </c:tx>
              <c:numFmt formatCode="General" sourceLinked="1"/>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925" b="0" i="0" u="none" baseline="0">
                        <a:latin typeface="ＭＳ Ｐゴシック"/>
                        <a:ea typeface="ＭＳ Ｐゴシック"/>
                        <a:cs typeface="ＭＳ Ｐゴシック"/>
                      </a:rPr>
                      <a:t>鉄鋼</a:t>
                    </a:r>
                  </a:p>
                </c:rich>
              </c:tx>
              <c:numFmt formatCode="General" sourceLinked="1"/>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925" b="0" i="0" u="none" baseline="0">
                        <a:latin typeface="ＭＳ Ｐゴシック"/>
                        <a:ea typeface="ＭＳ Ｐゴシック"/>
                        <a:cs typeface="ＭＳ Ｐゴシック"/>
                      </a:rPr>
                      <a:t>金属製品</a:t>
                    </a:r>
                  </a:p>
                </c:rich>
              </c:tx>
              <c:numFmt formatCode="General" sourceLinked="1"/>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925" b="0" i="0" u="none" baseline="0">
                        <a:latin typeface="ＭＳ Ｐゴシック"/>
                        <a:ea typeface="ＭＳ Ｐゴシック"/>
                        <a:cs typeface="ＭＳ Ｐゴシック"/>
                      </a:rPr>
                      <a:t>一般機械器具</a:t>
                    </a:r>
                  </a:p>
                </c:rich>
              </c:tx>
              <c:numFmt formatCode="General" sourceLinked="1"/>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925" b="0" i="0" u="none" baseline="0">
                        <a:latin typeface="ＭＳ Ｐゴシック"/>
                        <a:ea typeface="ＭＳ Ｐゴシック"/>
                        <a:cs typeface="ＭＳ Ｐゴシック"/>
                      </a:rPr>
                      <a:t>電器機械器具</a:t>
                    </a:r>
                  </a:p>
                </c:rich>
              </c:tx>
              <c:numFmt formatCode="General" sourceLinked="1"/>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925" b="0" i="0" u="none" baseline="0">
                        <a:latin typeface="ＭＳ Ｐゴシック"/>
                        <a:ea typeface="ＭＳ Ｐゴシック"/>
                        <a:cs typeface="ＭＳ Ｐゴシック"/>
                      </a:rPr>
                      <a:t>その他</a:t>
                    </a:r>
                  </a:p>
                </c:rich>
              </c:tx>
              <c:numFmt formatCode="General" sourceLinked="1"/>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925" b="0" i="0" u="none" baseline="0">
                        <a:latin typeface="ＭＳ Ｐゴシック"/>
                        <a:ea typeface="ＭＳ Ｐゴシック"/>
                        <a:cs typeface="ＭＳ Ｐゴシック"/>
                      </a:rPr>
                      <a:t>上記以外</a:t>
                    </a:r>
                  </a:p>
                </c:rich>
              </c:tx>
              <c:numFmt formatCode="General" sourceLinked="1"/>
              <c:showLegendKey val="0"/>
              <c:showVal val="0"/>
              <c:showBubbleSize val="0"/>
              <c:showCatName val="1"/>
              <c:showSerName val="0"/>
              <c:showPercent val="0"/>
            </c:dLbl>
            <c:dLbl>
              <c:idx val="16"/>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7"/>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8"/>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9"/>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0"/>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1"/>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0"/>
          </c:dLbls>
          <c:cat>
            <c:strRef>
              <c:f>'表2'!$B$6:$B$27</c:f>
              <c:strCache/>
            </c:strRef>
          </c:cat>
          <c:val>
            <c:numRef>
              <c:f>'表2'!$F$6:$F$27</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pieChart>
      <c:spPr>
        <a:noFill/>
        <a:ln>
          <a:noFill/>
        </a:ln>
      </c:spPr>
    </c:plotArea>
    <c:plotVisOnly val="1"/>
    <c:dispBlanksAs val="gap"/>
    <c:showDLblsOverMax val="0"/>
  </c:chart>
  <c:spPr>
    <a:ln w="3175">
      <a:noFill/>
    </a:ln>
  </c:spPr>
  <c:txPr>
    <a:bodyPr vert="horz" rot="0"/>
    <a:lstStyle/>
    <a:p>
      <a:pPr>
        <a:defRPr lang="en-US" cap="none" sz="24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図３  地区別事業所数</a:t>
            </a:r>
          </a:p>
        </c:rich>
      </c:tx>
      <c:layout/>
      <c:spPr>
        <a:noFill/>
        <a:ln>
          <a:noFill/>
        </a:ln>
      </c:spPr>
    </c:title>
    <c:plotArea>
      <c:layout>
        <c:manualLayout>
          <c:xMode val="edge"/>
          <c:yMode val="edge"/>
          <c:x val="0.0775"/>
          <c:y val="0.14475"/>
          <c:w val="0.8855"/>
          <c:h val="0.8175"/>
        </c:manualLayout>
      </c:layout>
      <c:barChart>
        <c:barDir val="col"/>
        <c:grouping val="clustered"/>
        <c:varyColors val="0"/>
        <c:ser>
          <c:idx val="0"/>
          <c:order val="0"/>
          <c:tx>
            <c:strRef>
              <c:f>'表3'!$I$3</c:f>
              <c:strCache>
                <c:ptCount val="1"/>
                <c:pt idx="0">
                  <c:v>平成13年</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'表3'!$A$6:$A$18</c:f>
              <c:strCache/>
            </c:strRef>
          </c:cat>
          <c:val>
            <c:numRef>
              <c:f>'表3'!$B$6:$B$18</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1"/>
          <c:tx>
            <c:strRef>
              <c:f>'表3'!$I$4</c:f>
              <c:strCache>
                <c:ptCount val="1"/>
                <c:pt idx="0">
                  <c:v>平成14年</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'表3'!$A$6:$A$18</c:f>
              <c:strCache/>
            </c:strRef>
          </c:cat>
          <c:val>
            <c:numRef>
              <c:f>'表3'!$D$6:$D$18</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22520798"/>
        <c:axId val="1360591"/>
      </c:barChart>
      <c:catAx>
        <c:axId val="22520798"/>
        <c:scaling>
          <c:orientation val="minMax"/>
        </c:scaling>
        <c:axPos val="b"/>
        <c:delete val="0"/>
        <c:numFmt formatCode="General" sourceLinked="1"/>
        <c:majorTickMark val="in"/>
        <c:minorTickMark val="none"/>
        <c:tickLblPos val="nextTo"/>
        <c:txPr>
          <a:bodyPr vert="horz" rot="0"/>
          <a:lstStyle/>
          <a:p>
            <a:pPr>
              <a:defRPr lang="en-US" cap="none" sz="850" b="0" i="0" u="none" baseline="0">
                <a:latin typeface="ＭＳ Ｐゴシック"/>
                <a:ea typeface="ＭＳ Ｐゴシック"/>
                <a:cs typeface="ＭＳ Ｐゴシック"/>
              </a:defRPr>
            </a:pPr>
          </a:p>
        </c:txPr>
        <c:crossAx val="1360591"/>
        <c:crosses val="autoZero"/>
        <c:auto val="1"/>
        <c:lblOffset val="100"/>
        <c:noMultiLvlLbl val="0"/>
      </c:catAx>
      <c:valAx>
        <c:axId val="1360591"/>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事業所数</a:t>
                </a:r>
              </a:p>
            </c:rich>
          </c:tx>
          <c:layout>
            <c:manualLayout>
              <c:xMode val="factor"/>
              <c:yMode val="factor"/>
              <c:x val="0.01775"/>
              <c:y val="0.153"/>
            </c:manualLayout>
          </c:layout>
          <c:overlay val="0"/>
          <c:spPr>
            <a:noFill/>
            <a:ln>
              <a:noFill/>
            </a:ln>
          </c:spPr>
        </c:title>
        <c:majorGridlines/>
        <c:delete val="0"/>
        <c:numFmt formatCode="General" sourceLinked="1"/>
        <c:majorTickMark val="in"/>
        <c:minorTickMark val="none"/>
        <c:tickLblPos val="nextTo"/>
        <c:txPr>
          <a:bodyPr/>
          <a:lstStyle/>
          <a:p>
            <a:pPr>
              <a:defRPr lang="en-US" cap="none" sz="975" b="0" i="0" u="none" baseline="0">
                <a:latin typeface="ＭＳ Ｐゴシック"/>
                <a:ea typeface="ＭＳ Ｐゴシック"/>
                <a:cs typeface="ＭＳ Ｐゴシック"/>
              </a:defRPr>
            </a:pPr>
          </a:p>
        </c:txPr>
        <c:crossAx val="22520798"/>
        <c:crossesAt val="1"/>
        <c:crossBetween val="between"/>
        <c:dispUnits/>
      </c:valAx>
      <c:spPr>
        <a:solidFill>
          <a:srgbClr val="C0C0C0"/>
        </a:solidFill>
        <a:ln w="12700">
          <a:solidFill>
            <a:srgbClr val="808080"/>
          </a:solidFill>
        </a:ln>
      </c:spPr>
    </c:plotArea>
    <c:legend>
      <c:legendPos val="r"/>
      <c:layout>
        <c:manualLayout>
          <c:xMode val="edge"/>
          <c:yMode val="edge"/>
          <c:x val="0.85125"/>
          <c:y val="0.362"/>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0" i="0" u="none" baseline="0">
                <a:latin typeface="ＭＳ Ｐゴシック"/>
                <a:ea typeface="ＭＳ Ｐゴシック"/>
                <a:cs typeface="ＭＳ Ｐゴシック"/>
              </a:rPr>
              <a:t>図４  事業所数の従業者規模別構成</a:t>
            </a:r>
          </a:p>
        </c:rich>
      </c:tx>
      <c:layout/>
      <c:spPr>
        <a:noFill/>
        <a:ln>
          <a:noFill/>
        </a:ln>
      </c:spPr>
    </c:title>
    <c:plotArea>
      <c:layout>
        <c:manualLayout>
          <c:xMode val="edge"/>
          <c:yMode val="edge"/>
          <c:x val="0.0055"/>
          <c:y val="0.22475"/>
          <c:w val="0.8565"/>
          <c:h val="0.696"/>
        </c:manualLayout>
      </c:layout>
      <c:barChart>
        <c:barDir val="bar"/>
        <c:grouping val="percentStacked"/>
        <c:varyColors val="0"/>
        <c:ser>
          <c:idx val="0"/>
          <c:order val="0"/>
          <c:tx>
            <c:strRef>
              <c:f>'表4'!$A$6</c:f>
              <c:strCache>
                <c:ptCount val="1"/>
                <c:pt idx="0">
                  <c:v>4～9人</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'表4'!$A$6:$A$11</c:f>
              <c:strCache/>
            </c:strRef>
          </c:cat>
          <c:val>
            <c:numRef>
              <c:f>'表4'!$C$6</c:f>
              <c:numCache>
                <c:ptCount val="1"/>
                <c:pt idx="0">
                  <c:v>0</c:v>
                </c:pt>
              </c:numCache>
            </c:numRef>
          </c:val>
        </c:ser>
        <c:ser>
          <c:idx val="1"/>
          <c:order val="1"/>
          <c:tx>
            <c:strRef>
              <c:f>'表4'!$A$7</c:f>
              <c:strCache>
                <c:ptCount val="1"/>
                <c:pt idx="0">
                  <c:v>10～19人</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'表4'!$A$6:$A$11</c:f>
              <c:strCache/>
            </c:strRef>
          </c:cat>
          <c:val>
            <c:numRef>
              <c:f>'表4'!$C$7</c:f>
              <c:numCache>
                <c:ptCount val="1"/>
                <c:pt idx="0">
                  <c:v>0</c:v>
                </c:pt>
              </c:numCache>
            </c:numRef>
          </c:val>
        </c:ser>
        <c:ser>
          <c:idx val="2"/>
          <c:order val="2"/>
          <c:tx>
            <c:strRef>
              <c:f>'表4'!$A$8</c:f>
              <c:strCache>
                <c:ptCount val="1"/>
                <c:pt idx="0">
                  <c:v>20～29人</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'表4'!$A$6:$A$11</c:f>
              <c:strCache/>
            </c:strRef>
          </c:cat>
          <c:val>
            <c:numRef>
              <c:f>'表4'!$C$8</c:f>
              <c:numCache>
                <c:ptCount val="1"/>
                <c:pt idx="0">
                  <c:v>0</c:v>
                </c:pt>
              </c:numCache>
            </c:numRef>
          </c:val>
        </c:ser>
        <c:ser>
          <c:idx val="3"/>
          <c:order val="3"/>
          <c:tx>
            <c:strRef>
              <c:f>'表4'!$A$9</c:f>
              <c:strCache>
                <c:ptCount val="1"/>
                <c:pt idx="0">
                  <c:v>30～49人</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'表4'!$A$6:$A$11</c:f>
              <c:strCache/>
            </c:strRef>
          </c:cat>
          <c:val>
            <c:numRef>
              <c:f>'表4'!$C$9</c:f>
              <c:numCache>
                <c:ptCount val="1"/>
                <c:pt idx="0">
                  <c:v>0</c:v>
                </c:pt>
              </c:numCache>
            </c:numRef>
          </c:val>
        </c:ser>
        <c:ser>
          <c:idx val="4"/>
          <c:order val="4"/>
          <c:tx>
            <c:strRef>
              <c:f>'表4'!$A$10</c:f>
              <c:strCache>
                <c:ptCount val="1"/>
                <c:pt idx="0">
                  <c:v>50～99人</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'表4'!$A$6:$A$11</c:f>
              <c:strCache/>
            </c:strRef>
          </c:cat>
          <c:val>
            <c:numRef>
              <c:f>'表4'!$C$10</c:f>
              <c:numCache>
                <c:ptCount val="1"/>
                <c:pt idx="0">
                  <c:v>0</c:v>
                </c:pt>
              </c:numCache>
            </c:numRef>
          </c:val>
        </c:ser>
        <c:ser>
          <c:idx val="5"/>
          <c:order val="5"/>
          <c:tx>
            <c:strRef>
              <c:f>'表4'!$A$11</c:f>
              <c:strCache>
                <c:ptCount val="1"/>
                <c:pt idx="0">
                  <c:v>100～299人</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'表4'!$A$6:$A$11</c:f>
              <c:strCache/>
            </c:strRef>
          </c:cat>
          <c:val>
            <c:numRef>
              <c:f>'表4'!$C$11</c:f>
              <c:numCache>
                <c:ptCount val="1"/>
                <c:pt idx="0">
                  <c:v>0</c:v>
                </c:pt>
              </c:numCache>
            </c:numRef>
          </c:val>
        </c:ser>
        <c:ser>
          <c:idx val="6"/>
          <c:order val="6"/>
          <c:tx>
            <c:strRef>
              <c:f>'表4'!$A$12</c:f>
              <c:strCache>
                <c:ptCount val="1"/>
                <c:pt idx="0">
                  <c:v>300人以上</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'表4'!$C$12</c:f>
              <c:numCache>
                <c:ptCount val="1"/>
                <c:pt idx="0">
                  <c:v>0</c:v>
                </c:pt>
              </c:numCache>
            </c:numRef>
          </c:val>
        </c:ser>
        <c:overlap val="100"/>
        <c:axId val="12245320"/>
        <c:axId val="43099017"/>
      </c:barChart>
      <c:catAx>
        <c:axId val="12245320"/>
        <c:scaling>
          <c:orientation val="minMax"/>
        </c:scaling>
        <c:axPos val="l"/>
        <c:delete val="1"/>
        <c:majorTickMark val="in"/>
        <c:minorTickMark val="none"/>
        <c:tickLblPos val="nextTo"/>
        <c:txPr>
          <a:bodyPr/>
          <a:lstStyle/>
          <a:p>
            <a:pPr>
              <a:defRPr lang="en-US" cap="none" sz="1175" b="0" i="0" u="none" baseline="0">
                <a:latin typeface="ＭＳ Ｐゴシック"/>
                <a:ea typeface="ＭＳ Ｐゴシック"/>
                <a:cs typeface="ＭＳ Ｐゴシック"/>
              </a:defRPr>
            </a:pPr>
          </a:p>
        </c:txPr>
        <c:crossAx val="43099017"/>
        <c:crosses val="autoZero"/>
        <c:auto val="0"/>
        <c:lblOffset val="100"/>
        <c:noMultiLvlLbl val="0"/>
      </c:catAx>
      <c:valAx>
        <c:axId val="43099017"/>
        <c:scaling>
          <c:orientation val="minMax"/>
          <c:max val="1"/>
        </c:scaling>
        <c:axPos val="b"/>
        <c:majorGridlines/>
        <c:delete val="0"/>
        <c:numFmt formatCode="General" sourceLinked="1"/>
        <c:majorTickMark val="in"/>
        <c:minorTickMark val="none"/>
        <c:tickLblPos val="nextTo"/>
        <c:txPr>
          <a:bodyPr/>
          <a:lstStyle/>
          <a:p>
            <a:pPr>
              <a:defRPr lang="en-US" cap="none" sz="975" b="0" i="0" u="none" baseline="0">
                <a:latin typeface="ＭＳ Ｐゴシック"/>
                <a:ea typeface="ＭＳ Ｐゴシック"/>
                <a:cs typeface="ＭＳ Ｐゴシック"/>
              </a:defRPr>
            </a:pPr>
          </a:p>
        </c:txPr>
        <c:crossAx val="12245320"/>
        <c:crossesAt val="1"/>
        <c:crossBetween val="between"/>
        <c:dispUnits/>
      </c:valAx>
      <c:spPr>
        <a:solidFill>
          <a:srgbClr val="CCFFFF"/>
        </a:solidFill>
      </c:spPr>
    </c:plotArea>
    <c:legend>
      <c:legendPos val="r"/>
      <c:layout>
        <c:manualLayout>
          <c:xMode val="edge"/>
          <c:yMode val="edge"/>
          <c:x val="0.8645"/>
          <c:y val="0.11575"/>
          <c:w val="0.13175"/>
          <c:h val="0.5485"/>
        </c:manualLayout>
      </c:layout>
      <c:overlay val="0"/>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45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0" i="0" u="none" baseline="0">
                <a:latin typeface="ＭＳ Ｐゴシック"/>
                <a:ea typeface="ＭＳ Ｐゴシック"/>
                <a:cs typeface="ＭＳ Ｐゴシック"/>
              </a:rPr>
              <a:t>図５  従業者数の産業別構成</a:t>
            </a:r>
          </a:p>
        </c:rich>
      </c:tx>
      <c:layout/>
      <c:spPr>
        <a:noFill/>
        <a:ln>
          <a:noFill/>
        </a:ln>
      </c:spPr>
    </c:title>
    <c:plotArea>
      <c:layout/>
      <c:pieChart>
        <c:varyColors val="1"/>
        <c:ser>
          <c:idx val="3"/>
          <c:order val="0"/>
          <c:explosion val="25"/>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食料品</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飲料・たばこ・飼料</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衣服</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木材・木製品</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家具・装備品</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パルプ・紙</a:t>
                    </a:r>
                  </a:p>
                </c:rich>
              </c:tx>
              <c:numFmt formatCode="General" sourceLinked="1"/>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出版・印刷</a:t>
                    </a:r>
                  </a:p>
                </c:rich>
              </c:tx>
              <c:numFmt formatCode="General" sourceLinked="1"/>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プラスチック</a:t>
                    </a:r>
                  </a:p>
                </c:rich>
              </c:tx>
              <c:numFmt formatCode="General" sourceLinked="1"/>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窯業・土石</a:t>
                    </a:r>
                  </a:p>
                </c:rich>
              </c:tx>
              <c:numFmt formatCode="General" sourceLinked="1"/>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鉄鋼</a:t>
                    </a:r>
                  </a:p>
                </c:rich>
              </c:tx>
              <c:numFmt formatCode="General" sourceLinked="1"/>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金属製品</a:t>
                    </a:r>
                  </a:p>
                </c:rich>
              </c:tx>
              <c:numFmt formatCode="General" sourceLinked="1"/>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一般機械器具</a:t>
                    </a:r>
                  </a:p>
                </c:rich>
              </c:tx>
              <c:numFmt formatCode="General" sourceLinked="1"/>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電気機械器具</a:t>
                    </a:r>
                  </a:p>
                </c:rich>
              </c:tx>
              <c:numFmt formatCode="General" sourceLinked="1"/>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その他</a:t>
                    </a:r>
                  </a:p>
                </c:rich>
              </c:tx>
              <c:numFmt formatCode="General" sourceLinked="1"/>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上記以外</a:t>
                    </a:r>
                  </a:p>
                </c:rich>
              </c:tx>
              <c:numFmt formatCode="General" sourceLinked="1"/>
              <c:showLegendKey val="0"/>
              <c:showVal val="0"/>
              <c:showBubbleSize val="0"/>
              <c:showCatName val="1"/>
              <c:showSerName val="0"/>
              <c:showPercent val="0"/>
            </c:dLbl>
            <c:dLbl>
              <c:idx val="16"/>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7"/>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8"/>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9"/>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0"/>
          </c:dLbls>
          <c:cat>
            <c:strRef>
              <c:f>'表5'!$B$6:$B$22</c:f>
              <c:strCache/>
            </c:strRef>
          </c:cat>
          <c:val>
            <c:numRef>
              <c:f>'表5'!$F$6:$F$22</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pieChart>
      <c:spPr>
        <a:noFill/>
        <a:ln>
          <a:noFill/>
        </a:ln>
      </c:spPr>
    </c:plotArea>
    <c:plotVisOnly val="1"/>
    <c:dispBlanksAs val="gap"/>
    <c:showDLblsOverMax val="0"/>
  </c:chart>
  <c:spPr>
    <a:ln w="3175">
      <a:noFill/>
    </a:ln>
  </c:spPr>
  <c:txPr>
    <a:bodyPr vert="horz" rot="0"/>
    <a:lstStyle/>
    <a:p>
      <a:pPr>
        <a:defRPr lang="en-US" cap="none" sz="152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図６  地区別従業者数</a:t>
            </a:r>
          </a:p>
        </c:rich>
      </c:tx>
      <c:layout/>
      <c:spPr>
        <a:noFill/>
        <a:ln>
          <a:noFill/>
        </a:ln>
      </c:spPr>
    </c:title>
    <c:plotArea>
      <c:layout>
        <c:manualLayout>
          <c:xMode val="edge"/>
          <c:yMode val="edge"/>
          <c:x val="0.009"/>
          <c:y val="0.1465"/>
          <c:w val="0.93975"/>
          <c:h val="0.819"/>
        </c:manualLayout>
      </c:layout>
      <c:barChart>
        <c:barDir val="col"/>
        <c:grouping val="clustered"/>
        <c:varyColors val="0"/>
        <c:ser>
          <c:idx val="0"/>
          <c:order val="0"/>
          <c:tx>
            <c:strRef>
              <c:f>'表6'!$I$3</c:f>
              <c:strCache>
                <c:ptCount val="1"/>
                <c:pt idx="0">
                  <c:v>平成13年</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'表6'!$A$6:$A$18</c:f>
              <c:strCache/>
            </c:strRef>
          </c:cat>
          <c:val>
            <c:numRef>
              <c:f>'表6'!$B$6:$B$18</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1"/>
          <c:tx>
            <c:strRef>
              <c:f>'表6'!$I$4</c:f>
              <c:strCache>
                <c:ptCount val="1"/>
                <c:pt idx="0">
                  <c:v>平成14年</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'表6'!$A$6:$A$18</c:f>
              <c:strCache/>
            </c:strRef>
          </c:cat>
          <c:val>
            <c:numRef>
              <c:f>'表6'!$D$6:$D$18</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52346834"/>
        <c:axId val="1359459"/>
      </c:barChart>
      <c:catAx>
        <c:axId val="52346834"/>
        <c:scaling>
          <c:orientation val="minMax"/>
        </c:scaling>
        <c:axPos val="b"/>
        <c:delete val="0"/>
        <c:numFmt formatCode="General" sourceLinked="1"/>
        <c:majorTickMark val="in"/>
        <c:minorTickMark val="none"/>
        <c:tickLblPos val="nextTo"/>
        <c:txPr>
          <a:bodyPr vert="horz" rot="0"/>
          <a:lstStyle/>
          <a:p>
            <a:pPr>
              <a:defRPr lang="en-US" cap="none" sz="850" b="0" i="0" u="none" baseline="0">
                <a:latin typeface="ＭＳ Ｐゴシック"/>
                <a:ea typeface="ＭＳ Ｐゴシック"/>
                <a:cs typeface="ＭＳ Ｐゴシック"/>
              </a:defRPr>
            </a:pPr>
          </a:p>
        </c:txPr>
        <c:crossAx val="1359459"/>
        <c:crosses val="autoZero"/>
        <c:auto val="1"/>
        <c:lblOffset val="100"/>
        <c:noMultiLvlLbl val="0"/>
      </c:catAx>
      <c:valAx>
        <c:axId val="1359459"/>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275"/>
              <c:y val="0.14525"/>
            </c:manualLayout>
          </c:layout>
          <c:overlay val="0"/>
          <c:spPr>
            <a:noFill/>
            <a:ln>
              <a:noFill/>
            </a:ln>
          </c:spPr>
        </c:title>
        <c:majorGridlines/>
        <c:delete val="0"/>
        <c:numFmt formatCode="General" sourceLinked="1"/>
        <c:majorTickMark val="in"/>
        <c:minorTickMark val="none"/>
        <c:tickLblPos val="nextTo"/>
        <c:txPr>
          <a:bodyPr/>
          <a:lstStyle/>
          <a:p>
            <a:pPr>
              <a:defRPr lang="en-US" cap="none" sz="975" b="0" i="0" u="none" baseline="0">
                <a:latin typeface="ＭＳ Ｐゴシック"/>
                <a:ea typeface="ＭＳ Ｐゴシック"/>
                <a:cs typeface="ＭＳ Ｐゴシック"/>
              </a:defRPr>
            </a:pPr>
          </a:p>
        </c:txPr>
        <c:crossAx val="52346834"/>
        <c:crossesAt val="1"/>
        <c:crossBetween val="between"/>
        <c:dispUnits/>
      </c:valAx>
      <c:spPr>
        <a:solidFill>
          <a:srgbClr val="C0C0C0"/>
        </a:solidFill>
        <a:ln w="12700">
          <a:solidFill>
            <a:srgbClr val="808080"/>
          </a:solidFill>
        </a:ln>
      </c:spPr>
    </c:plotArea>
    <c:legend>
      <c:legendPos val="r"/>
      <c:layout>
        <c:manualLayout>
          <c:xMode val="edge"/>
          <c:yMode val="edge"/>
          <c:x val="0.87"/>
          <c:y val="0.227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ＭＳ Ｐゴシック"/>
                <a:ea typeface="ＭＳ Ｐゴシック"/>
                <a:cs typeface="ＭＳ Ｐゴシック"/>
              </a:rPr>
              <a:t>図７  従業者数の従業者規模別構成</a:t>
            </a:r>
          </a:p>
        </c:rich>
      </c:tx>
      <c:layout/>
      <c:spPr>
        <a:noFill/>
        <a:ln>
          <a:noFill/>
        </a:ln>
      </c:spPr>
    </c:title>
    <c:plotArea>
      <c:layout>
        <c:manualLayout>
          <c:xMode val="edge"/>
          <c:yMode val="edge"/>
          <c:x val="0.01875"/>
          <c:y val="0.224"/>
          <c:w val="0.85725"/>
          <c:h val="0.73775"/>
        </c:manualLayout>
      </c:layout>
      <c:barChart>
        <c:barDir val="bar"/>
        <c:grouping val="stacked"/>
        <c:varyColors val="0"/>
        <c:ser>
          <c:idx val="0"/>
          <c:order val="0"/>
          <c:tx>
            <c:strRef>
              <c:f>'表7'!$A$6</c:f>
              <c:strCache>
                <c:ptCount val="1"/>
                <c:pt idx="0">
                  <c:v>4～9人</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gradFill rotWithShape="1">
                <a:gsLst>
                  <a:gs pos="0">
                    <a:srgbClr val="9999FF"/>
                  </a:gs>
                  <a:gs pos="50000">
                    <a:srgbClr val="FFFFFF"/>
                  </a:gs>
                  <a:gs pos="100000">
                    <a:srgbClr val="9999FF"/>
                  </a:gs>
                </a:gsLst>
                <a:lin ang="5400000" scaled="1"/>
              </a:gradFill>
              <a:ln w="3175">
                <a:noFill/>
              </a:ln>
            </c:spPr>
            <c:txPr>
              <a:bodyPr vert="horz" rot="0" anchor="ctr"/>
              <a:lstStyle/>
              <a:p>
                <a:pPr algn="ctr">
                  <a:defRPr lang="en-US" cap="none" sz="10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'表7'!$A$12</c:f>
              <c:strCache/>
            </c:strRef>
          </c:cat>
          <c:val>
            <c:numRef>
              <c:f>('表7'!$C$6,'表7'!$E$6)</c:f>
              <c:numCache>
                <c:ptCount val="2"/>
                <c:pt idx="0">
                  <c:v>0</c:v>
                </c:pt>
                <c:pt idx="1">
                  <c:v>0</c:v>
                </c:pt>
              </c:numCache>
            </c:numRef>
          </c:val>
        </c:ser>
        <c:ser>
          <c:idx val="1"/>
          <c:order val="1"/>
          <c:tx>
            <c:strRef>
              <c:f>'表7'!$A$7</c:f>
              <c:strCache>
                <c:ptCount val="1"/>
                <c:pt idx="0">
                  <c:v>10～19人</c:v>
                </c:pt>
              </c:strCache>
            </c:strRef>
          </c:tx>
          <c:spPr>
            <a:gradFill rotWithShape="1">
              <a:gsLst>
                <a:gs pos="0">
                  <a:srgbClr val="993366"/>
                </a:gs>
                <a:gs pos="50000">
                  <a:srgbClr val="FFFFFF"/>
                </a:gs>
                <a:gs pos="100000">
                  <a:srgbClr val="99336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'表7'!$A$12</c:f>
              <c:strCache/>
            </c:strRef>
          </c:cat>
          <c:val>
            <c:numRef>
              <c:f>('表7'!$C$7,'表7'!$E$7)</c:f>
              <c:numCache>
                <c:ptCount val="2"/>
                <c:pt idx="0">
                  <c:v>0</c:v>
                </c:pt>
                <c:pt idx="1">
                  <c:v>0</c:v>
                </c:pt>
              </c:numCache>
            </c:numRef>
          </c:val>
        </c:ser>
        <c:ser>
          <c:idx val="2"/>
          <c:order val="2"/>
          <c:tx>
            <c:strRef>
              <c:f>'表7'!$A$8</c:f>
              <c:strCache>
                <c:ptCount val="1"/>
                <c:pt idx="0">
                  <c:v>20～29人</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'表7'!$A$12</c:f>
              <c:strCache/>
            </c:strRef>
          </c:cat>
          <c:val>
            <c:numRef>
              <c:f>('表7'!$C$8,'表7'!$E$8)</c:f>
              <c:numCache>
                <c:ptCount val="2"/>
                <c:pt idx="0">
                  <c:v>0</c:v>
                </c:pt>
                <c:pt idx="1">
                  <c:v>0</c:v>
                </c:pt>
              </c:numCache>
            </c:numRef>
          </c:val>
        </c:ser>
        <c:ser>
          <c:idx val="3"/>
          <c:order val="3"/>
          <c:tx>
            <c:strRef>
              <c:f>'表7'!$A$9</c:f>
              <c:strCache>
                <c:ptCount val="1"/>
                <c:pt idx="0">
                  <c:v>30～49人</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gradFill rotWithShape="1">
                <a:gsLst>
                  <a:gs pos="0">
                    <a:srgbClr val="CCFFFF"/>
                  </a:gs>
                  <a:gs pos="50000">
                    <a:srgbClr val="FFFFFF"/>
                  </a:gs>
                  <a:gs pos="100000">
                    <a:srgbClr val="CCFFFF"/>
                  </a:gs>
                </a:gsLst>
                <a:lin ang="5400000" scaled="1"/>
              </a:gradFill>
              <a:ln w="3175">
                <a:noFill/>
              </a:ln>
            </c:spPr>
            <c:txPr>
              <a:bodyPr vert="horz" rot="0" anchor="ctr"/>
              <a:lstStyle/>
              <a:p>
                <a:pPr algn="ctr">
                  <a:defRPr lang="en-US" cap="none" sz="10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'表7'!$A$12</c:f>
              <c:strCache/>
            </c:strRef>
          </c:cat>
          <c:val>
            <c:numRef>
              <c:f>('表7'!$C$9,'表7'!$E$9)</c:f>
              <c:numCache>
                <c:ptCount val="2"/>
                <c:pt idx="0">
                  <c:v>0</c:v>
                </c:pt>
                <c:pt idx="1">
                  <c:v>0</c:v>
                </c:pt>
              </c:numCache>
            </c:numRef>
          </c:val>
        </c:ser>
        <c:ser>
          <c:idx val="4"/>
          <c:order val="4"/>
          <c:tx>
            <c:strRef>
              <c:f>'表7'!$A$10</c:f>
              <c:strCache>
                <c:ptCount val="1"/>
                <c:pt idx="0">
                  <c:v>50～99人</c:v>
                </c:pt>
              </c:strCache>
            </c:strRef>
          </c:tx>
          <c:spPr>
            <a:gradFill rotWithShape="1">
              <a:gsLst>
                <a:gs pos="0">
                  <a:srgbClr val="660066"/>
                </a:gs>
                <a:gs pos="50000">
                  <a:srgbClr val="FFFFFF"/>
                </a:gs>
                <a:gs pos="100000">
                  <a:srgbClr val="66006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'表7'!$A$12</c:f>
              <c:strCache/>
            </c:strRef>
          </c:cat>
          <c:val>
            <c:numRef>
              <c:f>('表7'!$C$10,'表7'!$E$10)</c:f>
              <c:numCache>
                <c:ptCount val="2"/>
                <c:pt idx="0">
                  <c:v>0</c:v>
                </c:pt>
                <c:pt idx="1">
                  <c:v>0</c:v>
                </c:pt>
              </c:numCache>
            </c:numRef>
          </c:val>
        </c:ser>
        <c:ser>
          <c:idx val="5"/>
          <c:order val="5"/>
          <c:tx>
            <c:strRef>
              <c:f>'表7'!$A$11</c:f>
              <c:strCache>
                <c:ptCount val="1"/>
                <c:pt idx="0">
                  <c:v>100～299人</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'表7'!$A$12</c:f>
              <c:strCache/>
            </c:strRef>
          </c:cat>
          <c:val>
            <c:numRef>
              <c:f>('表7'!$C$11,'表7'!$E$11)</c:f>
              <c:numCache>
                <c:ptCount val="2"/>
                <c:pt idx="0">
                  <c:v>0</c:v>
                </c:pt>
                <c:pt idx="1">
                  <c:v>0</c:v>
                </c:pt>
              </c:numCache>
            </c:numRef>
          </c:val>
        </c:ser>
        <c:ser>
          <c:idx val="6"/>
          <c:order val="6"/>
          <c:tx>
            <c:strRef>
              <c:f>'表7'!$A$12</c:f>
              <c:strCache>
                <c:ptCount val="1"/>
                <c:pt idx="0">
                  <c:v>300人以上</c:v>
                </c:pt>
              </c:strCache>
            </c:strRef>
          </c:tx>
          <c:spPr>
            <a:gradFill rotWithShape="1">
              <a:gsLst>
                <a:gs pos="0">
                  <a:srgbClr val="0066CC"/>
                </a:gs>
                <a:gs pos="50000">
                  <a:srgbClr val="FFFFFF"/>
                </a:gs>
                <a:gs pos="100000">
                  <a:srgbClr val="0066CC"/>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'表7'!$A$12</c:f>
              <c:strCache/>
            </c:strRef>
          </c:cat>
          <c:val>
            <c:numRef>
              <c:f>('表7'!$C$12,'表7'!$E$12)</c:f>
              <c:numCache>
                <c:ptCount val="2"/>
                <c:pt idx="0">
                  <c:v>0</c:v>
                </c:pt>
                <c:pt idx="1">
                  <c:v>0</c:v>
                </c:pt>
              </c:numCache>
            </c:numRef>
          </c:val>
        </c:ser>
        <c:overlap val="100"/>
        <c:axId val="12235132"/>
        <c:axId val="43007325"/>
      </c:barChart>
      <c:catAx>
        <c:axId val="12235132"/>
        <c:scaling>
          <c:orientation val="minMax"/>
        </c:scaling>
        <c:axPos val="l"/>
        <c:delete val="1"/>
        <c:majorTickMark val="in"/>
        <c:minorTickMark val="none"/>
        <c:tickLblPos val="nextTo"/>
        <c:txPr>
          <a:bodyPr/>
          <a:lstStyle/>
          <a:p>
            <a:pPr>
              <a:defRPr lang="en-US" cap="none" sz="1225" b="0" i="0" u="none" baseline="0">
                <a:latin typeface="ＭＳ Ｐゴシック"/>
                <a:ea typeface="ＭＳ Ｐゴシック"/>
                <a:cs typeface="ＭＳ Ｐゴシック"/>
              </a:defRPr>
            </a:pPr>
          </a:p>
        </c:txPr>
        <c:crossAx val="43007325"/>
        <c:crosses val="autoZero"/>
        <c:auto val="0"/>
        <c:lblOffset val="100"/>
        <c:noMultiLvlLbl val="0"/>
      </c:catAx>
      <c:valAx>
        <c:axId val="43007325"/>
        <c:scaling>
          <c:orientation val="minMax"/>
          <c:max val="100"/>
        </c:scaling>
        <c:axPos val="b"/>
        <c:majorGridlines/>
        <c:delete val="0"/>
        <c:numFmt formatCode="General" sourceLinked="1"/>
        <c:majorTickMark val="in"/>
        <c:minorTickMark val="none"/>
        <c:tickLblPos val="nextTo"/>
        <c:txPr>
          <a:bodyPr/>
          <a:lstStyle/>
          <a:p>
            <a:pPr>
              <a:defRPr lang="en-US" cap="none" sz="1050" b="0" i="0" u="none" baseline="0">
                <a:latin typeface="ＭＳ Ｐゴシック"/>
                <a:ea typeface="ＭＳ Ｐゴシック"/>
                <a:cs typeface="ＭＳ Ｐゴシック"/>
              </a:defRPr>
            </a:pPr>
          </a:p>
        </c:txPr>
        <c:crossAx val="12235132"/>
        <c:crossesAt val="1"/>
        <c:crossBetween val="between"/>
        <c:dispUnits/>
      </c:valAx>
      <c:spPr>
        <a:solidFill>
          <a:srgbClr val="CCFFFF"/>
        </a:solidFill>
        <a:ln w="12700">
          <a:solidFill>
            <a:srgbClr val="808080"/>
          </a:solidFill>
        </a:ln>
      </c:spPr>
    </c:plotArea>
    <c:legend>
      <c:legendPos val="r"/>
      <c:layout>
        <c:manualLayout>
          <c:xMode val="edge"/>
          <c:yMode val="edge"/>
          <c:x val="0.852"/>
          <c:y val="0.0935"/>
          <c:w val="0.148"/>
          <c:h val="0.762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5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latin typeface="ＭＳ Ｐゴシック"/>
                <a:ea typeface="ＭＳ Ｐゴシック"/>
                <a:cs typeface="ＭＳ Ｐゴシック"/>
              </a:rPr>
              <a:t>図８  製造品出荷額の産業別構成</a:t>
            </a:r>
          </a:p>
        </c:rich>
      </c:tx>
      <c:layout/>
      <c:spPr>
        <a:noFill/>
        <a:ln>
          <a:noFill/>
        </a:ln>
      </c:spPr>
    </c:title>
    <c:plotArea>
      <c:layout>
        <c:manualLayout>
          <c:xMode val="edge"/>
          <c:yMode val="edge"/>
          <c:x val="0.32275"/>
          <c:y val="0.35875"/>
          <c:w val="0.385"/>
          <c:h val="0.43825"/>
        </c:manualLayout>
      </c:layout>
      <c:pieChart>
        <c:varyColors val="1"/>
        <c:ser>
          <c:idx val="3"/>
          <c:order val="0"/>
          <c:explosion val="25"/>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食料品</a:t>
                    </a:r>
                  </a:p>
                </c:rich>
              </c:tx>
              <c:numFmt formatCode="General" sourceLinked="0"/>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飲料・たばこ・飼料</a:t>
                    </a:r>
                  </a:p>
                </c:rich>
              </c:tx>
              <c:numFmt formatCode="General" sourceLinked="0"/>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衣服</a:t>
                    </a:r>
                  </a:p>
                </c:rich>
              </c:tx>
              <c:numFmt formatCode="General" sourceLinked="0"/>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木材・木製品</a:t>
                    </a:r>
                  </a:p>
                </c:rich>
              </c:tx>
              <c:numFmt formatCode="General" sourceLinked="0"/>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家具・装備品</a:t>
                    </a:r>
                  </a:p>
                </c:rich>
              </c:tx>
              <c:numFmt formatCode="General" sourceLinked="0"/>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パルプ・紙</a:t>
                    </a:r>
                  </a:p>
                </c:rich>
              </c:tx>
              <c:numFmt formatCode="General" sourceLinked="0"/>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出版・印刷</a:t>
                    </a:r>
                  </a:p>
                </c:rich>
              </c:tx>
              <c:numFmt formatCode="General" sourceLinked="0"/>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0"/>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プラスチック</a:t>
                    </a:r>
                  </a:p>
                </c:rich>
              </c:tx>
              <c:numFmt formatCode="General" sourceLinked="0"/>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窯業・土石</a:t>
                    </a:r>
                  </a:p>
                </c:rich>
              </c:tx>
              <c:numFmt formatCode="General" sourceLinked="0"/>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鉄鋼業</a:t>
                    </a:r>
                  </a:p>
                </c:rich>
              </c:tx>
              <c:numFmt formatCode="General" sourceLinked="1"/>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金属製品</a:t>
                    </a:r>
                  </a:p>
                </c:rich>
              </c:tx>
              <c:numFmt formatCode="General" sourceLinked="0"/>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一般機械器具</a:t>
                    </a:r>
                  </a:p>
                </c:rich>
              </c:tx>
              <c:numFmt formatCode="General" sourceLinked="0"/>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電器機械器具</a:t>
                    </a:r>
                  </a:p>
                </c:rich>
              </c:tx>
              <c:numFmt formatCode="General" sourceLinked="0"/>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その他</a:t>
                    </a:r>
                  </a:p>
                </c:rich>
              </c:tx>
              <c:numFmt formatCode="General" sourceLinked="0"/>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上記以外</a:t>
                    </a:r>
                  </a:p>
                </c:rich>
              </c:tx>
              <c:numFmt formatCode="General" sourceLinked="0"/>
              <c:showLegendKey val="0"/>
              <c:showVal val="0"/>
              <c:showBubbleSize val="0"/>
              <c:showCatName val="1"/>
              <c:showSerName val="0"/>
              <c:showPercent val="0"/>
            </c:dLbl>
            <c:dLbl>
              <c:idx val="16"/>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0"/>
              <c:showLegendKey val="0"/>
              <c:showVal val="0"/>
              <c:showBubbleSize val="0"/>
              <c:showCatName val="1"/>
              <c:showSerName val="0"/>
              <c:showPercent val="0"/>
            </c:dLbl>
            <c:numFmt formatCode="General" sourceLinked="0"/>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0"/>
          </c:dLbls>
          <c:cat>
            <c:strRef>
              <c:f>'表8'!$B$6:$B$22</c:f>
              <c:strCache/>
            </c:strRef>
          </c:cat>
          <c:val>
            <c:numRef>
              <c:f>'表8'!$F$6:$F$22</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pieChart>
      <c:spPr>
        <a:noFill/>
        <a:ln>
          <a:noFill/>
        </a:ln>
      </c:spPr>
    </c:plotArea>
    <c:plotVisOnly val="1"/>
    <c:dispBlanksAs val="gap"/>
    <c:showDLblsOverMax val="0"/>
  </c:chart>
  <c:spPr>
    <a:ln w="3175">
      <a:noFill/>
    </a:ln>
  </c:spPr>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図９  地区別製造品出荷額等</a:t>
            </a:r>
          </a:p>
        </c:rich>
      </c:tx>
      <c:layout/>
      <c:spPr>
        <a:noFill/>
        <a:ln>
          <a:noFill/>
        </a:ln>
      </c:spPr>
    </c:title>
    <c:plotArea>
      <c:layout>
        <c:manualLayout>
          <c:xMode val="edge"/>
          <c:yMode val="edge"/>
          <c:x val="0.02525"/>
          <c:y val="0.162"/>
          <c:w val="0.97475"/>
          <c:h val="0.82275"/>
        </c:manualLayout>
      </c:layout>
      <c:barChart>
        <c:barDir val="col"/>
        <c:grouping val="clustered"/>
        <c:varyColors val="0"/>
        <c:ser>
          <c:idx val="0"/>
          <c:order val="0"/>
          <c:tx>
            <c:strRef>
              <c:f>'表9'!$I$3</c:f>
              <c:strCache>
                <c:ptCount val="1"/>
                <c:pt idx="0">
                  <c:v>平成13年</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'表9'!$A$6:$A$18</c:f>
              <c:strCache/>
            </c:strRef>
          </c:cat>
          <c:val>
            <c:numRef>
              <c:f>'表9'!$B$6:$B$18</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1"/>
          <c:tx>
            <c:strRef>
              <c:f>'表9'!$K$3</c:f>
              <c:strCache>
                <c:ptCount val="1"/>
                <c:pt idx="0">
                  <c:v>平成14年</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'表9'!$A$6:$A$18</c:f>
              <c:strCache/>
            </c:strRef>
          </c:cat>
          <c:val>
            <c:numRef>
              <c:f>'表9'!$D$6:$D$18</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51521606"/>
        <c:axId val="61041271"/>
      </c:barChart>
      <c:catAx>
        <c:axId val="51521606"/>
        <c:scaling>
          <c:orientation val="minMax"/>
        </c:scaling>
        <c:axPos val="b"/>
        <c:delete val="0"/>
        <c:numFmt formatCode="General" sourceLinked="1"/>
        <c:majorTickMark val="in"/>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61041271"/>
        <c:crosses val="autoZero"/>
        <c:auto val="1"/>
        <c:lblOffset val="100"/>
        <c:tickLblSkip val="1"/>
        <c:noMultiLvlLbl val="0"/>
      </c:catAx>
      <c:valAx>
        <c:axId val="61041271"/>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億円</a:t>
                </a:r>
              </a:p>
            </c:rich>
          </c:tx>
          <c:layout>
            <c:manualLayout>
              <c:xMode val="factor"/>
              <c:yMode val="factor"/>
              <c:x val="0.009"/>
              <c:y val="0.15125"/>
            </c:manualLayout>
          </c:layout>
          <c:overlay val="0"/>
          <c:spPr>
            <a:noFill/>
            <a:ln>
              <a:noFill/>
            </a:ln>
          </c:spPr>
        </c:title>
        <c:majorGridlines/>
        <c:delete val="0"/>
        <c:numFmt formatCode="#,##0_ " sourceLinked="0"/>
        <c:majorTickMark val="in"/>
        <c:minorTickMark val="none"/>
        <c:tickLblPos val="nextTo"/>
        <c:txPr>
          <a:bodyPr/>
          <a:lstStyle/>
          <a:p>
            <a:pPr>
              <a:defRPr lang="en-US" cap="none" sz="925" b="0" i="0" u="none" baseline="0">
                <a:latin typeface="ＭＳ Ｐゴシック"/>
                <a:ea typeface="ＭＳ Ｐゴシック"/>
                <a:cs typeface="ＭＳ Ｐゴシック"/>
              </a:defRPr>
            </a:pPr>
          </a:p>
        </c:txPr>
        <c:crossAx val="51521606"/>
        <c:crossesAt val="1"/>
        <c:crossBetween val="between"/>
        <c:dispUnits/>
      </c:valAx>
      <c:spPr>
        <a:noFill/>
        <a:ln>
          <a:noFill/>
        </a:ln>
      </c:spPr>
    </c:plotArea>
    <c:legend>
      <c:legendPos val="t"/>
      <c:layout>
        <c:manualLayout>
          <c:xMode val="edge"/>
          <c:yMode val="edge"/>
          <c:x val="0.8345"/>
          <c:y val="0.01875"/>
          <c:w val="0.10575"/>
          <c:h val="0.1352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7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15</xdr:row>
      <xdr:rowOff>57150</xdr:rowOff>
    </xdr:from>
    <xdr:to>
      <xdr:col>12</xdr:col>
      <xdr:colOff>133350</xdr:colOff>
      <xdr:row>38</xdr:row>
      <xdr:rowOff>66675</xdr:rowOff>
    </xdr:to>
    <xdr:graphicFrame>
      <xdr:nvGraphicFramePr>
        <xdr:cNvPr id="1" name="Chart 1"/>
        <xdr:cNvGraphicFramePr/>
      </xdr:nvGraphicFramePr>
      <xdr:xfrm>
        <a:off x="171450" y="2543175"/>
        <a:ext cx="7810500" cy="35147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8</xdr:col>
      <xdr:colOff>285750</xdr:colOff>
      <xdr:row>35</xdr:row>
      <xdr:rowOff>66675</xdr:rowOff>
    </xdr:to>
    <xdr:graphicFrame>
      <xdr:nvGraphicFramePr>
        <xdr:cNvPr id="1" name="Chart 1"/>
        <xdr:cNvGraphicFramePr/>
      </xdr:nvGraphicFramePr>
      <xdr:xfrm>
        <a:off x="0" y="2686050"/>
        <a:ext cx="5657850" cy="2809875"/>
      </xdr:xfrm>
      <a:graphic>
        <a:graphicData uri="http://schemas.openxmlformats.org/drawingml/2006/chart">
          <c:chart xmlns:c="http://schemas.openxmlformats.org/drawingml/2006/chart" r:id="rId1"/>
        </a:graphicData>
      </a:graphic>
    </xdr:graphicFrame>
    <xdr:clientData/>
  </xdr:twoCellAnchor>
  <xdr:twoCellAnchor>
    <xdr:from>
      <xdr:col>3</xdr:col>
      <xdr:colOff>247650</xdr:colOff>
      <xdr:row>8</xdr:row>
      <xdr:rowOff>85725</xdr:rowOff>
    </xdr:from>
    <xdr:to>
      <xdr:col>10</xdr:col>
      <xdr:colOff>447675</xdr:colOff>
      <xdr:row>25</xdr:row>
      <xdr:rowOff>142875</xdr:rowOff>
    </xdr:to>
    <xdr:graphicFrame>
      <xdr:nvGraphicFramePr>
        <xdr:cNvPr id="2" name="Chart 2"/>
        <xdr:cNvGraphicFramePr/>
      </xdr:nvGraphicFramePr>
      <xdr:xfrm>
        <a:off x="2324100" y="1352550"/>
        <a:ext cx="4657725" cy="2695575"/>
      </xdr:xfrm>
      <a:graphic>
        <a:graphicData uri="http://schemas.openxmlformats.org/drawingml/2006/chart">
          <c:chart xmlns:c="http://schemas.openxmlformats.org/drawingml/2006/chart"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114300</xdr:rowOff>
    </xdr:from>
    <xdr:to>
      <xdr:col>12</xdr:col>
      <xdr:colOff>247650</xdr:colOff>
      <xdr:row>63</xdr:row>
      <xdr:rowOff>95250</xdr:rowOff>
    </xdr:to>
    <xdr:graphicFrame>
      <xdr:nvGraphicFramePr>
        <xdr:cNvPr id="1" name="Chart 1"/>
        <xdr:cNvGraphicFramePr/>
      </xdr:nvGraphicFramePr>
      <xdr:xfrm>
        <a:off x="0" y="5172075"/>
        <a:ext cx="7943850" cy="4552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22</xdr:row>
      <xdr:rowOff>76200</xdr:rowOff>
    </xdr:from>
    <xdr:to>
      <xdr:col>10</xdr:col>
      <xdr:colOff>152400</xdr:colOff>
      <xdr:row>41</xdr:row>
      <xdr:rowOff>28575</xdr:rowOff>
    </xdr:to>
    <xdr:graphicFrame>
      <xdr:nvGraphicFramePr>
        <xdr:cNvPr id="1" name="Chart 1"/>
        <xdr:cNvGraphicFramePr/>
      </xdr:nvGraphicFramePr>
      <xdr:xfrm>
        <a:off x="304800" y="3448050"/>
        <a:ext cx="5724525" cy="2847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16</xdr:row>
      <xdr:rowOff>57150</xdr:rowOff>
    </xdr:from>
    <xdr:to>
      <xdr:col>9</xdr:col>
      <xdr:colOff>228600</xdr:colOff>
      <xdr:row>33</xdr:row>
      <xdr:rowOff>104775</xdr:rowOff>
    </xdr:to>
    <xdr:graphicFrame>
      <xdr:nvGraphicFramePr>
        <xdr:cNvPr id="1" name="Chart 1"/>
        <xdr:cNvGraphicFramePr/>
      </xdr:nvGraphicFramePr>
      <xdr:xfrm>
        <a:off x="409575" y="2533650"/>
        <a:ext cx="5219700" cy="2638425"/>
      </xdr:xfrm>
      <a:graphic>
        <a:graphicData uri="http://schemas.openxmlformats.org/drawingml/2006/chart">
          <c:chart xmlns:c="http://schemas.openxmlformats.org/drawingml/2006/chart" r:id="rId1"/>
        </a:graphicData>
      </a:graphic>
    </xdr:graphicFrame>
    <xdr:clientData/>
  </xdr:twoCellAnchor>
  <xdr:twoCellAnchor editAs="oneCell">
    <xdr:from>
      <xdr:col>9</xdr:col>
      <xdr:colOff>0</xdr:colOff>
      <xdr:row>7</xdr:row>
      <xdr:rowOff>0</xdr:rowOff>
    </xdr:from>
    <xdr:to>
      <xdr:col>16</xdr:col>
      <xdr:colOff>200025</xdr:colOff>
      <xdr:row>23</xdr:row>
      <xdr:rowOff>85725</xdr:rowOff>
    </xdr:to>
    <xdr:pic>
      <xdr:nvPicPr>
        <xdr:cNvPr id="2" name="Picture 2"/>
        <xdr:cNvPicPr preferRelativeResize="1">
          <a:picLocks noChangeAspect="1"/>
        </xdr:cNvPicPr>
      </xdr:nvPicPr>
      <xdr:blipFill>
        <a:blip r:embed="rId2"/>
        <a:stretch>
          <a:fillRect/>
        </a:stretch>
      </xdr:blipFill>
      <xdr:spPr>
        <a:xfrm>
          <a:off x="5400675" y="1076325"/>
          <a:ext cx="4267200" cy="2552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1238250</xdr:colOff>
      <xdr:row>28</xdr:row>
      <xdr:rowOff>85725</xdr:rowOff>
    </xdr:from>
    <xdr:to>
      <xdr:col>9</xdr:col>
      <xdr:colOff>342900</xdr:colOff>
      <xdr:row>48</xdr:row>
      <xdr:rowOff>133350</xdr:rowOff>
    </xdr:to>
    <xdr:graphicFrame>
      <xdr:nvGraphicFramePr>
        <xdr:cNvPr id="1" name="Chart 1"/>
        <xdr:cNvGraphicFramePr/>
      </xdr:nvGraphicFramePr>
      <xdr:xfrm>
        <a:off x="1457325" y="4410075"/>
        <a:ext cx="5048250" cy="30956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21</xdr:row>
      <xdr:rowOff>133350</xdr:rowOff>
    </xdr:from>
    <xdr:to>
      <xdr:col>9</xdr:col>
      <xdr:colOff>228600</xdr:colOff>
      <xdr:row>40</xdr:row>
      <xdr:rowOff>85725</xdr:rowOff>
    </xdr:to>
    <xdr:graphicFrame>
      <xdr:nvGraphicFramePr>
        <xdr:cNvPr id="1" name="Chart 1"/>
        <xdr:cNvGraphicFramePr/>
      </xdr:nvGraphicFramePr>
      <xdr:xfrm>
        <a:off x="19050" y="3381375"/>
        <a:ext cx="5505450" cy="28479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16</xdr:row>
      <xdr:rowOff>0</xdr:rowOff>
    </xdr:from>
    <xdr:to>
      <xdr:col>9</xdr:col>
      <xdr:colOff>495300</xdr:colOff>
      <xdr:row>33</xdr:row>
      <xdr:rowOff>142875</xdr:rowOff>
    </xdr:to>
    <xdr:graphicFrame>
      <xdr:nvGraphicFramePr>
        <xdr:cNvPr id="1" name="Chart 1"/>
        <xdr:cNvGraphicFramePr/>
      </xdr:nvGraphicFramePr>
      <xdr:xfrm>
        <a:off x="409575" y="2581275"/>
        <a:ext cx="5429250" cy="2733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32</xdr:row>
      <xdr:rowOff>47625</xdr:rowOff>
    </xdr:from>
    <xdr:to>
      <xdr:col>5</xdr:col>
      <xdr:colOff>352425</xdr:colOff>
      <xdr:row>49</xdr:row>
      <xdr:rowOff>133350</xdr:rowOff>
    </xdr:to>
    <xdr:graphicFrame>
      <xdr:nvGraphicFramePr>
        <xdr:cNvPr id="1" name="Chart 1"/>
        <xdr:cNvGraphicFramePr/>
      </xdr:nvGraphicFramePr>
      <xdr:xfrm>
        <a:off x="1257300" y="4972050"/>
        <a:ext cx="3200400" cy="26765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22</xdr:row>
      <xdr:rowOff>76200</xdr:rowOff>
    </xdr:from>
    <xdr:to>
      <xdr:col>10</xdr:col>
      <xdr:colOff>304800</xdr:colOff>
      <xdr:row>42</xdr:row>
      <xdr:rowOff>142875</xdr:rowOff>
    </xdr:to>
    <xdr:graphicFrame>
      <xdr:nvGraphicFramePr>
        <xdr:cNvPr id="1" name="Chart 1"/>
        <xdr:cNvGraphicFramePr/>
      </xdr:nvGraphicFramePr>
      <xdr:xfrm>
        <a:off x="304800" y="3476625"/>
        <a:ext cx="6477000" cy="311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3"/>
  <sheetViews>
    <sheetView workbookViewId="0" topLeftCell="A1">
      <selection activeCell="N12" sqref="N12"/>
    </sheetView>
  </sheetViews>
  <sheetFormatPr defaultColWidth="9.140625" defaultRowHeight="12"/>
  <cols>
    <col min="1" max="1" width="12.57421875" style="0" customWidth="1"/>
    <col min="2" max="4" width="9.421875" style="0" customWidth="1"/>
    <col min="5" max="5" width="9.00390625" style="0" customWidth="1"/>
    <col min="6" max="6" width="14.8515625" style="0" customWidth="1"/>
    <col min="7" max="7" width="9.421875" style="0" customWidth="1"/>
    <col min="8" max="16384" width="8.7109375" style="0" customWidth="1"/>
  </cols>
  <sheetData>
    <row r="1" spans="1:7" ht="14.25">
      <c r="A1" s="200" t="s">
        <v>34</v>
      </c>
      <c r="B1" s="200"/>
      <c r="C1" s="200"/>
      <c r="D1" s="200"/>
      <c r="E1" s="200"/>
      <c r="F1" s="200"/>
      <c r="G1" s="200"/>
    </row>
    <row r="2" spans="2:7" ht="12.75" thickBot="1">
      <c r="B2" s="5"/>
      <c r="C2" s="5"/>
      <c r="D2" s="5"/>
      <c r="E2" s="5"/>
      <c r="F2" s="5"/>
      <c r="G2" s="9" t="s">
        <v>35</v>
      </c>
    </row>
    <row r="3" spans="1:7" ht="24">
      <c r="A3" s="127" t="s">
        <v>36</v>
      </c>
      <c r="B3" s="10" t="s">
        <v>37</v>
      </c>
      <c r="C3" s="11" t="s">
        <v>253</v>
      </c>
      <c r="D3" s="10" t="s">
        <v>32</v>
      </c>
      <c r="E3" s="12" t="s">
        <v>254</v>
      </c>
      <c r="F3" s="13" t="s">
        <v>38</v>
      </c>
      <c r="G3" s="14" t="s">
        <v>254</v>
      </c>
    </row>
    <row r="4" spans="1:10" ht="12">
      <c r="A4" s="15" t="s">
        <v>187</v>
      </c>
      <c r="B4" s="3">
        <v>761</v>
      </c>
      <c r="C4" s="85">
        <f aca="true" t="shared" si="0" ref="C4:C9">B4/$B$11*100</f>
        <v>121.17834394904459</v>
      </c>
      <c r="D4" s="17">
        <v>17312</v>
      </c>
      <c r="E4" s="85">
        <f aca="true" t="shared" si="1" ref="E4:E9">D4/$D$11*100</f>
        <v>130.84422946111405</v>
      </c>
      <c r="F4" s="17">
        <v>27826718</v>
      </c>
      <c r="G4" s="85">
        <f aca="true" t="shared" si="2" ref="G4:G9">F4/$F$11*100</f>
        <v>120.47464556014806</v>
      </c>
      <c r="I4" s="16">
        <v>1993</v>
      </c>
      <c r="J4" s="15" t="s">
        <v>39</v>
      </c>
    </row>
    <row r="5" spans="1:10" ht="12">
      <c r="A5" s="15" t="s">
        <v>5</v>
      </c>
      <c r="B5" s="3">
        <v>778</v>
      </c>
      <c r="C5" s="85">
        <f t="shared" si="0"/>
        <v>123.88535031847134</v>
      </c>
      <c r="D5" s="17">
        <v>17356</v>
      </c>
      <c r="E5" s="85">
        <f t="shared" si="1"/>
        <v>131.17678180031746</v>
      </c>
      <c r="F5" s="17">
        <v>28586465</v>
      </c>
      <c r="G5" s="85">
        <f t="shared" si="2"/>
        <v>123.76393934392758</v>
      </c>
      <c r="I5" s="16">
        <v>1994</v>
      </c>
      <c r="J5" s="15" t="s">
        <v>40</v>
      </c>
    </row>
    <row r="6" spans="1:10" ht="12">
      <c r="A6" s="15" t="s">
        <v>6</v>
      </c>
      <c r="B6" s="3">
        <v>773</v>
      </c>
      <c r="C6" s="85">
        <f t="shared" si="0"/>
        <v>123.08917197452229</v>
      </c>
      <c r="D6" s="17">
        <v>17250</v>
      </c>
      <c r="E6" s="85">
        <f t="shared" si="1"/>
        <v>130.37563298314566</v>
      </c>
      <c r="F6" s="17">
        <v>28317530</v>
      </c>
      <c r="G6" s="85">
        <f t="shared" si="2"/>
        <v>122.59959618266369</v>
      </c>
      <c r="I6" s="16">
        <v>1995</v>
      </c>
      <c r="J6" s="15" t="s">
        <v>41</v>
      </c>
    </row>
    <row r="7" spans="1:10" ht="12">
      <c r="A7" s="15" t="s">
        <v>7</v>
      </c>
      <c r="B7" s="3">
        <v>713</v>
      </c>
      <c r="C7" s="85">
        <f t="shared" si="0"/>
        <v>113.53503184713377</v>
      </c>
      <c r="D7" s="17">
        <v>16371</v>
      </c>
      <c r="E7" s="85">
        <f t="shared" si="1"/>
        <v>123.73214420678708</v>
      </c>
      <c r="F7" s="17">
        <v>28430996</v>
      </c>
      <c r="G7" s="85">
        <f t="shared" si="2"/>
        <v>123.09084262189982</v>
      </c>
      <c r="I7" s="16">
        <v>1996</v>
      </c>
      <c r="J7" s="15" t="s">
        <v>42</v>
      </c>
    </row>
    <row r="8" spans="1:10" ht="12">
      <c r="A8" s="15" t="s">
        <v>8</v>
      </c>
      <c r="B8" s="3">
        <v>694</v>
      </c>
      <c r="C8" s="85">
        <f t="shared" si="0"/>
        <v>110.50955414012739</v>
      </c>
      <c r="D8" s="17">
        <v>16038</v>
      </c>
      <c r="E8" s="85">
        <f t="shared" si="1"/>
        <v>121.21532763963418</v>
      </c>
      <c r="F8" s="17">
        <v>27097742</v>
      </c>
      <c r="G8" s="85">
        <f t="shared" si="2"/>
        <v>117.31857357128273</v>
      </c>
      <c r="I8" s="16">
        <v>1997</v>
      </c>
      <c r="J8" s="15" t="s">
        <v>43</v>
      </c>
    </row>
    <row r="9" spans="1:10" ht="12">
      <c r="A9" s="15" t="s">
        <v>9</v>
      </c>
      <c r="B9" s="3">
        <v>697</v>
      </c>
      <c r="C9" s="85">
        <f t="shared" si="0"/>
        <v>110.98726114649682</v>
      </c>
      <c r="D9" s="17">
        <v>15069</v>
      </c>
      <c r="E9" s="85">
        <f t="shared" si="1"/>
        <v>113.89161816945052</v>
      </c>
      <c r="F9" s="17">
        <v>24912527</v>
      </c>
      <c r="G9" s="85">
        <f t="shared" si="2"/>
        <v>107.85777396862319</v>
      </c>
      <c r="I9" s="16">
        <v>1998</v>
      </c>
      <c r="J9" s="18" t="s">
        <v>44</v>
      </c>
    </row>
    <row r="10" spans="1:10" ht="12">
      <c r="A10" s="18" t="s">
        <v>10</v>
      </c>
      <c r="B10" s="3">
        <v>649</v>
      </c>
      <c r="C10" s="85">
        <f>B10/$B$11*100</f>
        <v>103.343949044586</v>
      </c>
      <c r="D10" s="17">
        <v>14043</v>
      </c>
      <c r="E10" s="85">
        <f>D10/$D$11*100</f>
        <v>106.1371022598443</v>
      </c>
      <c r="F10" s="17">
        <v>23857109</v>
      </c>
      <c r="G10" s="85">
        <f>F10/$F$11*100</f>
        <v>103.28838459730744</v>
      </c>
      <c r="I10" s="16">
        <v>1999</v>
      </c>
      <c r="J10" s="18" t="s">
        <v>11</v>
      </c>
    </row>
    <row r="11" spans="1:10" ht="12">
      <c r="A11" s="18" t="s">
        <v>175</v>
      </c>
      <c r="B11" s="3">
        <v>628</v>
      </c>
      <c r="C11" s="85">
        <v>100</v>
      </c>
      <c r="D11" s="17">
        <v>13231</v>
      </c>
      <c r="E11" s="85">
        <v>100</v>
      </c>
      <c r="F11" s="17">
        <v>23097572</v>
      </c>
      <c r="G11" s="85">
        <v>100</v>
      </c>
      <c r="I11" s="16">
        <v>2000</v>
      </c>
      <c r="J11" s="18" t="s">
        <v>177</v>
      </c>
    </row>
    <row r="12" spans="1:10" ht="12">
      <c r="A12" s="18" t="s">
        <v>176</v>
      </c>
      <c r="B12" s="3">
        <v>579</v>
      </c>
      <c r="C12" s="85">
        <f>B12/$B$11*100</f>
        <v>92.19745222929936</v>
      </c>
      <c r="D12" s="17">
        <v>12415</v>
      </c>
      <c r="E12" s="85">
        <f>D12/$D$11*100</f>
        <v>93.83266570931902</v>
      </c>
      <c r="F12" s="17">
        <v>21594752</v>
      </c>
      <c r="G12" s="85">
        <f>F12/$F$11*100</f>
        <v>93.49360183832309</v>
      </c>
      <c r="I12" s="16">
        <v>2001</v>
      </c>
      <c r="J12" s="18" t="s">
        <v>178</v>
      </c>
    </row>
    <row r="13" spans="1:10" ht="12.75" thickBot="1">
      <c r="A13" s="9" t="s">
        <v>186</v>
      </c>
      <c r="B13" s="6">
        <v>556</v>
      </c>
      <c r="C13" s="86">
        <f>B13/$B$11*100</f>
        <v>88.53503184713377</v>
      </c>
      <c r="D13" s="7"/>
      <c r="E13" s="86">
        <f>D13/$D$11*100</f>
        <v>0</v>
      </c>
      <c r="F13" s="7"/>
      <c r="G13" s="86">
        <f>F13/$F$11*100</f>
        <v>0</v>
      </c>
      <c r="I13" s="16">
        <v>2002</v>
      </c>
      <c r="J13" s="18" t="s">
        <v>188</v>
      </c>
    </row>
  </sheetData>
  <mergeCells count="1">
    <mergeCell ref="A1:G1"/>
  </mergeCells>
  <printOptions/>
  <pageMargins left="0.75" right="0.75" top="1" bottom="1" header="0.512" footer="0.512"/>
  <pageSetup orientation="portrait" paperSize="9" r:id="rId2"/>
  <drawing r:id="rId1"/>
</worksheet>
</file>

<file path=xl/worksheets/sheet10.xml><?xml version="1.0" encoding="utf-8"?>
<worksheet xmlns="http://schemas.openxmlformats.org/spreadsheetml/2006/main" xmlns:r="http://schemas.openxmlformats.org/officeDocument/2006/relationships">
  <dimension ref="A1:M15"/>
  <sheetViews>
    <sheetView workbookViewId="0" topLeftCell="A1">
      <selection activeCell="L16" sqref="L16"/>
    </sheetView>
  </sheetViews>
  <sheetFormatPr defaultColWidth="9.140625" defaultRowHeight="12"/>
  <cols>
    <col min="1" max="1" width="11.140625" style="0" customWidth="1"/>
    <col min="2" max="2" width="11.28125" style="0" customWidth="1"/>
    <col min="3" max="3" width="8.7109375" style="0" customWidth="1"/>
    <col min="4" max="4" width="12.00390625" style="0" customWidth="1"/>
    <col min="5" max="7" width="8.7109375" style="0" customWidth="1"/>
    <col min="8" max="8" width="11.28125" style="0" customWidth="1"/>
    <col min="9" max="16384" width="8.7109375" style="0" customWidth="1"/>
  </cols>
  <sheetData>
    <row r="1" spans="1:7" ht="14.25">
      <c r="A1" s="200" t="s">
        <v>4</v>
      </c>
      <c r="B1" s="200"/>
      <c r="C1" s="200"/>
      <c r="D1" s="200"/>
      <c r="E1" s="200"/>
      <c r="F1" s="200"/>
      <c r="G1" s="200"/>
    </row>
    <row r="2" ht="12.75" thickBot="1">
      <c r="G2" s="15" t="s">
        <v>2</v>
      </c>
    </row>
    <row r="3" spans="1:7" ht="12">
      <c r="A3" s="19" t="s">
        <v>93</v>
      </c>
      <c r="B3" s="208" t="s">
        <v>179</v>
      </c>
      <c r="C3" s="209"/>
      <c r="D3" s="208" t="s">
        <v>213</v>
      </c>
      <c r="E3" s="209"/>
      <c r="F3" s="20" t="s">
        <v>61</v>
      </c>
      <c r="G3" s="19" t="s">
        <v>14</v>
      </c>
    </row>
    <row r="4" spans="1:7" ht="12.75" thickBot="1">
      <c r="A4" s="8" t="s">
        <v>340</v>
      </c>
      <c r="B4" s="21" t="s">
        <v>65</v>
      </c>
      <c r="C4" s="22" t="s">
        <v>67</v>
      </c>
      <c r="D4" s="21" t="s">
        <v>65</v>
      </c>
      <c r="E4" s="22" t="s">
        <v>67</v>
      </c>
      <c r="F4" s="23" t="s">
        <v>57</v>
      </c>
      <c r="G4" s="8" t="s">
        <v>57</v>
      </c>
    </row>
    <row r="5" spans="1:13" ht="12">
      <c r="A5" s="104" t="s">
        <v>17</v>
      </c>
      <c r="B5" s="17">
        <v>21594752</v>
      </c>
      <c r="C5" s="24">
        <v>100</v>
      </c>
      <c r="D5" s="1">
        <f>SUM(D6:D12)</f>
        <v>20478802</v>
      </c>
      <c r="E5" s="24">
        <v>100</v>
      </c>
      <c r="F5" s="66">
        <f aca="true" t="shared" si="0" ref="F5:F15">D5/B5*100-100</f>
        <v>-5.167690742639692</v>
      </c>
      <c r="G5" s="25">
        <v>100</v>
      </c>
      <c r="H5" s="142">
        <f>D5-B5</f>
        <v>-1115950</v>
      </c>
      <c r="J5" s="208" t="s">
        <v>179</v>
      </c>
      <c r="K5" s="209"/>
      <c r="L5" s="208" t="s">
        <v>213</v>
      </c>
      <c r="M5" s="209"/>
    </row>
    <row r="6" spans="1:12" ht="12">
      <c r="A6" s="80" t="s">
        <v>105</v>
      </c>
      <c r="B6" s="35">
        <v>2006259</v>
      </c>
      <c r="C6" s="24">
        <f aca="true" t="shared" si="1" ref="C6:C12">B6/$B$5*100</f>
        <v>9.290493356904491</v>
      </c>
      <c r="D6" s="1">
        <v>1634670</v>
      </c>
      <c r="E6" s="24">
        <f>D6/$D$5*100</f>
        <v>7.982254040055664</v>
      </c>
      <c r="F6" s="34">
        <f t="shared" si="0"/>
        <v>-18.521487006413423</v>
      </c>
      <c r="G6" s="34">
        <f>(D6-B6)/($D$5-$B$5)*100</f>
        <v>33.29799722209776</v>
      </c>
      <c r="H6" s="142">
        <f aca="true" t="shared" si="2" ref="H6:H15">D6-B6</f>
        <v>-371589</v>
      </c>
      <c r="K6" s="24">
        <v>9.290493356904491</v>
      </c>
      <c r="L6" s="24">
        <v>7.982254040055664</v>
      </c>
    </row>
    <row r="7" spans="1:12" ht="12">
      <c r="A7" s="80" t="s">
        <v>106</v>
      </c>
      <c r="B7" s="35">
        <v>2716772</v>
      </c>
      <c r="C7" s="24">
        <f t="shared" si="1"/>
        <v>12.580704793460928</v>
      </c>
      <c r="D7" s="1">
        <v>3219758</v>
      </c>
      <c r="E7" s="24">
        <f aca="true" t="shared" si="3" ref="E7:E15">D7/$D$5*100</f>
        <v>15.722394308026416</v>
      </c>
      <c r="F7" s="34">
        <f t="shared" si="0"/>
        <v>18.514104238412358</v>
      </c>
      <c r="G7" s="34">
        <f aca="true" t="shared" si="4" ref="G7:G14">(D7-B7)/($D$5-$B$5)*100</f>
        <v>-45.07244948250369</v>
      </c>
      <c r="H7" s="142">
        <f t="shared" si="2"/>
        <v>502986</v>
      </c>
      <c r="K7" s="24">
        <v>12.580704793460928</v>
      </c>
      <c r="L7" s="24">
        <v>15.722394308026416</v>
      </c>
    </row>
    <row r="8" spans="1:12" ht="12">
      <c r="A8" s="80" t="s">
        <v>107</v>
      </c>
      <c r="B8" s="35">
        <v>3236231</v>
      </c>
      <c r="C8" s="24">
        <f t="shared" si="1"/>
        <v>14.986192015541555</v>
      </c>
      <c r="D8" s="1">
        <v>3082268</v>
      </c>
      <c r="E8" s="24">
        <f t="shared" si="3"/>
        <v>15.051017144459916</v>
      </c>
      <c r="F8" s="34">
        <f t="shared" si="0"/>
        <v>-4.757478684309007</v>
      </c>
      <c r="G8" s="34">
        <f t="shared" si="4"/>
        <v>13.796585868542497</v>
      </c>
      <c r="H8" s="142">
        <f t="shared" si="2"/>
        <v>-153963</v>
      </c>
      <c r="K8" s="24">
        <v>14.986192015541555</v>
      </c>
      <c r="L8" s="24">
        <v>15.051017144459916</v>
      </c>
    </row>
    <row r="9" spans="1:12" ht="12">
      <c r="A9" s="80" t="s">
        <v>108</v>
      </c>
      <c r="B9" s="35">
        <v>2169627</v>
      </c>
      <c r="C9" s="24">
        <f t="shared" si="1"/>
        <v>10.047010495883445</v>
      </c>
      <c r="D9" s="1">
        <v>1881212</v>
      </c>
      <c r="E9" s="24">
        <f t="shared" si="3"/>
        <v>9.18614282222173</v>
      </c>
      <c r="F9" s="34">
        <f t="shared" si="0"/>
        <v>-13.29329880205215</v>
      </c>
      <c r="G9" s="34">
        <f t="shared" si="4"/>
        <v>25.84479591379542</v>
      </c>
      <c r="H9" s="142">
        <f t="shared" si="2"/>
        <v>-288415</v>
      </c>
      <c r="K9" s="24">
        <v>10.047010495883445</v>
      </c>
      <c r="L9" s="24">
        <v>9.18614282222173</v>
      </c>
    </row>
    <row r="10" spans="1:12" ht="12">
      <c r="A10" s="80" t="s">
        <v>109</v>
      </c>
      <c r="B10" s="35">
        <v>4230845</v>
      </c>
      <c r="C10" s="24">
        <f t="shared" si="1"/>
        <v>19.59200550207754</v>
      </c>
      <c r="D10" s="1">
        <v>4146399</v>
      </c>
      <c r="E10" s="24">
        <f t="shared" si="3"/>
        <v>20.247273253581923</v>
      </c>
      <c r="F10" s="34">
        <f t="shared" si="0"/>
        <v>-1.9959606177962144</v>
      </c>
      <c r="G10" s="34">
        <f t="shared" si="4"/>
        <v>7.567184909718177</v>
      </c>
      <c r="H10" s="142">
        <f t="shared" si="2"/>
        <v>-84446</v>
      </c>
      <c r="K10" s="24">
        <v>19.59200550207754</v>
      </c>
      <c r="L10" s="24">
        <v>20.247273253581923</v>
      </c>
    </row>
    <row r="11" spans="1:12" ht="13.5" customHeight="1">
      <c r="A11" s="80" t="s">
        <v>361</v>
      </c>
      <c r="B11" s="123">
        <v>1812762</v>
      </c>
      <c r="C11" s="33">
        <f t="shared" si="1"/>
        <v>8.394456208619577</v>
      </c>
      <c r="D11" s="1">
        <v>2069333</v>
      </c>
      <c r="E11" s="24">
        <f t="shared" si="3"/>
        <v>10.104756127824274</v>
      </c>
      <c r="F11" s="34">
        <f t="shared" si="0"/>
        <v>14.153595452684911</v>
      </c>
      <c r="G11" s="34">
        <f t="shared" si="4"/>
        <v>-22.99126304941978</v>
      </c>
      <c r="H11" s="142">
        <f t="shared" si="2"/>
        <v>256571</v>
      </c>
      <c r="K11" s="33">
        <v>8.394456208619577</v>
      </c>
      <c r="L11" s="24">
        <v>10.104756127824274</v>
      </c>
    </row>
    <row r="12" spans="1:12" ht="13.5" customHeight="1">
      <c r="A12" s="107" t="s">
        <v>333</v>
      </c>
      <c r="B12" s="41">
        <v>5422256</v>
      </c>
      <c r="C12" s="27">
        <f t="shared" si="1"/>
        <v>25.109137627512464</v>
      </c>
      <c r="D12" s="2">
        <v>4445162</v>
      </c>
      <c r="E12" s="24">
        <f t="shared" si="3"/>
        <v>21.70616230383008</v>
      </c>
      <c r="F12" s="28">
        <f t="shared" si="0"/>
        <v>-18.020063973371975</v>
      </c>
      <c r="G12" s="28">
        <f t="shared" si="4"/>
        <v>87.55714861776961</v>
      </c>
      <c r="H12" s="142">
        <f t="shared" si="2"/>
        <v>-977094</v>
      </c>
      <c r="K12" s="27">
        <v>25.109137627512464</v>
      </c>
      <c r="L12" s="24">
        <v>21.70616230383008</v>
      </c>
    </row>
    <row r="13" spans="1:8" ht="12">
      <c r="A13" s="75" t="s">
        <v>337</v>
      </c>
      <c r="B13" s="35"/>
      <c r="C13" s="24"/>
      <c r="D13" s="17"/>
      <c r="E13" s="65">
        <f t="shared" si="3"/>
        <v>0</v>
      </c>
      <c r="F13" s="25"/>
      <c r="G13" s="25"/>
      <c r="H13" s="142"/>
    </row>
    <row r="14" spans="1:8" ht="12">
      <c r="A14" s="80" t="s">
        <v>110</v>
      </c>
      <c r="B14" s="35">
        <v>8127067</v>
      </c>
      <c r="C14" s="24">
        <f>B14/$B$5*100</f>
        <v>37.63445396362968</v>
      </c>
      <c r="D14" s="17">
        <f>SUM(D6:D8)</f>
        <v>7936696</v>
      </c>
      <c r="E14" s="33">
        <f t="shared" si="3"/>
        <v>38.75566549254199</v>
      </c>
      <c r="F14" s="25">
        <f t="shared" si="0"/>
        <v>-2.3424317776634496</v>
      </c>
      <c r="G14" s="25">
        <f t="shared" si="4"/>
        <v>17.059097629822126</v>
      </c>
      <c r="H14" s="142">
        <f>D14-B14</f>
        <v>-190371</v>
      </c>
    </row>
    <row r="15" spans="1:9" ht="12.75" thickBot="1">
      <c r="A15" s="81" t="s">
        <v>31</v>
      </c>
      <c r="B15" s="38">
        <v>15271256</v>
      </c>
      <c r="C15" s="30">
        <f>B15/$B$5*100</f>
        <v>70.7174409782525</v>
      </c>
      <c r="D15" s="7">
        <f>SUM(D9:D12)</f>
        <v>12542106</v>
      </c>
      <c r="E15" s="30">
        <f t="shared" si="3"/>
        <v>61.24433450745801</v>
      </c>
      <c r="F15" s="29">
        <f t="shared" si="0"/>
        <v>-17.871156111848293</v>
      </c>
      <c r="G15" s="29">
        <f>(D15-B15)/($D$5-$B$5)*100</f>
        <v>244.55844795913796</v>
      </c>
      <c r="H15" s="142">
        <f t="shared" si="2"/>
        <v>-2729150</v>
      </c>
      <c r="I15" s="32"/>
    </row>
  </sheetData>
  <mergeCells count="5">
    <mergeCell ref="L5:M5"/>
    <mergeCell ref="B3:C3"/>
    <mergeCell ref="D3:E3"/>
    <mergeCell ref="A1:G1"/>
    <mergeCell ref="J5:K5"/>
  </mergeCells>
  <printOptions/>
  <pageMargins left="0.75" right="0.75" top="1" bottom="1" header="0.512" footer="0.512"/>
  <pageSetup orientation="portrait" paperSize="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U33"/>
  <sheetViews>
    <sheetView tabSelected="1" workbookViewId="0" topLeftCell="A1">
      <selection activeCell="U6" sqref="U6"/>
    </sheetView>
  </sheetViews>
  <sheetFormatPr defaultColWidth="9.140625" defaultRowHeight="12"/>
  <cols>
    <col min="1" max="1" width="3.28125" style="78" customWidth="1"/>
    <col min="2" max="2" width="29.140625" style="0" customWidth="1"/>
    <col min="3" max="3" width="7.140625" style="152" customWidth="1"/>
    <col min="4" max="5" width="7.140625" style="0" customWidth="1"/>
    <col min="6" max="6" width="9.140625" style="152" customWidth="1"/>
    <col min="7" max="7" width="7.140625" style="0" customWidth="1"/>
    <col min="8" max="8" width="7.8515625" style="0" customWidth="1"/>
    <col min="9" max="11" width="7.140625" style="0" customWidth="1"/>
    <col min="12" max="12" width="8.421875" style="0" customWidth="1"/>
    <col min="13" max="14" width="7.140625" style="0" hidden="1" customWidth="1"/>
    <col min="15" max="15" width="14.421875" style="0" customWidth="1"/>
    <col min="16" max="16" width="14.28125" style="0" customWidth="1"/>
    <col min="17" max="17" width="12.00390625" style="152" customWidth="1"/>
    <col min="18" max="20" width="12.140625" style="0" customWidth="1"/>
    <col min="21" max="21" width="12.140625" style="152" customWidth="1"/>
    <col min="22" max="16384" width="8.7109375" style="0" customWidth="1"/>
  </cols>
  <sheetData>
    <row r="1" spans="1:21" ht="22.5" customHeight="1">
      <c r="A1" s="184" t="s">
        <v>111</v>
      </c>
      <c r="B1" s="184"/>
      <c r="C1" s="184"/>
      <c r="D1" s="184"/>
      <c r="E1" s="184"/>
      <c r="F1" s="184"/>
      <c r="G1" s="184"/>
      <c r="H1" s="184"/>
      <c r="I1" s="184"/>
      <c r="J1" s="184"/>
      <c r="K1" s="184"/>
      <c r="L1" s="184"/>
      <c r="M1" s="184"/>
      <c r="N1" s="184"/>
      <c r="O1" s="184"/>
      <c r="P1" s="184"/>
      <c r="Q1" s="184"/>
      <c r="R1" s="184"/>
      <c r="S1" s="184"/>
      <c r="T1" s="184"/>
      <c r="U1" s="184"/>
    </row>
    <row r="2" spans="1:21" ht="19.5" customHeight="1" thickBot="1">
      <c r="A2" s="76"/>
      <c r="B2" s="43"/>
      <c r="C2" s="147"/>
      <c r="D2" s="43"/>
      <c r="E2" s="43"/>
      <c r="F2" s="147"/>
      <c r="G2" s="43"/>
      <c r="H2" s="43"/>
      <c r="I2" s="43"/>
      <c r="J2" s="43"/>
      <c r="K2" s="43"/>
      <c r="L2" s="43"/>
      <c r="M2" s="43"/>
      <c r="N2" s="43"/>
      <c r="O2" s="43"/>
      <c r="P2" s="43"/>
      <c r="Q2" s="147"/>
      <c r="R2" s="43"/>
      <c r="S2" s="43"/>
      <c r="T2" s="43"/>
      <c r="U2" s="44" t="s">
        <v>375</v>
      </c>
    </row>
    <row r="3" spans="1:21" ht="19.5" customHeight="1">
      <c r="A3" s="227" t="s">
        <v>370</v>
      </c>
      <c r="B3" s="228"/>
      <c r="C3" s="214" t="s">
        <v>379</v>
      </c>
      <c r="D3" s="215"/>
      <c r="E3" s="216"/>
      <c r="F3" s="239" t="s">
        <v>362</v>
      </c>
      <c r="G3" s="240"/>
      <c r="H3" s="240"/>
      <c r="I3" s="240"/>
      <c r="J3" s="240"/>
      <c r="K3" s="240"/>
      <c r="L3" s="241"/>
      <c r="M3" s="137"/>
      <c r="N3" s="146"/>
      <c r="O3" s="235" t="s">
        <v>371</v>
      </c>
      <c r="P3" s="235" t="s">
        <v>372</v>
      </c>
      <c r="Q3" s="217" t="s">
        <v>378</v>
      </c>
      <c r="R3" s="218"/>
      <c r="S3" s="218"/>
      <c r="T3" s="219"/>
      <c r="U3" s="225" t="s">
        <v>364</v>
      </c>
    </row>
    <row r="4" spans="1:21" ht="19.5" customHeight="1">
      <c r="A4" s="229"/>
      <c r="B4" s="230"/>
      <c r="C4" s="189" t="s">
        <v>366</v>
      </c>
      <c r="D4" s="179" t="s">
        <v>113</v>
      </c>
      <c r="E4" s="179" t="s">
        <v>114</v>
      </c>
      <c r="F4" s="189" t="s">
        <v>366</v>
      </c>
      <c r="G4" s="181" t="s">
        <v>115</v>
      </c>
      <c r="H4" s="191" t="s">
        <v>116</v>
      </c>
      <c r="I4" s="242" t="s">
        <v>344</v>
      </c>
      <c r="J4" s="242" t="s">
        <v>345</v>
      </c>
      <c r="K4" s="242" t="s">
        <v>346</v>
      </c>
      <c r="L4" s="233" t="s">
        <v>347</v>
      </c>
      <c r="M4" s="45"/>
      <c r="N4" s="45"/>
      <c r="O4" s="236"/>
      <c r="P4" s="236"/>
      <c r="Q4" s="238" t="s">
        <v>368</v>
      </c>
      <c r="R4" s="223" t="s">
        <v>363</v>
      </c>
      <c r="S4" s="223" t="s">
        <v>184</v>
      </c>
      <c r="T4" s="223" t="s">
        <v>185</v>
      </c>
      <c r="U4" s="226"/>
    </row>
    <row r="5" spans="1:21" ht="19.5" customHeight="1">
      <c r="A5" s="231"/>
      <c r="B5" s="232"/>
      <c r="C5" s="190"/>
      <c r="D5" s="180"/>
      <c r="E5" s="180"/>
      <c r="F5" s="190"/>
      <c r="G5" s="182"/>
      <c r="H5" s="185"/>
      <c r="I5" s="243"/>
      <c r="J5" s="243"/>
      <c r="K5" s="243"/>
      <c r="L5" s="234"/>
      <c r="M5" s="144"/>
      <c r="N5" s="144"/>
      <c r="O5" s="237"/>
      <c r="P5" s="237"/>
      <c r="Q5" s="237"/>
      <c r="R5" s="224"/>
      <c r="S5" s="224"/>
      <c r="T5" s="224"/>
      <c r="U5" s="190"/>
    </row>
    <row r="6" spans="1:21" ht="19.5" customHeight="1">
      <c r="A6" s="77"/>
      <c r="B6" s="178" t="s">
        <v>173</v>
      </c>
      <c r="C6" s="148">
        <v>556</v>
      </c>
      <c r="D6" s="63">
        <v>511</v>
      </c>
      <c r="E6" s="63">
        <v>45</v>
      </c>
      <c r="F6" s="148">
        <v>11812</v>
      </c>
      <c r="G6" s="63">
        <v>6858</v>
      </c>
      <c r="H6" s="63">
        <v>4954</v>
      </c>
      <c r="I6" s="63">
        <v>8058</v>
      </c>
      <c r="J6" s="63">
        <v>3415</v>
      </c>
      <c r="K6" s="63">
        <v>276</v>
      </c>
      <c r="L6" s="63">
        <v>63</v>
      </c>
      <c r="M6" s="63"/>
      <c r="N6" s="63"/>
      <c r="O6" s="148">
        <v>4059549</v>
      </c>
      <c r="P6" s="148">
        <v>9979883</v>
      </c>
      <c r="Q6" s="148">
        <v>20478802</v>
      </c>
      <c r="R6" s="63">
        <v>19732415</v>
      </c>
      <c r="S6" s="63">
        <v>673609</v>
      </c>
      <c r="T6" s="63">
        <v>72778</v>
      </c>
      <c r="U6" s="148">
        <v>10058248</v>
      </c>
    </row>
    <row r="7" spans="1:21" ht="19.5" customHeight="1">
      <c r="A7" s="77" t="s">
        <v>227</v>
      </c>
      <c r="B7" s="156" t="s">
        <v>46</v>
      </c>
      <c r="C7" s="149">
        <v>115</v>
      </c>
      <c r="D7" s="145">
        <v>105</v>
      </c>
      <c r="E7" s="49">
        <v>10</v>
      </c>
      <c r="F7" s="153">
        <v>3651</v>
      </c>
      <c r="G7" s="49">
        <v>1243</v>
      </c>
      <c r="H7" s="49">
        <v>2408</v>
      </c>
      <c r="I7" s="49">
        <v>1430</v>
      </c>
      <c r="J7" s="49">
        <v>2184</v>
      </c>
      <c r="K7" s="49">
        <v>21</v>
      </c>
      <c r="L7" s="49">
        <v>16</v>
      </c>
      <c r="M7" s="49"/>
      <c r="N7" s="49"/>
      <c r="O7" s="153">
        <v>841430</v>
      </c>
      <c r="P7" s="153">
        <v>2749372</v>
      </c>
      <c r="Q7" s="153">
        <v>5198473</v>
      </c>
      <c r="R7" s="49">
        <v>5126728</v>
      </c>
      <c r="S7" s="49">
        <v>71585</v>
      </c>
      <c r="T7" s="50">
        <v>160</v>
      </c>
      <c r="U7" s="153">
        <v>2449101</v>
      </c>
    </row>
    <row r="8" spans="1:21" ht="19.5" customHeight="1">
      <c r="A8" s="77" t="s">
        <v>228</v>
      </c>
      <c r="B8" s="156" t="s">
        <v>118</v>
      </c>
      <c r="C8" s="149">
        <v>8</v>
      </c>
      <c r="D8" s="145">
        <v>8</v>
      </c>
      <c r="E8" s="50" t="s">
        <v>348</v>
      </c>
      <c r="F8" s="153">
        <v>296</v>
      </c>
      <c r="G8" s="49">
        <v>172</v>
      </c>
      <c r="H8" s="49">
        <v>124</v>
      </c>
      <c r="I8" s="49">
        <v>167</v>
      </c>
      <c r="J8" s="49">
        <v>126</v>
      </c>
      <c r="K8" s="49">
        <v>3</v>
      </c>
      <c r="L8" s="52" t="s">
        <v>75</v>
      </c>
      <c r="M8" s="49"/>
      <c r="N8" s="49"/>
      <c r="O8" s="154">
        <v>104354</v>
      </c>
      <c r="P8" s="153">
        <v>322702</v>
      </c>
      <c r="Q8" s="153">
        <v>1127170</v>
      </c>
      <c r="R8" s="49">
        <v>1125121</v>
      </c>
      <c r="S8" s="49">
        <v>2049</v>
      </c>
      <c r="T8" s="50" t="s">
        <v>348</v>
      </c>
      <c r="U8" s="153">
        <v>363797</v>
      </c>
    </row>
    <row r="9" spans="1:21" ht="19.5" customHeight="1">
      <c r="A9" s="77" t="s">
        <v>229</v>
      </c>
      <c r="B9" s="156" t="s">
        <v>383</v>
      </c>
      <c r="C9" s="149">
        <v>2</v>
      </c>
      <c r="D9" s="145">
        <v>1</v>
      </c>
      <c r="E9" s="49">
        <v>1</v>
      </c>
      <c r="F9" s="154" t="s">
        <v>367</v>
      </c>
      <c r="G9" s="50" t="s">
        <v>365</v>
      </c>
      <c r="H9" s="50" t="s">
        <v>365</v>
      </c>
      <c r="I9" s="50" t="s">
        <v>365</v>
      </c>
      <c r="J9" s="50" t="s">
        <v>365</v>
      </c>
      <c r="K9" s="50" t="s">
        <v>365</v>
      </c>
      <c r="L9" s="50" t="s">
        <v>365</v>
      </c>
      <c r="M9" s="50" t="s">
        <v>365</v>
      </c>
      <c r="N9" s="50" t="s">
        <v>365</v>
      </c>
      <c r="O9" s="154" t="s">
        <v>373</v>
      </c>
      <c r="P9" s="154" t="s">
        <v>373</v>
      </c>
      <c r="Q9" s="154" t="s">
        <v>367</v>
      </c>
      <c r="R9" s="50" t="s">
        <v>365</v>
      </c>
      <c r="S9" s="50" t="s">
        <v>365</v>
      </c>
      <c r="T9" s="50" t="s">
        <v>365</v>
      </c>
      <c r="U9" s="154" t="s">
        <v>376</v>
      </c>
    </row>
    <row r="10" spans="1:21" ht="19.5" customHeight="1">
      <c r="A10" s="77" t="s">
        <v>230</v>
      </c>
      <c r="B10" s="156" t="s">
        <v>119</v>
      </c>
      <c r="C10" s="149">
        <v>32</v>
      </c>
      <c r="D10" s="145">
        <v>25</v>
      </c>
      <c r="E10" s="49">
        <v>7</v>
      </c>
      <c r="F10" s="153">
        <v>807</v>
      </c>
      <c r="G10" s="49">
        <v>133</v>
      </c>
      <c r="H10" s="49">
        <v>674</v>
      </c>
      <c r="I10" s="49">
        <v>541</v>
      </c>
      <c r="J10" s="49">
        <v>256</v>
      </c>
      <c r="K10" s="52" t="s">
        <v>75</v>
      </c>
      <c r="L10" s="49">
        <v>10</v>
      </c>
      <c r="M10" s="49"/>
      <c r="N10" s="49"/>
      <c r="O10" s="153">
        <v>152572</v>
      </c>
      <c r="P10" s="153">
        <v>264745</v>
      </c>
      <c r="Q10" s="153">
        <v>596228</v>
      </c>
      <c r="R10" s="49">
        <v>560379</v>
      </c>
      <c r="S10" s="49">
        <v>35101</v>
      </c>
      <c r="T10" s="49">
        <v>748</v>
      </c>
      <c r="U10" s="153">
        <v>331483</v>
      </c>
    </row>
    <row r="11" spans="1:21" ht="19.5" customHeight="1">
      <c r="A11" s="77" t="s">
        <v>231</v>
      </c>
      <c r="B11" s="156" t="s">
        <v>47</v>
      </c>
      <c r="C11" s="149">
        <v>48</v>
      </c>
      <c r="D11" s="145">
        <v>46</v>
      </c>
      <c r="E11" s="49">
        <v>2</v>
      </c>
      <c r="F11" s="153">
        <v>721</v>
      </c>
      <c r="G11" s="49">
        <v>536</v>
      </c>
      <c r="H11" s="49">
        <v>185</v>
      </c>
      <c r="I11" s="49">
        <v>611</v>
      </c>
      <c r="J11" s="49">
        <v>99</v>
      </c>
      <c r="K11" s="49">
        <v>9</v>
      </c>
      <c r="L11" s="49">
        <v>2</v>
      </c>
      <c r="M11" s="49"/>
      <c r="N11" s="49"/>
      <c r="O11" s="153">
        <v>232080</v>
      </c>
      <c r="P11" s="153">
        <v>575127</v>
      </c>
      <c r="Q11" s="153">
        <v>1050675</v>
      </c>
      <c r="R11" s="49">
        <v>952176</v>
      </c>
      <c r="S11" s="49">
        <v>98499</v>
      </c>
      <c r="T11" s="50" t="s">
        <v>348</v>
      </c>
      <c r="U11" s="153">
        <v>475548</v>
      </c>
    </row>
    <row r="12" spans="1:21" ht="19.5" customHeight="1">
      <c r="A12" s="77" t="s">
        <v>232</v>
      </c>
      <c r="B12" s="156" t="s">
        <v>48</v>
      </c>
      <c r="C12" s="149">
        <v>66</v>
      </c>
      <c r="D12" s="145">
        <v>59</v>
      </c>
      <c r="E12" s="49">
        <v>7</v>
      </c>
      <c r="F12" s="153">
        <v>1216</v>
      </c>
      <c r="G12" s="49">
        <v>885</v>
      </c>
      <c r="H12" s="49">
        <v>331</v>
      </c>
      <c r="I12" s="49">
        <v>1057</v>
      </c>
      <c r="J12" s="49">
        <v>144</v>
      </c>
      <c r="K12" s="49">
        <v>3</v>
      </c>
      <c r="L12" s="49">
        <v>12</v>
      </c>
      <c r="M12" s="49"/>
      <c r="N12" s="49"/>
      <c r="O12" s="153">
        <v>355795</v>
      </c>
      <c r="P12" s="153">
        <v>481473</v>
      </c>
      <c r="Q12" s="153">
        <v>1269199</v>
      </c>
      <c r="R12" s="49">
        <v>1199315</v>
      </c>
      <c r="S12" s="49">
        <v>69708</v>
      </c>
      <c r="T12" s="49">
        <v>176</v>
      </c>
      <c r="U12" s="153">
        <v>787726</v>
      </c>
    </row>
    <row r="13" spans="1:21" ht="19.5" customHeight="1">
      <c r="A13" s="77" t="s">
        <v>233</v>
      </c>
      <c r="B13" s="156" t="s">
        <v>120</v>
      </c>
      <c r="C13" s="149">
        <v>16</v>
      </c>
      <c r="D13" s="145">
        <v>14</v>
      </c>
      <c r="E13" s="49">
        <v>2</v>
      </c>
      <c r="F13" s="153">
        <v>669</v>
      </c>
      <c r="G13" s="49">
        <v>557</v>
      </c>
      <c r="H13" s="49">
        <v>112</v>
      </c>
      <c r="I13" s="49">
        <v>454</v>
      </c>
      <c r="J13" s="49">
        <v>33</v>
      </c>
      <c r="K13" s="49">
        <v>180</v>
      </c>
      <c r="L13" s="49">
        <v>2</v>
      </c>
      <c r="M13" s="49"/>
      <c r="N13" s="49"/>
      <c r="O13" s="153">
        <v>293903</v>
      </c>
      <c r="P13" s="153">
        <v>1855971</v>
      </c>
      <c r="Q13" s="153">
        <v>2724791</v>
      </c>
      <c r="R13" s="50">
        <v>2715221</v>
      </c>
      <c r="S13" s="50">
        <v>9570</v>
      </c>
      <c r="T13" s="50" t="s">
        <v>348</v>
      </c>
      <c r="U13" s="153">
        <v>868820</v>
      </c>
    </row>
    <row r="14" spans="1:21" ht="19.5" customHeight="1">
      <c r="A14" s="77" t="s">
        <v>234</v>
      </c>
      <c r="B14" s="156" t="s">
        <v>222</v>
      </c>
      <c r="C14" s="149">
        <v>59</v>
      </c>
      <c r="D14" s="145">
        <v>57</v>
      </c>
      <c r="E14" s="49">
        <v>2</v>
      </c>
      <c r="F14" s="153">
        <v>952</v>
      </c>
      <c r="G14" s="49">
        <v>634</v>
      </c>
      <c r="H14" s="49">
        <v>318</v>
      </c>
      <c r="I14" s="49">
        <v>814</v>
      </c>
      <c r="J14" s="49">
        <v>130</v>
      </c>
      <c r="K14" s="49">
        <v>6</v>
      </c>
      <c r="L14" s="49">
        <v>2</v>
      </c>
      <c r="M14" s="49"/>
      <c r="N14" s="49"/>
      <c r="O14" s="153">
        <v>340014</v>
      </c>
      <c r="P14" s="153">
        <v>591330</v>
      </c>
      <c r="Q14" s="153">
        <v>1267674</v>
      </c>
      <c r="R14" s="49">
        <v>1214490</v>
      </c>
      <c r="S14" s="49">
        <v>53169</v>
      </c>
      <c r="T14" s="49">
        <v>15</v>
      </c>
      <c r="U14" s="153">
        <v>676344</v>
      </c>
    </row>
    <row r="15" spans="1:21" ht="19.5" customHeight="1">
      <c r="A15" s="77" t="s">
        <v>235</v>
      </c>
      <c r="B15" s="156" t="s">
        <v>384</v>
      </c>
      <c r="C15" s="149">
        <v>5</v>
      </c>
      <c r="D15" s="145">
        <v>5</v>
      </c>
      <c r="E15" s="50" t="s">
        <v>348</v>
      </c>
      <c r="F15" s="153">
        <v>159</v>
      </c>
      <c r="G15" s="49">
        <v>96</v>
      </c>
      <c r="H15" s="49">
        <v>63</v>
      </c>
      <c r="I15" s="49">
        <v>149</v>
      </c>
      <c r="J15" s="49">
        <v>10</v>
      </c>
      <c r="K15" s="52" t="s">
        <v>75</v>
      </c>
      <c r="L15" s="52" t="s">
        <v>75</v>
      </c>
      <c r="M15" s="49"/>
      <c r="N15" s="49"/>
      <c r="O15" s="153">
        <v>102323</v>
      </c>
      <c r="P15" s="153">
        <v>167699</v>
      </c>
      <c r="Q15" s="153">
        <v>364063</v>
      </c>
      <c r="R15" s="50">
        <v>364063</v>
      </c>
      <c r="S15" s="50" t="s">
        <v>348</v>
      </c>
      <c r="T15" s="50" t="s">
        <v>348</v>
      </c>
      <c r="U15" s="153">
        <v>196364</v>
      </c>
    </row>
    <row r="16" spans="1:21" ht="19.5" customHeight="1">
      <c r="A16" s="77" t="s">
        <v>236</v>
      </c>
      <c r="B16" s="156" t="s">
        <v>121</v>
      </c>
      <c r="C16" s="149">
        <v>1</v>
      </c>
      <c r="D16" s="145">
        <v>1</v>
      </c>
      <c r="E16" s="50" t="s">
        <v>348</v>
      </c>
      <c r="F16" s="154" t="s">
        <v>367</v>
      </c>
      <c r="G16" s="50" t="s">
        <v>365</v>
      </c>
      <c r="H16" s="50" t="s">
        <v>365</v>
      </c>
      <c r="I16" s="50" t="s">
        <v>365</v>
      </c>
      <c r="J16" s="50" t="s">
        <v>365</v>
      </c>
      <c r="K16" s="50" t="s">
        <v>365</v>
      </c>
      <c r="L16" s="50" t="s">
        <v>365</v>
      </c>
      <c r="M16" s="50" t="s">
        <v>365</v>
      </c>
      <c r="N16" s="50" t="s">
        <v>365</v>
      </c>
      <c r="O16" s="154" t="s">
        <v>373</v>
      </c>
      <c r="P16" s="154" t="s">
        <v>373</v>
      </c>
      <c r="Q16" s="154" t="s">
        <v>367</v>
      </c>
      <c r="R16" s="50" t="s">
        <v>365</v>
      </c>
      <c r="S16" s="50" t="s">
        <v>365</v>
      </c>
      <c r="T16" s="50" t="s">
        <v>365</v>
      </c>
      <c r="U16" s="154" t="s">
        <v>376</v>
      </c>
    </row>
    <row r="17" spans="1:21" ht="19.5" customHeight="1">
      <c r="A17" s="77" t="s">
        <v>237</v>
      </c>
      <c r="B17" s="156" t="s">
        <v>49</v>
      </c>
      <c r="C17" s="149">
        <v>8</v>
      </c>
      <c r="D17" s="145">
        <v>8</v>
      </c>
      <c r="E17" s="50" t="s">
        <v>348</v>
      </c>
      <c r="F17" s="153">
        <v>158</v>
      </c>
      <c r="G17" s="49">
        <v>85</v>
      </c>
      <c r="H17" s="49">
        <v>73</v>
      </c>
      <c r="I17" s="49">
        <v>116</v>
      </c>
      <c r="J17" s="49">
        <v>42</v>
      </c>
      <c r="K17" s="52" t="s">
        <v>75</v>
      </c>
      <c r="L17" s="52" t="s">
        <v>75</v>
      </c>
      <c r="M17" s="49"/>
      <c r="N17" s="49"/>
      <c r="O17" s="153">
        <v>60441</v>
      </c>
      <c r="P17" s="153">
        <v>191436</v>
      </c>
      <c r="Q17" s="153">
        <v>324460</v>
      </c>
      <c r="R17" s="49">
        <v>302801</v>
      </c>
      <c r="S17" s="50">
        <v>20829</v>
      </c>
      <c r="T17" s="49">
        <v>830</v>
      </c>
      <c r="U17" s="153">
        <v>133024</v>
      </c>
    </row>
    <row r="18" spans="1:21" ht="19.5" customHeight="1">
      <c r="A18" s="77" t="s">
        <v>238</v>
      </c>
      <c r="B18" s="156" t="s">
        <v>122</v>
      </c>
      <c r="C18" s="150" t="s">
        <v>75</v>
      </c>
      <c r="D18" s="52" t="s">
        <v>75</v>
      </c>
      <c r="E18" s="52" t="s">
        <v>75</v>
      </c>
      <c r="F18" s="150" t="s">
        <v>75</v>
      </c>
      <c r="G18" s="52" t="s">
        <v>75</v>
      </c>
      <c r="H18" s="52" t="s">
        <v>75</v>
      </c>
      <c r="I18" s="52" t="s">
        <v>75</v>
      </c>
      <c r="J18" s="52" t="s">
        <v>75</v>
      </c>
      <c r="K18" s="52" t="s">
        <v>75</v>
      </c>
      <c r="L18" s="52" t="s">
        <v>75</v>
      </c>
      <c r="M18" s="50"/>
      <c r="N18" s="50"/>
      <c r="O18" s="154" t="s">
        <v>374</v>
      </c>
      <c r="P18" s="154" t="s">
        <v>374</v>
      </c>
      <c r="Q18" s="154" t="s">
        <v>369</v>
      </c>
      <c r="R18" s="50" t="s">
        <v>348</v>
      </c>
      <c r="S18" s="50" t="s">
        <v>348</v>
      </c>
      <c r="T18" s="50" t="s">
        <v>348</v>
      </c>
      <c r="U18" s="154" t="s">
        <v>377</v>
      </c>
    </row>
    <row r="19" spans="1:21" ht="19.5" customHeight="1">
      <c r="A19" s="77" t="s">
        <v>239</v>
      </c>
      <c r="B19" s="156" t="s">
        <v>123</v>
      </c>
      <c r="C19" s="150" t="s">
        <v>75</v>
      </c>
      <c r="D19" s="52" t="s">
        <v>75</v>
      </c>
      <c r="E19" s="52" t="s">
        <v>75</v>
      </c>
      <c r="F19" s="150" t="s">
        <v>75</v>
      </c>
      <c r="G19" s="52" t="s">
        <v>75</v>
      </c>
      <c r="H19" s="52" t="s">
        <v>75</v>
      </c>
      <c r="I19" s="52" t="s">
        <v>75</v>
      </c>
      <c r="J19" s="52" t="s">
        <v>75</v>
      </c>
      <c r="K19" s="52" t="s">
        <v>75</v>
      </c>
      <c r="L19" s="52" t="s">
        <v>75</v>
      </c>
      <c r="M19" s="50"/>
      <c r="N19" s="50"/>
      <c r="O19" s="154" t="s">
        <v>374</v>
      </c>
      <c r="P19" s="154" t="s">
        <v>374</v>
      </c>
      <c r="Q19" s="154" t="s">
        <v>369</v>
      </c>
      <c r="R19" s="50" t="s">
        <v>348</v>
      </c>
      <c r="S19" s="50" t="s">
        <v>348</v>
      </c>
      <c r="T19" s="50" t="s">
        <v>348</v>
      </c>
      <c r="U19" s="154" t="s">
        <v>377</v>
      </c>
    </row>
    <row r="20" spans="1:21" ht="19.5" customHeight="1">
      <c r="A20" s="77" t="s">
        <v>240</v>
      </c>
      <c r="B20" s="156" t="s">
        <v>50</v>
      </c>
      <c r="C20" s="149">
        <v>26</v>
      </c>
      <c r="D20" s="145">
        <v>23</v>
      </c>
      <c r="E20" s="49">
        <v>3</v>
      </c>
      <c r="F20" s="153">
        <v>361</v>
      </c>
      <c r="G20" s="49">
        <v>288</v>
      </c>
      <c r="H20" s="49">
        <v>73</v>
      </c>
      <c r="I20" s="49">
        <v>291</v>
      </c>
      <c r="J20" s="49">
        <v>65</v>
      </c>
      <c r="K20" s="49">
        <v>1</v>
      </c>
      <c r="L20" s="49">
        <v>4</v>
      </c>
      <c r="M20" s="49"/>
      <c r="N20" s="49"/>
      <c r="O20" s="153">
        <v>150847</v>
      </c>
      <c r="P20" s="153">
        <v>325075</v>
      </c>
      <c r="Q20" s="153">
        <v>750473</v>
      </c>
      <c r="R20" s="145">
        <v>734417</v>
      </c>
      <c r="S20" s="50">
        <v>15489</v>
      </c>
      <c r="T20" s="50">
        <v>567</v>
      </c>
      <c r="U20" s="153">
        <v>425398</v>
      </c>
    </row>
    <row r="21" spans="1:21" ht="19.5" customHeight="1">
      <c r="A21" s="77" t="s">
        <v>241</v>
      </c>
      <c r="B21" s="156" t="s">
        <v>51</v>
      </c>
      <c r="C21" s="149">
        <v>6</v>
      </c>
      <c r="D21" s="145">
        <v>6</v>
      </c>
      <c r="E21" s="52" t="s">
        <v>75</v>
      </c>
      <c r="F21" s="153">
        <v>58</v>
      </c>
      <c r="G21" s="49">
        <v>48</v>
      </c>
      <c r="H21" s="49">
        <v>10</v>
      </c>
      <c r="I21" s="49">
        <v>55</v>
      </c>
      <c r="J21" s="49">
        <v>2</v>
      </c>
      <c r="K21" s="49">
        <v>1</v>
      </c>
      <c r="L21" s="50" t="s">
        <v>348</v>
      </c>
      <c r="M21" s="49"/>
      <c r="N21" s="49"/>
      <c r="O21" s="153">
        <v>26688</v>
      </c>
      <c r="P21" s="153">
        <v>31573</v>
      </c>
      <c r="Q21" s="153">
        <v>113129</v>
      </c>
      <c r="R21" s="49">
        <v>107429</v>
      </c>
      <c r="S21" s="50">
        <v>5700</v>
      </c>
      <c r="T21" s="50" t="s">
        <v>348</v>
      </c>
      <c r="U21" s="153">
        <v>81556</v>
      </c>
    </row>
    <row r="22" spans="1:21" ht="19.5" customHeight="1">
      <c r="A22" s="77" t="s">
        <v>242</v>
      </c>
      <c r="B22" s="156" t="s">
        <v>124</v>
      </c>
      <c r="C22" s="149">
        <v>1</v>
      </c>
      <c r="D22" s="145">
        <v>1</v>
      </c>
      <c r="E22" s="52" t="s">
        <v>75</v>
      </c>
      <c r="F22" s="154" t="s">
        <v>367</v>
      </c>
      <c r="G22" s="50" t="s">
        <v>365</v>
      </c>
      <c r="H22" s="50" t="s">
        <v>365</v>
      </c>
      <c r="I22" s="50" t="s">
        <v>365</v>
      </c>
      <c r="J22" s="50" t="s">
        <v>365</v>
      </c>
      <c r="K22" s="50" t="s">
        <v>365</v>
      </c>
      <c r="L22" s="50" t="s">
        <v>365</v>
      </c>
      <c r="M22" s="50" t="s">
        <v>365</v>
      </c>
      <c r="N22" s="50" t="s">
        <v>365</v>
      </c>
      <c r="O22" s="154" t="s">
        <v>373</v>
      </c>
      <c r="P22" s="154" t="s">
        <v>373</v>
      </c>
      <c r="Q22" s="154" t="s">
        <v>367</v>
      </c>
      <c r="R22" s="50" t="s">
        <v>365</v>
      </c>
      <c r="S22" s="50" t="s">
        <v>365</v>
      </c>
      <c r="T22" s="50" t="s">
        <v>365</v>
      </c>
      <c r="U22" s="154" t="s">
        <v>376</v>
      </c>
    </row>
    <row r="23" spans="1:21" ht="19.5" customHeight="1">
      <c r="A23" s="77" t="s">
        <v>243</v>
      </c>
      <c r="B23" s="156" t="s">
        <v>52</v>
      </c>
      <c r="C23" s="149">
        <v>84</v>
      </c>
      <c r="D23" s="145">
        <v>77</v>
      </c>
      <c r="E23" s="49">
        <v>7</v>
      </c>
      <c r="F23" s="153">
        <v>1153</v>
      </c>
      <c r="G23" s="49">
        <v>968</v>
      </c>
      <c r="H23" s="49">
        <v>185</v>
      </c>
      <c r="I23" s="49">
        <v>1060</v>
      </c>
      <c r="J23" s="49">
        <v>77</v>
      </c>
      <c r="K23" s="49">
        <v>6</v>
      </c>
      <c r="L23" s="49">
        <v>10</v>
      </c>
      <c r="M23" s="49"/>
      <c r="N23" s="49"/>
      <c r="O23" s="153">
        <v>446075</v>
      </c>
      <c r="P23" s="153">
        <v>844513</v>
      </c>
      <c r="Q23" s="153">
        <v>1734685</v>
      </c>
      <c r="R23" s="49">
        <v>1442446</v>
      </c>
      <c r="S23" s="49">
        <v>243107</v>
      </c>
      <c r="T23" s="49">
        <v>49132</v>
      </c>
      <c r="U23" s="153">
        <v>890172</v>
      </c>
    </row>
    <row r="24" spans="1:21" ht="19.5" customHeight="1">
      <c r="A24" s="77" t="s">
        <v>244</v>
      </c>
      <c r="B24" s="156" t="s">
        <v>53</v>
      </c>
      <c r="C24" s="149">
        <v>38</v>
      </c>
      <c r="D24" s="145">
        <v>37</v>
      </c>
      <c r="E24" s="49">
        <v>1</v>
      </c>
      <c r="F24" s="153">
        <v>594</v>
      </c>
      <c r="G24" s="49">
        <v>529</v>
      </c>
      <c r="H24" s="49">
        <v>65</v>
      </c>
      <c r="I24" s="49">
        <v>538</v>
      </c>
      <c r="J24" s="49">
        <v>48</v>
      </c>
      <c r="K24" s="49">
        <v>7</v>
      </c>
      <c r="L24" s="49">
        <v>1</v>
      </c>
      <c r="M24" s="49"/>
      <c r="N24" s="49"/>
      <c r="O24" s="153">
        <v>257243</v>
      </c>
      <c r="P24" s="153">
        <v>628299</v>
      </c>
      <c r="Q24" s="153">
        <v>1200098</v>
      </c>
      <c r="R24" s="49">
        <v>1164495</v>
      </c>
      <c r="S24" s="49">
        <v>23923</v>
      </c>
      <c r="T24" s="49">
        <v>11680</v>
      </c>
      <c r="U24" s="153">
        <v>571799</v>
      </c>
    </row>
    <row r="25" spans="1:21" ht="19.5" customHeight="1">
      <c r="A25" s="77" t="s">
        <v>245</v>
      </c>
      <c r="B25" s="156" t="s">
        <v>180</v>
      </c>
      <c r="C25" s="149">
        <v>10</v>
      </c>
      <c r="D25" s="145">
        <v>10</v>
      </c>
      <c r="E25" s="52" t="s">
        <v>75</v>
      </c>
      <c r="F25" s="153">
        <v>204</v>
      </c>
      <c r="G25" s="49">
        <v>113</v>
      </c>
      <c r="H25" s="49">
        <v>91</v>
      </c>
      <c r="I25" s="49">
        <v>122</v>
      </c>
      <c r="J25" s="49">
        <v>82</v>
      </c>
      <c r="K25" s="52" t="s">
        <v>75</v>
      </c>
      <c r="L25" s="52" t="s">
        <v>75</v>
      </c>
      <c r="M25" s="49"/>
      <c r="N25" s="49"/>
      <c r="O25" s="153">
        <v>66469</v>
      </c>
      <c r="P25" s="153">
        <v>113488</v>
      </c>
      <c r="Q25" s="153">
        <v>238231</v>
      </c>
      <c r="R25" s="49">
        <v>229179</v>
      </c>
      <c r="S25" s="49">
        <v>8717</v>
      </c>
      <c r="T25" s="50">
        <v>335</v>
      </c>
      <c r="U25" s="153">
        <v>124743</v>
      </c>
    </row>
    <row r="26" spans="1:21" ht="19.5" customHeight="1">
      <c r="A26" s="77" t="s">
        <v>246</v>
      </c>
      <c r="B26" s="156" t="s">
        <v>247</v>
      </c>
      <c r="C26" s="150" t="s">
        <v>75</v>
      </c>
      <c r="D26" s="145"/>
      <c r="E26" s="52" t="s">
        <v>75</v>
      </c>
      <c r="F26" s="150" t="s">
        <v>75</v>
      </c>
      <c r="G26" s="52" t="s">
        <v>75</v>
      </c>
      <c r="H26" s="52" t="s">
        <v>75</v>
      </c>
      <c r="I26" s="52" t="s">
        <v>75</v>
      </c>
      <c r="J26" s="52" t="s">
        <v>75</v>
      </c>
      <c r="K26" s="52" t="s">
        <v>75</v>
      </c>
      <c r="L26" s="52" t="s">
        <v>75</v>
      </c>
      <c r="M26" s="49"/>
      <c r="N26" s="49"/>
      <c r="O26" s="153"/>
      <c r="P26" s="153"/>
      <c r="Q26" s="154" t="s">
        <v>369</v>
      </c>
      <c r="R26" s="50" t="s">
        <v>348</v>
      </c>
      <c r="S26" s="50" t="s">
        <v>348</v>
      </c>
      <c r="T26" s="50" t="s">
        <v>348</v>
      </c>
      <c r="U26" s="154" t="s">
        <v>377</v>
      </c>
    </row>
    <row r="27" spans="1:21" ht="19.5" customHeight="1">
      <c r="A27" s="77" t="s">
        <v>248</v>
      </c>
      <c r="B27" s="156" t="s">
        <v>249</v>
      </c>
      <c r="C27" s="149">
        <v>2</v>
      </c>
      <c r="D27" s="145">
        <v>2</v>
      </c>
      <c r="E27" s="52" t="s">
        <v>75</v>
      </c>
      <c r="F27" s="154" t="s">
        <v>367</v>
      </c>
      <c r="G27" s="50" t="s">
        <v>365</v>
      </c>
      <c r="H27" s="50" t="s">
        <v>365</v>
      </c>
      <c r="I27" s="50" t="s">
        <v>365</v>
      </c>
      <c r="J27" s="50" t="s">
        <v>365</v>
      </c>
      <c r="K27" s="50" t="s">
        <v>365</v>
      </c>
      <c r="L27" s="50" t="s">
        <v>365</v>
      </c>
      <c r="M27" s="50" t="s">
        <v>365</v>
      </c>
      <c r="N27" s="50" t="s">
        <v>365</v>
      </c>
      <c r="O27" s="154" t="s">
        <v>373</v>
      </c>
      <c r="P27" s="154" t="s">
        <v>373</v>
      </c>
      <c r="Q27" s="154" t="s">
        <v>367</v>
      </c>
      <c r="R27" s="50" t="s">
        <v>365</v>
      </c>
      <c r="S27" s="50" t="s">
        <v>365</v>
      </c>
      <c r="T27" s="50" t="s">
        <v>365</v>
      </c>
      <c r="U27" s="154" t="s">
        <v>376</v>
      </c>
    </row>
    <row r="28" spans="1:21" ht="19.5" customHeight="1">
      <c r="A28" s="77" t="s">
        <v>206</v>
      </c>
      <c r="B28" s="156" t="s">
        <v>125</v>
      </c>
      <c r="C28" s="149">
        <v>5</v>
      </c>
      <c r="D28" s="145">
        <v>3</v>
      </c>
      <c r="E28" s="49">
        <v>2</v>
      </c>
      <c r="F28" s="153">
        <v>71</v>
      </c>
      <c r="G28" s="49">
        <v>66</v>
      </c>
      <c r="H28" s="49">
        <v>5</v>
      </c>
      <c r="I28" s="49">
        <v>63</v>
      </c>
      <c r="J28" s="49">
        <v>6</v>
      </c>
      <c r="K28" s="52" t="s">
        <v>75</v>
      </c>
      <c r="L28" s="49">
        <v>2</v>
      </c>
      <c r="M28" s="49"/>
      <c r="N28" s="49"/>
      <c r="O28" s="153">
        <v>42057</v>
      </c>
      <c r="P28" s="153">
        <v>36687</v>
      </c>
      <c r="Q28" s="153">
        <v>81097</v>
      </c>
      <c r="R28" s="49">
        <v>66747</v>
      </c>
      <c r="S28" s="49">
        <v>5300</v>
      </c>
      <c r="T28" s="49">
        <v>9050</v>
      </c>
      <c r="U28" s="153">
        <v>44410</v>
      </c>
    </row>
    <row r="29" spans="1:21" ht="19.5" customHeight="1">
      <c r="A29" s="77" t="s">
        <v>250</v>
      </c>
      <c r="B29" s="156" t="s">
        <v>126</v>
      </c>
      <c r="C29" s="149">
        <v>2</v>
      </c>
      <c r="D29" s="145">
        <v>1</v>
      </c>
      <c r="E29" s="49">
        <v>1</v>
      </c>
      <c r="F29" s="154" t="s">
        <v>367</v>
      </c>
      <c r="G29" s="50" t="s">
        <v>365</v>
      </c>
      <c r="H29" s="50" t="s">
        <v>365</v>
      </c>
      <c r="I29" s="50" t="s">
        <v>365</v>
      </c>
      <c r="J29" s="50" t="s">
        <v>365</v>
      </c>
      <c r="K29" s="50" t="s">
        <v>365</v>
      </c>
      <c r="L29" s="50" t="s">
        <v>365</v>
      </c>
      <c r="M29" s="50" t="s">
        <v>365</v>
      </c>
      <c r="N29" s="50" t="s">
        <v>365</v>
      </c>
      <c r="O29" s="154" t="s">
        <v>373</v>
      </c>
      <c r="P29" s="154" t="s">
        <v>373</v>
      </c>
      <c r="Q29" s="154" t="s">
        <v>367</v>
      </c>
      <c r="R29" s="50" t="s">
        <v>365</v>
      </c>
      <c r="S29" s="50" t="s">
        <v>365</v>
      </c>
      <c r="T29" s="50" t="s">
        <v>365</v>
      </c>
      <c r="U29" s="154" t="s">
        <v>376</v>
      </c>
    </row>
    <row r="30" spans="1:21" ht="19.5" customHeight="1" thickBot="1">
      <c r="A30" s="82" t="s">
        <v>225</v>
      </c>
      <c r="B30" s="157" t="s">
        <v>54</v>
      </c>
      <c r="C30" s="151">
        <v>22</v>
      </c>
      <c r="D30" s="145">
        <v>22</v>
      </c>
      <c r="E30" s="52" t="s">
        <v>75</v>
      </c>
      <c r="F30" s="155">
        <v>200</v>
      </c>
      <c r="G30" s="83">
        <v>140</v>
      </c>
      <c r="H30" s="49">
        <v>60</v>
      </c>
      <c r="I30" s="83">
        <v>162</v>
      </c>
      <c r="J30" s="83">
        <v>32</v>
      </c>
      <c r="K30" s="83">
        <v>6</v>
      </c>
      <c r="L30" s="84" t="s">
        <v>75</v>
      </c>
      <c r="M30" s="83"/>
      <c r="N30" s="83"/>
      <c r="O30" s="155">
        <v>82442</v>
      </c>
      <c r="P30" s="155">
        <v>118213</v>
      </c>
      <c r="Q30" s="153">
        <v>259020</v>
      </c>
      <c r="R30" s="83">
        <v>253015</v>
      </c>
      <c r="S30" s="83">
        <v>5945</v>
      </c>
      <c r="T30" s="83">
        <v>60</v>
      </c>
      <c r="U30" s="155">
        <v>140807</v>
      </c>
    </row>
    <row r="31" spans="1:21" ht="15.75" customHeight="1" thickTop="1">
      <c r="A31" s="220" t="s">
        <v>210</v>
      </c>
      <c r="B31" s="221"/>
      <c r="C31" s="138">
        <v>207</v>
      </c>
      <c r="D31" s="174">
        <v>181</v>
      </c>
      <c r="E31" s="174">
        <v>14</v>
      </c>
      <c r="F31" s="175">
        <v>3298</v>
      </c>
      <c r="G31" s="174">
        <v>2595</v>
      </c>
      <c r="H31" s="174">
        <v>703</v>
      </c>
      <c r="I31" s="174">
        <v>2744</v>
      </c>
      <c r="J31" s="174">
        <v>329</v>
      </c>
      <c r="K31" s="174">
        <v>207</v>
      </c>
      <c r="L31" s="174">
        <v>18</v>
      </c>
      <c r="M31" s="175">
        <v>0</v>
      </c>
      <c r="N31" s="175">
        <v>0</v>
      </c>
      <c r="O31" s="175">
        <v>1318618</v>
      </c>
      <c r="P31" s="175">
        <v>4023553</v>
      </c>
      <c r="Q31" s="175">
        <v>7112144</v>
      </c>
      <c r="R31" s="174">
        <v>6665603</v>
      </c>
      <c r="S31" s="174">
        <v>396012</v>
      </c>
      <c r="T31" s="174">
        <v>50529</v>
      </c>
      <c r="U31" s="175">
        <v>3088591</v>
      </c>
    </row>
    <row r="32" spans="1:21" ht="15.75" customHeight="1">
      <c r="A32" s="222" t="s">
        <v>218</v>
      </c>
      <c r="B32" s="205"/>
      <c r="C32" s="176">
        <v>19</v>
      </c>
      <c r="D32" s="49">
        <v>53</v>
      </c>
      <c r="E32" s="49">
        <v>4</v>
      </c>
      <c r="F32" s="176">
        <v>1369</v>
      </c>
      <c r="G32" s="49">
        <v>1045</v>
      </c>
      <c r="H32" s="49">
        <v>324</v>
      </c>
      <c r="I32" s="49">
        <v>1129</v>
      </c>
      <c r="J32" s="49">
        <v>206</v>
      </c>
      <c r="K32" s="49">
        <v>30</v>
      </c>
      <c r="L32" s="49">
        <v>4</v>
      </c>
      <c r="M32" s="176">
        <v>0</v>
      </c>
      <c r="N32" s="176">
        <v>0</v>
      </c>
      <c r="O32" s="176">
        <v>859146</v>
      </c>
      <c r="P32" s="176">
        <v>1421899</v>
      </c>
      <c r="Q32" s="176">
        <v>3632430</v>
      </c>
      <c r="R32" s="49">
        <v>3571300</v>
      </c>
      <c r="S32" s="49">
        <v>40040</v>
      </c>
      <c r="T32" s="49">
        <v>21090</v>
      </c>
      <c r="U32" s="176">
        <v>2210531</v>
      </c>
    </row>
    <row r="33" spans="1:21" ht="15.75" customHeight="1" thickBot="1">
      <c r="A33" s="183" t="s">
        <v>212</v>
      </c>
      <c r="B33" s="207"/>
      <c r="C33" s="177">
        <v>330</v>
      </c>
      <c r="D33" s="134">
        <v>277</v>
      </c>
      <c r="E33" s="134">
        <v>27</v>
      </c>
      <c r="F33" s="177">
        <v>7145</v>
      </c>
      <c r="G33" s="134">
        <v>3218</v>
      </c>
      <c r="H33" s="134">
        <v>3927</v>
      </c>
      <c r="I33" s="134">
        <v>4185</v>
      </c>
      <c r="J33" s="134">
        <v>2880</v>
      </c>
      <c r="K33" s="134">
        <v>39</v>
      </c>
      <c r="L33" s="134">
        <v>41</v>
      </c>
      <c r="M33" s="177">
        <v>0</v>
      </c>
      <c r="N33" s="177">
        <v>0</v>
      </c>
      <c r="O33" s="177">
        <v>1881785</v>
      </c>
      <c r="P33" s="177">
        <v>4534431</v>
      </c>
      <c r="Q33" s="177">
        <v>9734228</v>
      </c>
      <c r="R33" s="134">
        <v>9495512</v>
      </c>
      <c r="S33" s="134">
        <v>237557</v>
      </c>
      <c r="T33" s="134">
        <v>1159</v>
      </c>
      <c r="U33" s="177">
        <v>4759126</v>
      </c>
    </row>
  </sheetData>
  <mergeCells count="25">
    <mergeCell ref="R4:R5"/>
    <mergeCell ref="L4:L5"/>
    <mergeCell ref="O3:O5"/>
    <mergeCell ref="P3:P5"/>
    <mergeCell ref="Q4:Q5"/>
    <mergeCell ref="F3:L3"/>
    <mergeCell ref="I4:I5"/>
    <mergeCell ref="J4:J5"/>
    <mergeCell ref="K4:K5"/>
    <mergeCell ref="A33:B33"/>
    <mergeCell ref="A1:U1"/>
    <mergeCell ref="C3:E3"/>
    <mergeCell ref="Q3:T3"/>
    <mergeCell ref="A31:B31"/>
    <mergeCell ref="A32:B32"/>
    <mergeCell ref="S4:S5"/>
    <mergeCell ref="T4:T5"/>
    <mergeCell ref="U3:U5"/>
    <mergeCell ref="A3:B5"/>
    <mergeCell ref="C4:C5"/>
    <mergeCell ref="H4:H5"/>
    <mergeCell ref="D4:D5"/>
    <mergeCell ref="E4:E5"/>
    <mergeCell ref="F4:F5"/>
    <mergeCell ref="G4:G5"/>
  </mergeCells>
  <printOptions/>
  <pageMargins left="0.984251968503937" right="0.7874015748031497" top="0.984251968503937" bottom="0.984251968503937" header="0" footer="0"/>
  <pageSetup fitToHeight="1" fitToWidth="1" orientation="landscape" paperSize="9" scale="71" r:id="rId1"/>
</worksheet>
</file>

<file path=xl/worksheets/sheet12.xml><?xml version="1.0" encoding="utf-8"?>
<worksheet xmlns="http://schemas.openxmlformats.org/spreadsheetml/2006/main" xmlns:r="http://schemas.openxmlformats.org/officeDocument/2006/relationships">
  <sheetPr>
    <pageSetUpPr fitToPage="1"/>
  </sheetPr>
  <dimension ref="A1:N19"/>
  <sheetViews>
    <sheetView workbookViewId="0" topLeftCell="A1">
      <selection activeCell="A1" sqref="A1:N1"/>
    </sheetView>
  </sheetViews>
  <sheetFormatPr defaultColWidth="9.140625" defaultRowHeight="12"/>
  <cols>
    <col min="1" max="1" width="11.8515625" style="0" customWidth="1"/>
    <col min="2" max="2" width="6.421875" style="152" customWidth="1"/>
    <col min="3" max="4" width="5.7109375" style="0" customWidth="1"/>
    <col min="5" max="5" width="8.8515625" style="152" customWidth="1"/>
    <col min="6" max="7" width="7.00390625" style="0" customWidth="1"/>
    <col min="8" max="8" width="13.57421875" style="0" customWidth="1"/>
    <col min="9" max="9" width="14.28125" style="0" customWidth="1"/>
    <col min="10" max="12" width="12.140625" style="0" customWidth="1"/>
    <col min="13" max="13" width="12.421875" style="0" customWidth="1"/>
    <col min="14" max="14" width="12.140625" style="0" customWidth="1"/>
    <col min="15" max="16384" width="8.7109375" style="0" customWidth="1"/>
  </cols>
  <sheetData>
    <row r="1" spans="1:14" ht="21">
      <c r="A1" s="184" t="s">
        <v>127</v>
      </c>
      <c r="B1" s="184"/>
      <c r="C1" s="184"/>
      <c r="D1" s="184"/>
      <c r="E1" s="184"/>
      <c r="F1" s="184"/>
      <c r="G1" s="184"/>
      <c r="H1" s="184"/>
      <c r="I1" s="184"/>
      <c r="J1" s="184"/>
      <c r="K1" s="184"/>
      <c r="L1" s="184"/>
      <c r="M1" s="184"/>
      <c r="N1" s="184"/>
    </row>
    <row r="2" spans="1:14" ht="12.75" thickBot="1">
      <c r="A2" s="43"/>
      <c r="B2" s="147"/>
      <c r="C2" s="43"/>
      <c r="D2" s="43"/>
      <c r="E2" s="147"/>
      <c r="F2" s="43"/>
      <c r="G2" s="43"/>
      <c r="H2" s="43"/>
      <c r="I2" s="43"/>
      <c r="J2" s="43"/>
      <c r="K2" s="43"/>
      <c r="L2" s="43"/>
      <c r="M2" s="43"/>
      <c r="N2" s="44" t="s">
        <v>128</v>
      </c>
    </row>
    <row r="3" spans="1:14" ht="19.5" customHeight="1">
      <c r="A3" s="48" t="s">
        <v>129</v>
      </c>
      <c r="B3" s="244" t="s">
        <v>130</v>
      </c>
      <c r="C3" s="245"/>
      <c r="D3" s="246"/>
      <c r="E3" s="244" t="s">
        <v>131</v>
      </c>
      <c r="F3" s="245"/>
      <c r="G3" s="246"/>
      <c r="H3" s="247" t="s">
        <v>132</v>
      </c>
      <c r="I3" s="247" t="s">
        <v>133</v>
      </c>
      <c r="J3" s="249" t="s">
        <v>134</v>
      </c>
      <c r="K3" s="250"/>
      <c r="L3" s="250"/>
      <c r="M3" s="251"/>
      <c r="N3" s="252" t="s">
        <v>112</v>
      </c>
    </row>
    <row r="4" spans="1:14" ht="19.5" customHeight="1">
      <c r="A4" s="45" t="s">
        <v>135</v>
      </c>
      <c r="B4" s="166" t="s">
        <v>366</v>
      </c>
      <c r="C4" s="47" t="s">
        <v>136</v>
      </c>
      <c r="D4" s="45" t="s">
        <v>114</v>
      </c>
      <c r="E4" s="166" t="s">
        <v>366</v>
      </c>
      <c r="F4" s="47" t="s">
        <v>115</v>
      </c>
      <c r="G4" s="45" t="s">
        <v>116</v>
      </c>
      <c r="H4" s="248"/>
      <c r="I4" s="248"/>
      <c r="J4" s="158" t="s">
        <v>368</v>
      </c>
      <c r="K4" s="47" t="s">
        <v>76</v>
      </c>
      <c r="L4" s="45" t="s">
        <v>117</v>
      </c>
      <c r="M4" s="42" t="s">
        <v>137</v>
      </c>
      <c r="N4" s="253"/>
    </row>
    <row r="5" spans="1:14" ht="19.5" customHeight="1">
      <c r="A5" s="62" t="s">
        <v>336</v>
      </c>
      <c r="B5" s="159">
        <f aca="true" t="shared" si="0" ref="B5:N5">SUM(B6:B19)</f>
        <v>556</v>
      </c>
      <c r="C5" s="64">
        <f t="shared" si="0"/>
        <v>511</v>
      </c>
      <c r="D5" s="64">
        <f t="shared" si="0"/>
        <v>45</v>
      </c>
      <c r="E5" s="163">
        <f t="shared" si="0"/>
        <v>11812</v>
      </c>
      <c r="F5" s="64">
        <f t="shared" si="0"/>
        <v>6858</v>
      </c>
      <c r="G5" s="64">
        <f t="shared" si="0"/>
        <v>4954</v>
      </c>
      <c r="H5" s="163">
        <f t="shared" si="0"/>
        <v>4059549</v>
      </c>
      <c r="I5" s="163">
        <f t="shared" si="0"/>
        <v>9979883</v>
      </c>
      <c r="J5" s="163">
        <f t="shared" si="0"/>
        <v>20478802</v>
      </c>
      <c r="K5" s="64">
        <f t="shared" si="0"/>
        <v>19732415</v>
      </c>
      <c r="L5" s="64">
        <f t="shared" si="0"/>
        <v>673609</v>
      </c>
      <c r="M5" s="64">
        <f t="shared" si="0"/>
        <v>72778</v>
      </c>
      <c r="N5" s="163">
        <f t="shared" si="0"/>
        <v>10058248</v>
      </c>
    </row>
    <row r="6" spans="1:14" ht="19.5" customHeight="1">
      <c r="A6" s="198" t="s">
        <v>73</v>
      </c>
      <c r="B6" s="160">
        <f>SUM(C6:D6)</f>
        <v>21</v>
      </c>
      <c r="C6" s="51">
        <v>20</v>
      </c>
      <c r="D6" s="51">
        <v>1</v>
      </c>
      <c r="E6" s="164">
        <f>SUM(F6:G6)</f>
        <v>215</v>
      </c>
      <c r="F6" s="51">
        <v>99</v>
      </c>
      <c r="G6" s="51">
        <v>116</v>
      </c>
      <c r="H6" s="164">
        <v>66713</v>
      </c>
      <c r="I6" s="164">
        <v>125397</v>
      </c>
      <c r="J6" s="164">
        <f>SUM(K6:M6)</f>
        <v>261958</v>
      </c>
      <c r="K6" s="51">
        <v>236550</v>
      </c>
      <c r="L6" s="51">
        <v>24910</v>
      </c>
      <c r="M6" s="51">
        <v>498</v>
      </c>
      <c r="N6" s="164">
        <v>136561</v>
      </c>
    </row>
    <row r="7" spans="1:14" ht="19.5" customHeight="1">
      <c r="A7" s="198" t="s">
        <v>138</v>
      </c>
      <c r="B7" s="160">
        <f aca="true" t="shared" si="1" ref="B7:B19">SUM(C7:D7)</f>
        <v>13</v>
      </c>
      <c r="C7" s="51">
        <v>11</v>
      </c>
      <c r="D7" s="51">
        <v>2</v>
      </c>
      <c r="E7" s="164">
        <f aca="true" t="shared" si="2" ref="E7:E19">SUM(F7:G7)</f>
        <v>211</v>
      </c>
      <c r="F7" s="51">
        <v>91</v>
      </c>
      <c r="G7" s="51">
        <v>120</v>
      </c>
      <c r="H7" s="164">
        <v>62386</v>
      </c>
      <c r="I7" s="164">
        <v>102810</v>
      </c>
      <c r="J7" s="164">
        <f aca="true" t="shared" si="3" ref="J7:J19">SUM(K7:M7)</f>
        <v>258931</v>
      </c>
      <c r="K7" s="51">
        <v>258931</v>
      </c>
      <c r="L7" s="52" t="s">
        <v>348</v>
      </c>
      <c r="M7" s="52" t="s">
        <v>348</v>
      </c>
      <c r="N7" s="164">
        <v>156121</v>
      </c>
    </row>
    <row r="8" spans="1:14" ht="19.5" customHeight="1">
      <c r="A8" s="198" t="s">
        <v>139</v>
      </c>
      <c r="B8" s="160">
        <f t="shared" si="1"/>
        <v>17</v>
      </c>
      <c r="C8" s="51">
        <v>14</v>
      </c>
      <c r="D8" s="51">
        <v>3</v>
      </c>
      <c r="E8" s="164">
        <f t="shared" si="2"/>
        <v>209</v>
      </c>
      <c r="F8" s="51">
        <v>96</v>
      </c>
      <c r="G8" s="51">
        <v>113</v>
      </c>
      <c r="H8" s="164">
        <v>58012</v>
      </c>
      <c r="I8" s="164">
        <v>67900</v>
      </c>
      <c r="J8" s="164">
        <f t="shared" si="3"/>
        <v>179367</v>
      </c>
      <c r="K8" s="51">
        <v>175998</v>
      </c>
      <c r="L8" s="51">
        <v>3184</v>
      </c>
      <c r="M8" s="51">
        <v>185</v>
      </c>
      <c r="N8" s="164">
        <v>111467</v>
      </c>
    </row>
    <row r="9" spans="1:14" ht="19.5" customHeight="1">
      <c r="A9" s="198" t="s">
        <v>74</v>
      </c>
      <c r="B9" s="160">
        <f t="shared" si="1"/>
        <v>90</v>
      </c>
      <c r="C9" s="51">
        <v>82</v>
      </c>
      <c r="D9" s="51">
        <v>8</v>
      </c>
      <c r="E9" s="164">
        <f t="shared" si="2"/>
        <v>2153</v>
      </c>
      <c r="F9" s="51">
        <v>1116</v>
      </c>
      <c r="G9" s="51">
        <v>1037</v>
      </c>
      <c r="H9" s="164">
        <v>951868</v>
      </c>
      <c r="I9" s="164">
        <v>1828111</v>
      </c>
      <c r="J9" s="164">
        <f t="shared" si="3"/>
        <v>4861572</v>
      </c>
      <c r="K9" s="51">
        <v>4816015</v>
      </c>
      <c r="L9" s="51">
        <v>41097</v>
      </c>
      <c r="M9" s="51">
        <v>4460</v>
      </c>
      <c r="N9" s="164">
        <v>2626410</v>
      </c>
    </row>
    <row r="10" spans="1:14" ht="19.5" customHeight="1">
      <c r="A10" s="198" t="s">
        <v>140</v>
      </c>
      <c r="B10" s="160">
        <f t="shared" si="1"/>
        <v>41</v>
      </c>
      <c r="C10" s="51">
        <v>37</v>
      </c>
      <c r="D10" s="51">
        <v>4</v>
      </c>
      <c r="E10" s="164">
        <f t="shared" si="2"/>
        <v>970</v>
      </c>
      <c r="F10" s="51">
        <v>741</v>
      </c>
      <c r="G10" s="51">
        <v>229</v>
      </c>
      <c r="H10" s="164">
        <v>401151</v>
      </c>
      <c r="I10" s="164">
        <v>2055745</v>
      </c>
      <c r="J10" s="164">
        <f t="shared" si="3"/>
        <v>3298278</v>
      </c>
      <c r="K10" s="51">
        <v>3235248</v>
      </c>
      <c r="L10" s="51">
        <v>62584</v>
      </c>
      <c r="M10" s="51">
        <v>446</v>
      </c>
      <c r="N10" s="164">
        <v>1242533</v>
      </c>
    </row>
    <row r="11" spans="1:14" ht="19.5" customHeight="1">
      <c r="A11" s="198" t="s">
        <v>141</v>
      </c>
      <c r="B11" s="160">
        <f t="shared" si="1"/>
        <v>45</v>
      </c>
      <c r="C11" s="51">
        <v>35</v>
      </c>
      <c r="D11" s="51">
        <v>10</v>
      </c>
      <c r="E11" s="164">
        <f t="shared" si="2"/>
        <v>669</v>
      </c>
      <c r="F11" s="51">
        <v>362</v>
      </c>
      <c r="G11" s="51">
        <v>307</v>
      </c>
      <c r="H11" s="164">
        <v>247267</v>
      </c>
      <c r="I11" s="164">
        <v>320773</v>
      </c>
      <c r="J11" s="164">
        <f t="shared" si="3"/>
        <v>778291</v>
      </c>
      <c r="K11" s="51">
        <v>753644</v>
      </c>
      <c r="L11" s="51">
        <v>24585</v>
      </c>
      <c r="M11" s="52">
        <v>62</v>
      </c>
      <c r="N11" s="164">
        <v>457518</v>
      </c>
    </row>
    <row r="12" spans="1:14" ht="19.5" customHeight="1">
      <c r="A12" s="198" t="s">
        <v>142</v>
      </c>
      <c r="B12" s="160">
        <f t="shared" si="1"/>
        <v>7</v>
      </c>
      <c r="C12" s="51">
        <v>6</v>
      </c>
      <c r="D12" s="51">
        <v>1</v>
      </c>
      <c r="E12" s="164">
        <f t="shared" si="2"/>
        <v>165</v>
      </c>
      <c r="F12" s="51">
        <v>73</v>
      </c>
      <c r="G12" s="51">
        <v>92</v>
      </c>
      <c r="H12" s="164">
        <v>39591</v>
      </c>
      <c r="I12" s="164">
        <v>43373</v>
      </c>
      <c r="J12" s="164">
        <f t="shared" si="3"/>
        <v>113571</v>
      </c>
      <c r="K12" s="51">
        <v>70069</v>
      </c>
      <c r="L12" s="51">
        <v>43502</v>
      </c>
      <c r="M12" s="52" t="s">
        <v>348</v>
      </c>
      <c r="N12" s="164">
        <v>70198</v>
      </c>
    </row>
    <row r="13" spans="1:14" ht="19.5" customHeight="1">
      <c r="A13" s="198" t="s">
        <v>143</v>
      </c>
      <c r="B13" s="160">
        <f t="shared" si="1"/>
        <v>28</v>
      </c>
      <c r="C13" s="51">
        <v>26</v>
      </c>
      <c r="D13" s="51">
        <v>2</v>
      </c>
      <c r="E13" s="164">
        <f t="shared" si="2"/>
        <v>1022</v>
      </c>
      <c r="F13" s="51">
        <v>466</v>
      </c>
      <c r="G13" s="51">
        <v>556</v>
      </c>
      <c r="H13" s="164">
        <v>289350</v>
      </c>
      <c r="I13" s="164">
        <v>548055</v>
      </c>
      <c r="J13" s="164">
        <f t="shared" si="3"/>
        <v>1234442</v>
      </c>
      <c r="K13" s="51">
        <v>1209952</v>
      </c>
      <c r="L13" s="51">
        <v>21216</v>
      </c>
      <c r="M13" s="51">
        <v>3274</v>
      </c>
      <c r="N13" s="164">
        <v>686387</v>
      </c>
    </row>
    <row r="14" spans="1:14" ht="19.5" customHeight="1">
      <c r="A14" s="198" t="s">
        <v>144</v>
      </c>
      <c r="B14" s="161" t="s">
        <v>369</v>
      </c>
      <c r="C14" s="52" t="s">
        <v>348</v>
      </c>
      <c r="D14" s="52" t="s">
        <v>348</v>
      </c>
      <c r="E14" s="150" t="s">
        <v>369</v>
      </c>
      <c r="F14" s="52" t="s">
        <v>348</v>
      </c>
      <c r="G14" s="52" t="s">
        <v>348</v>
      </c>
      <c r="H14" s="150" t="s">
        <v>380</v>
      </c>
      <c r="I14" s="150" t="s">
        <v>380</v>
      </c>
      <c r="J14" s="150" t="s">
        <v>369</v>
      </c>
      <c r="K14" s="52" t="s">
        <v>348</v>
      </c>
      <c r="L14" s="52" t="s">
        <v>348</v>
      </c>
      <c r="M14" s="52" t="s">
        <v>348</v>
      </c>
      <c r="N14" s="150" t="s">
        <v>380</v>
      </c>
    </row>
    <row r="15" spans="1:14" ht="19.5" customHeight="1">
      <c r="A15" s="198" t="s">
        <v>145</v>
      </c>
      <c r="B15" s="160">
        <f t="shared" si="1"/>
        <v>124</v>
      </c>
      <c r="C15" s="51">
        <v>118</v>
      </c>
      <c r="D15" s="51">
        <v>6</v>
      </c>
      <c r="E15" s="164">
        <f t="shared" si="2"/>
        <v>3157</v>
      </c>
      <c r="F15" s="51">
        <v>1912</v>
      </c>
      <c r="G15" s="51">
        <v>1245</v>
      </c>
      <c r="H15" s="164">
        <v>1022594</v>
      </c>
      <c r="I15" s="164">
        <v>2579587</v>
      </c>
      <c r="J15" s="164">
        <f t="shared" si="3"/>
        <v>5071921</v>
      </c>
      <c r="K15" s="51">
        <v>4901086</v>
      </c>
      <c r="L15" s="51">
        <v>159356</v>
      </c>
      <c r="M15" s="51">
        <v>11479</v>
      </c>
      <c r="N15" s="164">
        <v>2458714</v>
      </c>
    </row>
    <row r="16" spans="1:14" ht="19.5" customHeight="1">
      <c r="A16" s="198" t="s">
        <v>146</v>
      </c>
      <c r="B16" s="160">
        <f t="shared" si="1"/>
        <v>91</v>
      </c>
      <c r="C16" s="51">
        <v>86</v>
      </c>
      <c r="D16" s="51">
        <v>5</v>
      </c>
      <c r="E16" s="164">
        <f t="shared" si="2"/>
        <v>1897</v>
      </c>
      <c r="F16" s="51">
        <v>1092</v>
      </c>
      <c r="G16" s="51">
        <v>805</v>
      </c>
      <c r="H16" s="164">
        <v>528486</v>
      </c>
      <c r="I16" s="164">
        <v>1467541</v>
      </c>
      <c r="J16" s="164">
        <f t="shared" si="3"/>
        <v>2684608</v>
      </c>
      <c r="K16" s="51">
        <v>2498029</v>
      </c>
      <c r="L16" s="51">
        <v>136596</v>
      </c>
      <c r="M16" s="51">
        <v>49983</v>
      </c>
      <c r="N16" s="164">
        <v>1217067</v>
      </c>
    </row>
    <row r="17" spans="1:14" ht="19.5" customHeight="1">
      <c r="A17" s="198" t="s">
        <v>147</v>
      </c>
      <c r="B17" s="160">
        <f t="shared" si="1"/>
        <v>29</v>
      </c>
      <c r="C17" s="51">
        <v>28</v>
      </c>
      <c r="D17" s="52">
        <v>1</v>
      </c>
      <c r="E17" s="164">
        <f t="shared" si="2"/>
        <v>393</v>
      </c>
      <c r="F17" s="51">
        <v>249</v>
      </c>
      <c r="G17" s="51">
        <v>144</v>
      </c>
      <c r="H17" s="164">
        <v>116141</v>
      </c>
      <c r="I17" s="164">
        <v>222538</v>
      </c>
      <c r="J17" s="164">
        <f t="shared" si="3"/>
        <v>455968</v>
      </c>
      <c r="K17" s="51">
        <v>439428</v>
      </c>
      <c r="L17" s="51">
        <v>14714</v>
      </c>
      <c r="M17" s="51">
        <v>1826</v>
      </c>
      <c r="N17" s="164">
        <v>233430</v>
      </c>
    </row>
    <row r="18" spans="1:14" ht="19.5" customHeight="1">
      <c r="A18" s="198" t="s">
        <v>148</v>
      </c>
      <c r="B18" s="160">
        <f t="shared" si="1"/>
        <v>22</v>
      </c>
      <c r="C18" s="51">
        <v>22</v>
      </c>
      <c r="D18" s="52"/>
      <c r="E18" s="164">
        <f t="shared" si="2"/>
        <v>358</v>
      </c>
      <c r="F18" s="51">
        <v>271</v>
      </c>
      <c r="G18" s="51">
        <v>87</v>
      </c>
      <c r="H18" s="164">
        <v>136195</v>
      </c>
      <c r="I18" s="164">
        <v>210796</v>
      </c>
      <c r="J18" s="164">
        <f t="shared" si="3"/>
        <v>544810</v>
      </c>
      <c r="K18" s="51">
        <v>503262</v>
      </c>
      <c r="L18" s="51">
        <v>41083</v>
      </c>
      <c r="M18" s="51">
        <v>465</v>
      </c>
      <c r="N18" s="164">
        <v>334014</v>
      </c>
    </row>
    <row r="19" spans="1:14" ht="19.5" customHeight="1" thickBot="1">
      <c r="A19" s="199" t="s">
        <v>149</v>
      </c>
      <c r="B19" s="162">
        <f t="shared" si="1"/>
        <v>28</v>
      </c>
      <c r="C19" s="53">
        <v>26</v>
      </c>
      <c r="D19" s="53">
        <v>2</v>
      </c>
      <c r="E19" s="165">
        <f t="shared" si="2"/>
        <v>393</v>
      </c>
      <c r="F19" s="53">
        <v>290</v>
      </c>
      <c r="G19" s="53">
        <v>103</v>
      </c>
      <c r="H19" s="165">
        <v>139795</v>
      </c>
      <c r="I19" s="165">
        <v>407257</v>
      </c>
      <c r="J19" s="165">
        <f t="shared" si="3"/>
        <v>735085</v>
      </c>
      <c r="K19" s="53">
        <v>634203</v>
      </c>
      <c r="L19" s="53">
        <v>100782</v>
      </c>
      <c r="M19" s="53">
        <v>100</v>
      </c>
      <c r="N19" s="165">
        <v>327828</v>
      </c>
    </row>
  </sheetData>
  <mergeCells count="7">
    <mergeCell ref="A1:N1"/>
    <mergeCell ref="B3:D3"/>
    <mergeCell ref="E3:G3"/>
    <mergeCell ref="H3:H4"/>
    <mergeCell ref="I3:I4"/>
    <mergeCell ref="J3:M3"/>
    <mergeCell ref="N3:N4"/>
  </mergeCells>
  <printOptions/>
  <pageMargins left="0.984251968503937" right="0.984251968503937" top="0.984251968503937" bottom="0.984251968503937" header="0" footer="0"/>
  <pageSetup fitToHeight="1" fitToWidth="1" orientation="landscape" paperSize="9" scale="98" r:id="rId1"/>
</worksheet>
</file>

<file path=xl/worksheets/sheet13.xml><?xml version="1.0" encoding="utf-8"?>
<worksheet xmlns="http://schemas.openxmlformats.org/spreadsheetml/2006/main" xmlns:r="http://schemas.openxmlformats.org/officeDocument/2006/relationships">
  <sheetPr>
    <pageSetUpPr fitToPage="1"/>
  </sheetPr>
  <dimension ref="A1:P14"/>
  <sheetViews>
    <sheetView workbookViewId="0" topLeftCell="A1">
      <selection activeCell="A1" sqref="A1:P1"/>
    </sheetView>
  </sheetViews>
  <sheetFormatPr defaultColWidth="9.140625" defaultRowHeight="12"/>
  <cols>
    <col min="1" max="1" width="2.28125" style="0" customWidth="1"/>
    <col min="2" max="2" width="8.7109375" style="0" customWidth="1"/>
    <col min="3" max="3" width="6.421875" style="0" customWidth="1"/>
    <col min="4" max="4" width="6.7109375" style="0" customWidth="1"/>
    <col min="5" max="5" width="5.8515625" style="0" customWidth="1"/>
    <col min="6" max="6" width="9.421875" style="0" customWidth="1"/>
    <col min="7" max="8" width="7.7109375" style="0" customWidth="1"/>
    <col min="9" max="9" width="7.7109375" style="0" hidden="1" customWidth="1"/>
    <col min="10" max="10" width="13.140625" style="0" customWidth="1"/>
    <col min="11" max="11" width="13.421875" style="0" customWidth="1"/>
    <col min="12" max="12" width="12.140625" style="0" customWidth="1"/>
    <col min="13" max="13" width="12.00390625" style="0" customWidth="1"/>
    <col min="14" max="16" width="12.140625" style="0" customWidth="1"/>
    <col min="17" max="16384" width="8.7109375" style="0" customWidth="1"/>
  </cols>
  <sheetData>
    <row r="1" spans="1:16" ht="21">
      <c r="A1" s="184" t="s">
        <v>183</v>
      </c>
      <c r="B1" s="184"/>
      <c r="C1" s="184"/>
      <c r="D1" s="184"/>
      <c r="E1" s="184"/>
      <c r="F1" s="184"/>
      <c r="G1" s="184"/>
      <c r="H1" s="184"/>
      <c r="I1" s="184"/>
      <c r="J1" s="184"/>
      <c r="K1" s="184"/>
      <c r="L1" s="184"/>
      <c r="M1" s="184"/>
      <c r="N1" s="184"/>
      <c r="O1" s="184"/>
      <c r="P1" s="184"/>
    </row>
    <row r="2" spans="1:16" ht="19.5" customHeight="1" thickBot="1">
      <c r="A2" s="43"/>
      <c r="B2" s="43"/>
      <c r="C2" s="43"/>
      <c r="D2" s="43"/>
      <c r="E2" s="43"/>
      <c r="F2" s="43"/>
      <c r="G2" s="43"/>
      <c r="H2" s="43"/>
      <c r="I2" s="43"/>
      <c r="J2" s="43"/>
      <c r="K2" s="43"/>
      <c r="L2" s="43"/>
      <c r="M2" s="43"/>
      <c r="N2" s="43"/>
      <c r="O2" s="43"/>
      <c r="P2" s="44" t="s">
        <v>128</v>
      </c>
    </row>
    <row r="3" spans="1:16" ht="21.75" customHeight="1">
      <c r="A3" s="260" t="s">
        <v>150</v>
      </c>
      <c r="B3" s="260"/>
      <c r="C3" s="244" t="s">
        <v>151</v>
      </c>
      <c r="D3" s="245"/>
      <c r="E3" s="246"/>
      <c r="F3" s="261" t="s">
        <v>131</v>
      </c>
      <c r="G3" s="262"/>
      <c r="H3" s="263"/>
      <c r="I3" s="137"/>
      <c r="J3" s="264" t="s">
        <v>371</v>
      </c>
      <c r="K3" s="264" t="s">
        <v>372</v>
      </c>
      <c r="L3" s="249" t="s">
        <v>134</v>
      </c>
      <c r="M3" s="250"/>
      <c r="N3" s="250"/>
      <c r="O3" s="251"/>
      <c r="P3" s="252" t="s">
        <v>112</v>
      </c>
    </row>
    <row r="4" spans="1:16" ht="21.75" customHeight="1">
      <c r="A4" s="266" t="s">
        <v>332</v>
      </c>
      <c r="B4" s="266"/>
      <c r="C4" s="46" t="s">
        <v>152</v>
      </c>
      <c r="D4" s="47" t="s">
        <v>153</v>
      </c>
      <c r="E4" s="45" t="s">
        <v>114</v>
      </c>
      <c r="F4" s="158" t="s">
        <v>366</v>
      </c>
      <c r="G4" s="47" t="s">
        <v>115</v>
      </c>
      <c r="H4" s="45" t="s">
        <v>116</v>
      </c>
      <c r="I4" s="45"/>
      <c r="J4" s="265"/>
      <c r="K4" s="265"/>
      <c r="L4" s="158" t="s">
        <v>368</v>
      </c>
      <c r="M4" s="69" t="s">
        <v>76</v>
      </c>
      <c r="N4" s="70" t="s">
        <v>184</v>
      </c>
      <c r="O4" s="69" t="s">
        <v>185</v>
      </c>
      <c r="P4" s="253"/>
    </row>
    <row r="5" spans="1:16" ht="21.75" customHeight="1">
      <c r="A5" s="258" t="s">
        <v>174</v>
      </c>
      <c r="B5" s="259"/>
      <c r="C5" s="148">
        <f>SUM(C6:C12)</f>
        <v>556</v>
      </c>
      <c r="D5" s="63">
        <f>SUM(D6:D12)</f>
        <v>511</v>
      </c>
      <c r="E5" s="63">
        <f>SUM(E6:E12)</f>
        <v>45</v>
      </c>
      <c r="F5" s="148">
        <f aca="true" t="shared" si="0" ref="F5:P5">SUM(F6:F12)</f>
        <v>11812</v>
      </c>
      <c r="G5" s="63">
        <f t="shared" si="0"/>
        <v>6858</v>
      </c>
      <c r="H5" s="63">
        <f t="shared" si="0"/>
        <v>4954</v>
      </c>
      <c r="I5" s="63">
        <f t="shared" si="0"/>
        <v>0</v>
      </c>
      <c r="J5" s="148">
        <f t="shared" si="0"/>
        <v>4059549</v>
      </c>
      <c r="K5" s="148">
        <f t="shared" si="0"/>
        <v>9979883</v>
      </c>
      <c r="L5" s="148">
        <f t="shared" si="0"/>
        <v>20478802</v>
      </c>
      <c r="M5" s="63">
        <f t="shared" si="0"/>
        <v>19732415</v>
      </c>
      <c r="N5" s="63">
        <f t="shared" si="0"/>
        <v>673609</v>
      </c>
      <c r="O5" s="63">
        <f t="shared" si="0"/>
        <v>72778</v>
      </c>
      <c r="P5" s="148">
        <f t="shared" si="0"/>
        <v>10058248</v>
      </c>
    </row>
    <row r="6" spans="1:16" ht="21.75" customHeight="1">
      <c r="A6" s="256" t="s">
        <v>154</v>
      </c>
      <c r="B6" s="256"/>
      <c r="C6" s="169">
        <f>SUM(D6:E6)</f>
        <v>256</v>
      </c>
      <c r="D6" s="49">
        <v>214</v>
      </c>
      <c r="E6" s="83">
        <v>42</v>
      </c>
      <c r="F6" s="155">
        <f>SUM(G6:H6)</f>
        <v>1550</v>
      </c>
      <c r="G6" s="49">
        <v>980</v>
      </c>
      <c r="H6" s="49">
        <v>570</v>
      </c>
      <c r="I6" s="49"/>
      <c r="J6" s="153">
        <v>453696</v>
      </c>
      <c r="K6" s="153">
        <v>747282</v>
      </c>
      <c r="L6" s="153">
        <f>SUM(M6:O6)</f>
        <v>1634670</v>
      </c>
      <c r="M6" s="49">
        <v>1490160</v>
      </c>
      <c r="N6" s="49">
        <v>124146</v>
      </c>
      <c r="O6" s="49">
        <v>20364</v>
      </c>
      <c r="P6" s="153">
        <v>887388</v>
      </c>
    </row>
    <row r="7" spans="1:16" ht="21.75" customHeight="1">
      <c r="A7" s="256" t="s">
        <v>155</v>
      </c>
      <c r="B7" s="256"/>
      <c r="C7" s="169">
        <f aca="true" t="shared" si="1" ref="C7:C12">SUM(D7:E7)</f>
        <v>152</v>
      </c>
      <c r="D7" s="49">
        <v>149</v>
      </c>
      <c r="E7" s="83">
        <v>3</v>
      </c>
      <c r="F7" s="155">
        <f aca="true" t="shared" si="2" ref="F7:F12">SUM(G7:H7)</f>
        <v>2087</v>
      </c>
      <c r="G7" s="49">
        <v>1297</v>
      </c>
      <c r="H7" s="49">
        <v>790</v>
      </c>
      <c r="I7" s="49"/>
      <c r="J7" s="153">
        <v>645090</v>
      </c>
      <c r="K7" s="153">
        <v>1430362</v>
      </c>
      <c r="L7" s="153">
        <f aca="true" t="shared" si="3" ref="L7:L12">SUM(M7:O7)</f>
        <v>3219758</v>
      </c>
      <c r="M7" s="49">
        <v>2948440</v>
      </c>
      <c r="N7" s="49">
        <v>245941</v>
      </c>
      <c r="O7" s="49">
        <v>25377</v>
      </c>
      <c r="P7" s="153">
        <v>1789396</v>
      </c>
    </row>
    <row r="8" spans="1:16" ht="21.75" customHeight="1">
      <c r="A8" s="256" t="s">
        <v>156</v>
      </c>
      <c r="B8" s="256"/>
      <c r="C8" s="169">
        <f t="shared" si="1"/>
        <v>69</v>
      </c>
      <c r="D8" s="49">
        <v>69</v>
      </c>
      <c r="E8" s="84" t="s">
        <v>348</v>
      </c>
      <c r="F8" s="155">
        <f t="shared" si="2"/>
        <v>1688</v>
      </c>
      <c r="G8" s="49">
        <v>1163</v>
      </c>
      <c r="H8" s="49">
        <v>525</v>
      </c>
      <c r="I8" s="49"/>
      <c r="J8" s="153">
        <v>630189</v>
      </c>
      <c r="K8" s="153">
        <v>1556361</v>
      </c>
      <c r="L8" s="153">
        <f t="shared" si="3"/>
        <v>3082268</v>
      </c>
      <c r="M8" s="49">
        <v>2918061</v>
      </c>
      <c r="N8" s="49">
        <v>154119</v>
      </c>
      <c r="O8" s="49">
        <v>10088</v>
      </c>
      <c r="P8" s="153">
        <v>1525907</v>
      </c>
    </row>
    <row r="9" spans="1:16" ht="21.75" customHeight="1">
      <c r="A9" s="256" t="s">
        <v>157</v>
      </c>
      <c r="B9" s="256"/>
      <c r="C9" s="169">
        <f t="shared" si="1"/>
        <v>39</v>
      </c>
      <c r="D9" s="49">
        <v>39</v>
      </c>
      <c r="E9" s="84" t="s">
        <v>348</v>
      </c>
      <c r="F9" s="155">
        <f t="shared" si="2"/>
        <v>1517</v>
      </c>
      <c r="G9" s="49">
        <v>928</v>
      </c>
      <c r="H9" s="49">
        <v>589</v>
      </c>
      <c r="I9" s="49"/>
      <c r="J9" s="153">
        <v>477196</v>
      </c>
      <c r="K9" s="153">
        <v>1034102</v>
      </c>
      <c r="L9" s="153">
        <f t="shared" si="3"/>
        <v>1881212</v>
      </c>
      <c r="M9" s="49">
        <v>1763420</v>
      </c>
      <c r="N9" s="49">
        <v>103997</v>
      </c>
      <c r="O9" s="50">
        <v>13795</v>
      </c>
      <c r="P9" s="153">
        <v>847110</v>
      </c>
    </row>
    <row r="10" spans="1:16" ht="21.75" customHeight="1">
      <c r="A10" s="256" t="s">
        <v>158</v>
      </c>
      <c r="B10" s="256"/>
      <c r="C10" s="169">
        <f t="shared" si="1"/>
        <v>28</v>
      </c>
      <c r="D10" s="49">
        <v>28</v>
      </c>
      <c r="E10" s="84" t="s">
        <v>348</v>
      </c>
      <c r="F10" s="155">
        <f t="shared" si="2"/>
        <v>1893</v>
      </c>
      <c r="G10" s="49">
        <v>1023</v>
      </c>
      <c r="H10" s="49">
        <v>870</v>
      </c>
      <c r="I10" s="49"/>
      <c r="J10" s="153">
        <v>652719</v>
      </c>
      <c r="K10" s="153">
        <v>2023787</v>
      </c>
      <c r="L10" s="153">
        <f t="shared" si="3"/>
        <v>4146399</v>
      </c>
      <c r="M10" s="49">
        <v>4097839</v>
      </c>
      <c r="N10" s="49">
        <v>45406</v>
      </c>
      <c r="O10" s="49">
        <v>3154</v>
      </c>
      <c r="P10" s="153">
        <v>1715561</v>
      </c>
    </row>
    <row r="11" spans="1:16" ht="24" customHeight="1">
      <c r="A11" s="257" t="s">
        <v>382</v>
      </c>
      <c r="B11" s="257"/>
      <c r="C11" s="169">
        <f t="shared" si="1"/>
        <v>9</v>
      </c>
      <c r="D11" s="83">
        <v>9</v>
      </c>
      <c r="E11" s="84" t="s">
        <v>348</v>
      </c>
      <c r="F11" s="155">
        <f t="shared" si="2"/>
        <v>1841</v>
      </c>
      <c r="G11" s="83">
        <v>709</v>
      </c>
      <c r="H11" s="83">
        <v>1132</v>
      </c>
      <c r="I11" s="83"/>
      <c r="J11" s="155">
        <v>446830</v>
      </c>
      <c r="K11" s="155">
        <v>924989</v>
      </c>
      <c r="L11" s="153">
        <f t="shared" si="3"/>
        <v>2069333</v>
      </c>
      <c r="M11" s="83">
        <v>2069333</v>
      </c>
      <c r="N11" s="84" t="s">
        <v>348</v>
      </c>
      <c r="O11" s="84" t="s">
        <v>348</v>
      </c>
      <c r="P11" s="155">
        <v>1110724</v>
      </c>
    </row>
    <row r="12" spans="1:16" ht="21.75" customHeight="1">
      <c r="A12" s="254" t="s">
        <v>333</v>
      </c>
      <c r="B12" s="255"/>
      <c r="C12" s="170">
        <f t="shared" si="1"/>
        <v>3</v>
      </c>
      <c r="D12" s="132">
        <v>3</v>
      </c>
      <c r="E12" s="133" t="s">
        <v>348</v>
      </c>
      <c r="F12" s="167">
        <f t="shared" si="2"/>
        <v>1236</v>
      </c>
      <c r="G12" s="132">
        <v>758</v>
      </c>
      <c r="H12" s="132">
        <v>478</v>
      </c>
      <c r="I12" s="132"/>
      <c r="J12" s="167">
        <v>753829</v>
      </c>
      <c r="K12" s="167">
        <v>2263000</v>
      </c>
      <c r="L12" s="167">
        <f t="shared" si="3"/>
        <v>4445162</v>
      </c>
      <c r="M12" s="132">
        <v>4445162</v>
      </c>
      <c r="N12" s="133" t="s">
        <v>348</v>
      </c>
      <c r="O12" s="133" t="s">
        <v>348</v>
      </c>
      <c r="P12" s="167">
        <v>2182162</v>
      </c>
    </row>
    <row r="13" spans="1:16" ht="21.75" customHeight="1">
      <c r="A13" s="172" t="s">
        <v>0</v>
      </c>
      <c r="B13" s="119" t="s">
        <v>159</v>
      </c>
      <c r="C13" s="169">
        <f aca="true" t="shared" si="4" ref="C13:P13">SUM(C6:C8)</f>
        <v>477</v>
      </c>
      <c r="D13" s="49">
        <f t="shared" si="4"/>
        <v>432</v>
      </c>
      <c r="E13" s="49">
        <f t="shared" si="4"/>
        <v>45</v>
      </c>
      <c r="F13" s="153">
        <f t="shared" si="4"/>
        <v>5325</v>
      </c>
      <c r="G13" s="49">
        <f t="shared" si="4"/>
        <v>3440</v>
      </c>
      <c r="H13" s="49">
        <f t="shared" si="4"/>
        <v>1885</v>
      </c>
      <c r="I13" s="49">
        <f t="shared" si="4"/>
        <v>0</v>
      </c>
      <c r="J13" s="153">
        <f t="shared" si="4"/>
        <v>1728975</v>
      </c>
      <c r="K13" s="153">
        <f t="shared" si="4"/>
        <v>3734005</v>
      </c>
      <c r="L13" s="153">
        <f t="shared" si="4"/>
        <v>7936696</v>
      </c>
      <c r="M13" s="49">
        <f t="shared" si="4"/>
        <v>7356661</v>
      </c>
      <c r="N13" s="49">
        <f t="shared" si="4"/>
        <v>524206</v>
      </c>
      <c r="O13" s="49">
        <f t="shared" si="4"/>
        <v>55829</v>
      </c>
      <c r="P13" s="153">
        <f t="shared" si="4"/>
        <v>4202691</v>
      </c>
    </row>
    <row r="14" spans="1:16" ht="21.75" customHeight="1" thickBot="1">
      <c r="A14" s="173" t="s">
        <v>1</v>
      </c>
      <c r="B14" s="54" t="s">
        <v>160</v>
      </c>
      <c r="C14" s="171">
        <f>SUM(C9:C12)</f>
        <v>79</v>
      </c>
      <c r="D14" s="134">
        <f aca="true" t="shared" si="5" ref="D14:P14">SUM(D9:D12)</f>
        <v>79</v>
      </c>
      <c r="E14" s="135">
        <f t="shared" si="5"/>
        <v>0</v>
      </c>
      <c r="F14" s="168">
        <f t="shared" si="5"/>
        <v>6487</v>
      </c>
      <c r="G14" s="134">
        <f>SUM(G9:G12)</f>
        <v>3418</v>
      </c>
      <c r="H14" s="134">
        <f t="shared" si="5"/>
        <v>3069</v>
      </c>
      <c r="I14" s="134">
        <f t="shared" si="5"/>
        <v>0</v>
      </c>
      <c r="J14" s="168">
        <f t="shared" si="5"/>
        <v>2330574</v>
      </c>
      <c r="K14" s="168">
        <f t="shared" si="5"/>
        <v>6245878</v>
      </c>
      <c r="L14" s="168">
        <f t="shared" si="5"/>
        <v>12542106</v>
      </c>
      <c r="M14" s="134">
        <f t="shared" si="5"/>
        <v>12375754</v>
      </c>
      <c r="N14" s="134">
        <f t="shared" si="5"/>
        <v>149403</v>
      </c>
      <c r="O14" s="134">
        <f t="shared" si="5"/>
        <v>16949</v>
      </c>
      <c r="P14" s="168">
        <f t="shared" si="5"/>
        <v>5855557</v>
      </c>
    </row>
  </sheetData>
  <mergeCells count="17">
    <mergeCell ref="A1:P1"/>
    <mergeCell ref="A3:B3"/>
    <mergeCell ref="C3:E3"/>
    <mergeCell ref="F3:H3"/>
    <mergeCell ref="J3:J4"/>
    <mergeCell ref="K3:K4"/>
    <mergeCell ref="L3:O3"/>
    <mergeCell ref="P3:P4"/>
    <mergeCell ref="A4:B4"/>
    <mergeCell ref="A5:B5"/>
    <mergeCell ref="A6:B6"/>
    <mergeCell ref="A7:B7"/>
    <mergeCell ref="A8:B8"/>
    <mergeCell ref="A12:B12"/>
    <mergeCell ref="A9:B9"/>
    <mergeCell ref="A10:B10"/>
    <mergeCell ref="A11:B11"/>
  </mergeCells>
  <printOptions/>
  <pageMargins left="0.984251968503937" right="0.7874015748031497" top="0.984251968503937" bottom="0.984251968503937" header="0" footer="0"/>
  <pageSetup fitToHeight="1" fitToWidth="1" orientation="landscape" paperSize="9" scale="99" r:id="rId1"/>
</worksheet>
</file>

<file path=xl/worksheets/sheet14.xml><?xml version="1.0" encoding="utf-8"?>
<worksheet xmlns="http://schemas.openxmlformats.org/spreadsheetml/2006/main" xmlns:r="http://schemas.openxmlformats.org/officeDocument/2006/relationships">
  <sheetPr>
    <pageSetUpPr fitToPage="1"/>
  </sheetPr>
  <dimension ref="A1:Q33"/>
  <sheetViews>
    <sheetView workbookViewId="0" topLeftCell="A1">
      <pane xSplit="21330" topLeftCell="U1" activePane="topLeft" state="split"/>
      <selection pane="topLeft" activeCell="Q5" sqref="Q5"/>
      <selection pane="topRight" activeCell="U1" sqref="U1"/>
    </sheetView>
  </sheetViews>
  <sheetFormatPr defaultColWidth="9.140625" defaultRowHeight="12"/>
  <cols>
    <col min="1" max="1" width="2.8515625" style="98" customWidth="1"/>
    <col min="2" max="2" width="29.57421875" style="60" customWidth="1"/>
    <col min="3" max="3" width="8.28125" style="60" customWidth="1"/>
    <col min="4" max="4" width="9.140625" style="60" customWidth="1"/>
    <col min="5" max="5" width="14.140625" style="60" customWidth="1"/>
    <col min="6" max="6" width="8.28125" style="60" customWidth="1"/>
    <col min="7" max="7" width="9.421875" style="60" customWidth="1"/>
    <col min="8" max="8" width="14.140625" style="60" customWidth="1"/>
    <col min="9" max="9" width="8.28125" style="60" customWidth="1"/>
    <col min="10" max="10" width="9.00390625" style="60" customWidth="1"/>
    <col min="11" max="11" width="14.140625" style="60" customWidth="1"/>
    <col min="12" max="12" width="8.28125" style="60" customWidth="1"/>
    <col min="13" max="13" width="9.00390625" style="60" customWidth="1"/>
    <col min="14" max="14" width="14.140625" style="60" customWidth="1"/>
    <col min="15" max="15" width="8.28125" style="60" customWidth="1"/>
    <col min="16" max="16" width="9.7109375" style="60" bestFit="1" customWidth="1"/>
    <col min="17" max="17" width="14.140625" style="60" customWidth="1"/>
    <col min="18" max="16384" width="8.7109375" style="60" customWidth="1"/>
  </cols>
  <sheetData>
    <row r="1" spans="1:17" ht="21">
      <c r="A1" s="273" t="s">
        <v>289</v>
      </c>
      <c r="B1" s="273"/>
      <c r="C1" s="273"/>
      <c r="D1" s="273"/>
      <c r="E1" s="273"/>
      <c r="F1" s="273"/>
      <c r="G1" s="273"/>
      <c r="H1" s="273"/>
      <c r="I1" s="273"/>
      <c r="J1" s="273"/>
      <c r="K1" s="273"/>
      <c r="L1" s="273"/>
      <c r="M1" s="273"/>
      <c r="N1" s="273"/>
      <c r="O1" s="273"/>
      <c r="P1" s="273"/>
      <c r="Q1" s="273"/>
    </row>
    <row r="2" spans="1:17" ht="19.5" customHeight="1" thickBot="1">
      <c r="A2" s="97"/>
      <c r="B2" s="55"/>
      <c r="C2" s="55"/>
      <c r="D2" s="55"/>
      <c r="E2" s="55"/>
      <c r="F2" s="55"/>
      <c r="G2" s="55"/>
      <c r="H2" s="55"/>
      <c r="I2" s="55"/>
      <c r="J2" s="55"/>
      <c r="K2" s="55"/>
      <c r="L2" s="55"/>
      <c r="M2" s="55"/>
      <c r="N2" s="55"/>
      <c r="O2" s="55"/>
      <c r="P2" s="55"/>
      <c r="Q2" s="56" t="s">
        <v>256</v>
      </c>
    </row>
    <row r="3" spans="2:17" ht="19.5" customHeight="1">
      <c r="B3" s="57" t="s">
        <v>161</v>
      </c>
      <c r="C3" s="274" t="s">
        <v>162</v>
      </c>
      <c r="D3" s="275"/>
      <c r="E3" s="276"/>
      <c r="F3" s="274" t="s">
        <v>163</v>
      </c>
      <c r="G3" s="275"/>
      <c r="H3" s="276"/>
      <c r="I3" s="274" t="s">
        <v>257</v>
      </c>
      <c r="J3" s="275"/>
      <c r="K3" s="276"/>
      <c r="L3" s="274" t="s">
        <v>258</v>
      </c>
      <c r="M3" s="275"/>
      <c r="N3" s="275"/>
      <c r="O3" s="274" t="s">
        <v>259</v>
      </c>
      <c r="P3" s="275"/>
      <c r="Q3" s="275"/>
    </row>
    <row r="4" spans="1:17" ht="19.5" customHeight="1">
      <c r="A4" s="99"/>
      <c r="B4" s="58" t="s">
        <v>164</v>
      </c>
      <c r="C4" s="124" t="s">
        <v>165</v>
      </c>
      <c r="D4" s="125" t="s">
        <v>166</v>
      </c>
      <c r="E4" s="126" t="s">
        <v>167</v>
      </c>
      <c r="F4" s="124" t="s">
        <v>165</v>
      </c>
      <c r="G4" s="125" t="s">
        <v>166</v>
      </c>
      <c r="H4" s="126" t="s">
        <v>167</v>
      </c>
      <c r="I4" s="124" t="s">
        <v>165</v>
      </c>
      <c r="J4" s="125" t="s">
        <v>166</v>
      </c>
      <c r="K4" s="126" t="s">
        <v>167</v>
      </c>
      <c r="L4" s="124" t="s">
        <v>165</v>
      </c>
      <c r="M4" s="125" t="s">
        <v>166</v>
      </c>
      <c r="N4" s="126" t="s">
        <v>167</v>
      </c>
      <c r="O4" s="124" t="s">
        <v>165</v>
      </c>
      <c r="P4" s="125" t="s">
        <v>166</v>
      </c>
      <c r="Q4" s="126" t="s">
        <v>167</v>
      </c>
    </row>
    <row r="5" spans="2:17" ht="19.5" customHeight="1">
      <c r="B5" s="57" t="s">
        <v>290</v>
      </c>
      <c r="C5" s="111">
        <f>SUM(C6:C29)</f>
        <v>697</v>
      </c>
      <c r="D5" s="87">
        <v>15069</v>
      </c>
      <c r="E5" s="87">
        <v>24912527</v>
      </c>
      <c r="F5" s="60">
        <f>SUM(F6:F29)</f>
        <v>649</v>
      </c>
      <c r="G5" s="59">
        <v>14043</v>
      </c>
      <c r="H5" s="59">
        <v>23857109</v>
      </c>
      <c r="I5" s="59">
        <f>SUM(I6:I29)</f>
        <v>628</v>
      </c>
      <c r="J5" s="59">
        <v>13231</v>
      </c>
      <c r="K5" s="59">
        <v>23097572</v>
      </c>
      <c r="L5" s="60">
        <v>579</v>
      </c>
      <c r="M5" s="100">
        <v>12415</v>
      </c>
      <c r="N5" s="87">
        <v>21594752</v>
      </c>
      <c r="O5" s="100">
        <f>SUM(O6:O29)</f>
        <v>556</v>
      </c>
      <c r="P5" s="100">
        <v>11812</v>
      </c>
      <c r="Q5" s="100">
        <v>20478802</v>
      </c>
    </row>
    <row r="6" spans="1:17" ht="19.5" customHeight="1">
      <c r="A6" s="98" t="s">
        <v>291</v>
      </c>
      <c r="B6" s="61" t="s">
        <v>46</v>
      </c>
      <c r="C6" s="111">
        <v>132</v>
      </c>
      <c r="D6" s="87">
        <v>4333</v>
      </c>
      <c r="E6" s="87">
        <v>6160738</v>
      </c>
      <c r="F6" s="60">
        <v>124</v>
      </c>
      <c r="G6" s="59">
        <v>3976</v>
      </c>
      <c r="H6" s="59">
        <v>5985809</v>
      </c>
      <c r="I6" s="59">
        <v>120</v>
      </c>
      <c r="J6" s="59">
        <v>3830</v>
      </c>
      <c r="K6" s="59">
        <v>5605617</v>
      </c>
      <c r="L6" s="60">
        <v>112</v>
      </c>
      <c r="M6" s="100">
        <v>3613</v>
      </c>
      <c r="N6" s="100">
        <v>5445856</v>
      </c>
      <c r="O6" s="60">
        <v>115</v>
      </c>
      <c r="P6" s="100">
        <v>3651</v>
      </c>
      <c r="Q6" s="100">
        <v>5198473</v>
      </c>
    </row>
    <row r="7" spans="1:17" ht="19.5" customHeight="1">
      <c r="A7" s="98" t="s">
        <v>292</v>
      </c>
      <c r="B7" s="61" t="s">
        <v>168</v>
      </c>
      <c r="C7" s="111">
        <v>7</v>
      </c>
      <c r="D7" s="87">
        <v>285</v>
      </c>
      <c r="E7" s="87">
        <v>1106271</v>
      </c>
      <c r="F7" s="60">
        <v>7</v>
      </c>
      <c r="G7" s="59">
        <v>279</v>
      </c>
      <c r="H7" s="59">
        <v>1138940</v>
      </c>
      <c r="I7" s="59">
        <v>9</v>
      </c>
      <c r="J7" s="59">
        <v>302</v>
      </c>
      <c r="K7" s="59">
        <v>1121469</v>
      </c>
      <c r="L7" s="60">
        <v>8</v>
      </c>
      <c r="M7" s="100">
        <v>291</v>
      </c>
      <c r="N7" s="100">
        <v>1152664</v>
      </c>
      <c r="O7" s="60">
        <v>8</v>
      </c>
      <c r="P7" s="100">
        <v>296</v>
      </c>
      <c r="Q7" s="100">
        <v>1127170</v>
      </c>
    </row>
    <row r="8" spans="1:17" ht="19.5" customHeight="1">
      <c r="A8" s="98" t="s">
        <v>293</v>
      </c>
      <c r="B8" s="61" t="s">
        <v>385</v>
      </c>
      <c r="C8" s="111">
        <v>2</v>
      </c>
      <c r="D8" s="112" t="s">
        <v>342</v>
      </c>
      <c r="E8" s="112" t="s">
        <v>342</v>
      </c>
      <c r="F8" s="60">
        <v>2</v>
      </c>
      <c r="G8" s="89" t="s">
        <v>342</v>
      </c>
      <c r="H8" s="89" t="s">
        <v>342</v>
      </c>
      <c r="I8" s="89">
        <v>2</v>
      </c>
      <c r="J8" s="89" t="s">
        <v>342</v>
      </c>
      <c r="K8" s="89" t="s">
        <v>342</v>
      </c>
      <c r="L8" s="60">
        <v>2</v>
      </c>
      <c r="M8" s="90" t="s">
        <v>342</v>
      </c>
      <c r="N8" s="90" t="s">
        <v>342</v>
      </c>
      <c r="O8" s="60">
        <v>2</v>
      </c>
      <c r="P8" s="90" t="s">
        <v>342</v>
      </c>
      <c r="Q8" s="90" t="s">
        <v>342</v>
      </c>
    </row>
    <row r="9" spans="1:17" ht="19.5" customHeight="1">
      <c r="A9" s="98" t="s">
        <v>294</v>
      </c>
      <c r="B9" s="61" t="s">
        <v>295</v>
      </c>
      <c r="C9" s="111">
        <v>45</v>
      </c>
      <c r="D9" s="87">
        <v>966</v>
      </c>
      <c r="E9" s="87">
        <v>627428</v>
      </c>
      <c r="F9" s="60">
        <v>39</v>
      </c>
      <c r="G9" s="59">
        <v>870</v>
      </c>
      <c r="H9" s="59">
        <v>604826</v>
      </c>
      <c r="I9" s="59">
        <v>39</v>
      </c>
      <c r="J9" s="59">
        <v>870</v>
      </c>
      <c r="K9" s="67">
        <v>468269</v>
      </c>
      <c r="L9" s="60">
        <v>34</v>
      </c>
      <c r="M9" s="100">
        <v>835</v>
      </c>
      <c r="N9" s="100">
        <v>466467</v>
      </c>
      <c r="O9" s="60">
        <v>32</v>
      </c>
      <c r="P9" s="100">
        <v>807</v>
      </c>
      <c r="Q9" s="100">
        <v>596228</v>
      </c>
    </row>
    <row r="10" spans="1:17" ht="19.5" customHeight="1">
      <c r="A10" s="98" t="s">
        <v>296</v>
      </c>
      <c r="B10" s="61" t="s">
        <v>47</v>
      </c>
      <c r="C10" s="111">
        <v>70</v>
      </c>
      <c r="D10" s="87">
        <v>1225</v>
      </c>
      <c r="E10" s="87">
        <v>1753564</v>
      </c>
      <c r="F10" s="60">
        <v>62</v>
      </c>
      <c r="G10" s="59">
        <v>1127</v>
      </c>
      <c r="H10" s="59">
        <v>1582792</v>
      </c>
      <c r="I10" s="59">
        <v>59</v>
      </c>
      <c r="J10" s="59">
        <v>999</v>
      </c>
      <c r="K10" s="67">
        <v>1443718</v>
      </c>
      <c r="L10" s="60">
        <v>52</v>
      </c>
      <c r="M10" s="100">
        <v>856</v>
      </c>
      <c r="N10" s="100">
        <v>1287650</v>
      </c>
      <c r="O10" s="60">
        <v>48</v>
      </c>
      <c r="P10" s="100">
        <v>721</v>
      </c>
      <c r="Q10" s="100">
        <v>1050675</v>
      </c>
    </row>
    <row r="11" spans="1:17" ht="19.5" customHeight="1">
      <c r="A11" s="98" t="s">
        <v>297</v>
      </c>
      <c r="B11" s="61" t="s">
        <v>48</v>
      </c>
      <c r="C11" s="111">
        <v>83</v>
      </c>
      <c r="D11" s="87">
        <v>1673</v>
      </c>
      <c r="E11" s="87">
        <v>1774746</v>
      </c>
      <c r="F11" s="60">
        <v>78</v>
      </c>
      <c r="G11" s="59">
        <v>1629</v>
      </c>
      <c r="H11" s="59">
        <v>1719587</v>
      </c>
      <c r="I11" s="59">
        <v>69</v>
      </c>
      <c r="J11" s="59">
        <v>1369</v>
      </c>
      <c r="K11" s="67">
        <v>1512567</v>
      </c>
      <c r="L11" s="60">
        <v>73</v>
      </c>
      <c r="M11" s="100">
        <v>1322</v>
      </c>
      <c r="N11" s="100">
        <v>1328947</v>
      </c>
      <c r="O11" s="60">
        <v>66</v>
      </c>
      <c r="P11" s="100">
        <v>1216</v>
      </c>
      <c r="Q11" s="100">
        <v>1269199</v>
      </c>
    </row>
    <row r="12" spans="1:17" ht="19.5" customHeight="1">
      <c r="A12" s="98" t="s">
        <v>298</v>
      </c>
      <c r="B12" s="61" t="s">
        <v>299</v>
      </c>
      <c r="C12" s="111">
        <v>16</v>
      </c>
      <c r="D12" s="87">
        <v>796</v>
      </c>
      <c r="E12" s="87">
        <v>3423632</v>
      </c>
      <c r="F12" s="60">
        <v>17</v>
      </c>
      <c r="G12" s="59">
        <v>728</v>
      </c>
      <c r="H12" s="59">
        <v>3185231</v>
      </c>
      <c r="I12" s="59">
        <v>16</v>
      </c>
      <c r="J12" s="59">
        <v>594</v>
      </c>
      <c r="K12" s="67">
        <v>3048686</v>
      </c>
      <c r="L12" s="60">
        <v>14</v>
      </c>
      <c r="M12" s="100">
        <v>675</v>
      </c>
      <c r="N12" s="100">
        <v>2748100</v>
      </c>
      <c r="O12" s="60">
        <v>16</v>
      </c>
      <c r="P12" s="100">
        <v>669</v>
      </c>
      <c r="Q12" s="100">
        <v>2724791</v>
      </c>
    </row>
    <row r="13" spans="1:17" ht="19.5" customHeight="1">
      <c r="A13" s="98" t="s">
        <v>300</v>
      </c>
      <c r="B13" s="61" t="s">
        <v>222</v>
      </c>
      <c r="C13" s="111">
        <v>73</v>
      </c>
      <c r="D13" s="87">
        <v>1102</v>
      </c>
      <c r="E13" s="87">
        <v>1513570</v>
      </c>
      <c r="F13" s="60">
        <v>71</v>
      </c>
      <c r="G13" s="59">
        <v>1143</v>
      </c>
      <c r="H13" s="59">
        <v>1565289</v>
      </c>
      <c r="I13" s="59">
        <v>66</v>
      </c>
      <c r="J13" s="59">
        <v>1072</v>
      </c>
      <c r="K13" s="67">
        <v>1436756</v>
      </c>
      <c r="L13" s="60">
        <v>61</v>
      </c>
      <c r="M13" s="100">
        <v>1024</v>
      </c>
      <c r="N13" s="100">
        <v>1368753</v>
      </c>
      <c r="O13" s="60">
        <v>59</v>
      </c>
      <c r="P13" s="100">
        <v>952</v>
      </c>
      <c r="Q13" s="100">
        <v>1267674</v>
      </c>
    </row>
    <row r="14" spans="1:17" ht="19.5" customHeight="1">
      <c r="A14" s="98" t="s">
        <v>301</v>
      </c>
      <c r="B14" s="61" t="s">
        <v>384</v>
      </c>
      <c r="C14" s="111">
        <v>3</v>
      </c>
      <c r="D14" s="87">
        <v>144</v>
      </c>
      <c r="E14" s="87">
        <v>362872</v>
      </c>
      <c r="F14" s="60">
        <v>3</v>
      </c>
      <c r="G14" s="59">
        <v>118</v>
      </c>
      <c r="H14" s="59">
        <v>368587</v>
      </c>
      <c r="I14" s="59">
        <v>6</v>
      </c>
      <c r="J14" s="59">
        <v>180</v>
      </c>
      <c r="K14" s="67">
        <v>390740</v>
      </c>
      <c r="L14" s="60">
        <v>4</v>
      </c>
      <c r="M14" s="100">
        <v>147</v>
      </c>
      <c r="N14" s="100">
        <v>332949</v>
      </c>
      <c r="O14" s="60">
        <v>5</v>
      </c>
      <c r="P14" s="100">
        <v>159</v>
      </c>
      <c r="Q14" s="100">
        <v>364063</v>
      </c>
    </row>
    <row r="15" spans="1:17" ht="19.5" customHeight="1">
      <c r="A15" s="98" t="s">
        <v>302</v>
      </c>
      <c r="B15" s="61" t="s">
        <v>330</v>
      </c>
      <c r="C15" s="111">
        <v>1</v>
      </c>
      <c r="D15" s="112" t="s">
        <v>342</v>
      </c>
      <c r="E15" s="112" t="s">
        <v>342</v>
      </c>
      <c r="F15" s="60">
        <v>1</v>
      </c>
      <c r="G15" s="89" t="s">
        <v>342</v>
      </c>
      <c r="H15" s="89" t="s">
        <v>342</v>
      </c>
      <c r="I15" s="59">
        <v>1</v>
      </c>
      <c r="J15" s="89" t="s">
        <v>342</v>
      </c>
      <c r="K15" s="89" t="s">
        <v>342</v>
      </c>
      <c r="L15" s="60">
        <v>1</v>
      </c>
      <c r="M15" s="90" t="s">
        <v>342</v>
      </c>
      <c r="N15" s="90" t="s">
        <v>342</v>
      </c>
      <c r="O15" s="60">
        <v>1</v>
      </c>
      <c r="P15" s="90" t="s">
        <v>342</v>
      </c>
      <c r="Q15" s="90" t="s">
        <v>342</v>
      </c>
    </row>
    <row r="16" spans="1:17" ht="19.5" customHeight="1">
      <c r="A16" s="98" t="s">
        <v>303</v>
      </c>
      <c r="B16" s="61" t="s">
        <v>49</v>
      </c>
      <c r="C16" s="111">
        <v>18</v>
      </c>
      <c r="D16" s="87">
        <v>283</v>
      </c>
      <c r="E16" s="87">
        <v>392346</v>
      </c>
      <c r="F16" s="60">
        <v>14</v>
      </c>
      <c r="G16" s="59">
        <v>163</v>
      </c>
      <c r="H16" s="59">
        <v>292316</v>
      </c>
      <c r="I16" s="59">
        <v>15</v>
      </c>
      <c r="J16" s="59">
        <v>185</v>
      </c>
      <c r="K16" s="67">
        <v>377514</v>
      </c>
      <c r="L16" s="60">
        <v>11</v>
      </c>
      <c r="M16" s="100">
        <v>176</v>
      </c>
      <c r="N16" s="100">
        <v>284695</v>
      </c>
      <c r="O16" s="60">
        <v>8</v>
      </c>
      <c r="P16" s="100">
        <v>158</v>
      </c>
      <c r="Q16" s="100">
        <v>324460</v>
      </c>
    </row>
    <row r="17" spans="1:17" ht="19.5" customHeight="1" hidden="1">
      <c r="A17" s="98" t="s">
        <v>304</v>
      </c>
      <c r="B17" s="61" t="s">
        <v>101</v>
      </c>
      <c r="C17" s="113" t="s">
        <v>102</v>
      </c>
      <c r="D17" s="112" t="s">
        <v>102</v>
      </c>
      <c r="E17" s="112" t="s">
        <v>102</v>
      </c>
      <c r="F17" s="88" t="s">
        <v>75</v>
      </c>
      <c r="G17" s="89" t="s">
        <v>75</v>
      </c>
      <c r="H17" s="89" t="s">
        <v>75</v>
      </c>
      <c r="I17" s="89" t="s">
        <v>75</v>
      </c>
      <c r="J17" s="89" t="s">
        <v>75</v>
      </c>
      <c r="K17" s="89" t="s">
        <v>75</v>
      </c>
      <c r="L17" s="89" t="s">
        <v>75</v>
      </c>
      <c r="M17" s="89" t="s">
        <v>75</v>
      </c>
      <c r="N17" s="89" t="s">
        <v>75</v>
      </c>
      <c r="O17" s="89" t="s">
        <v>75</v>
      </c>
      <c r="P17" s="89" t="s">
        <v>75</v>
      </c>
      <c r="Q17" s="89" t="s">
        <v>75</v>
      </c>
    </row>
    <row r="18" spans="1:17" ht="19.5" customHeight="1">
      <c r="A18" s="98" t="s">
        <v>305</v>
      </c>
      <c r="B18" s="61" t="s">
        <v>306</v>
      </c>
      <c r="C18" s="111">
        <v>2</v>
      </c>
      <c r="D18" s="112" t="s">
        <v>342</v>
      </c>
      <c r="E18" s="112" t="s">
        <v>342</v>
      </c>
      <c r="F18" s="60">
        <v>2</v>
      </c>
      <c r="G18" s="89" t="s">
        <v>342</v>
      </c>
      <c r="H18" s="89" t="s">
        <v>342</v>
      </c>
      <c r="I18" s="59">
        <v>1</v>
      </c>
      <c r="J18" s="89" t="s">
        <v>342</v>
      </c>
      <c r="K18" s="89" t="s">
        <v>342</v>
      </c>
      <c r="L18" s="60">
        <v>2</v>
      </c>
      <c r="M18" s="90" t="s">
        <v>342</v>
      </c>
      <c r="N18" s="90" t="s">
        <v>342</v>
      </c>
      <c r="O18" s="89" t="s">
        <v>75</v>
      </c>
      <c r="P18" s="89" t="s">
        <v>75</v>
      </c>
      <c r="Q18" s="89" t="s">
        <v>75</v>
      </c>
    </row>
    <row r="19" spans="1:17" ht="19.5" customHeight="1">
      <c r="A19" s="98" t="s">
        <v>307</v>
      </c>
      <c r="B19" s="61" t="s">
        <v>50</v>
      </c>
      <c r="C19" s="111">
        <v>31</v>
      </c>
      <c r="D19" s="87">
        <v>453</v>
      </c>
      <c r="E19" s="87">
        <v>882972</v>
      </c>
      <c r="F19" s="60">
        <v>26</v>
      </c>
      <c r="G19" s="59">
        <v>437</v>
      </c>
      <c r="H19" s="59">
        <v>754350</v>
      </c>
      <c r="I19" s="59">
        <v>28</v>
      </c>
      <c r="J19" s="59">
        <v>440</v>
      </c>
      <c r="K19" s="59">
        <v>868746</v>
      </c>
      <c r="L19" s="60">
        <v>28</v>
      </c>
      <c r="M19" s="100">
        <v>345</v>
      </c>
      <c r="N19" s="100">
        <v>790729</v>
      </c>
      <c r="O19" s="60">
        <v>26</v>
      </c>
      <c r="P19" s="100">
        <v>361</v>
      </c>
      <c r="Q19" s="100">
        <v>750473</v>
      </c>
    </row>
    <row r="20" spans="1:17" ht="19.5" customHeight="1">
      <c r="A20" s="98" t="s">
        <v>308</v>
      </c>
      <c r="B20" s="61" t="s">
        <v>51</v>
      </c>
      <c r="C20" s="111">
        <v>7</v>
      </c>
      <c r="D20" s="87">
        <v>88</v>
      </c>
      <c r="E20" s="87">
        <v>95866</v>
      </c>
      <c r="F20" s="60">
        <v>6</v>
      </c>
      <c r="G20" s="59">
        <v>68</v>
      </c>
      <c r="H20" s="59">
        <v>82996</v>
      </c>
      <c r="I20" s="59">
        <v>6</v>
      </c>
      <c r="J20" s="59">
        <v>70</v>
      </c>
      <c r="K20" s="59">
        <v>87820</v>
      </c>
      <c r="L20" s="60">
        <v>5</v>
      </c>
      <c r="M20" s="100">
        <v>58</v>
      </c>
      <c r="N20" s="100">
        <v>83208</v>
      </c>
      <c r="O20" s="60">
        <v>6</v>
      </c>
      <c r="P20" s="100">
        <v>58</v>
      </c>
      <c r="Q20" s="100">
        <v>113129</v>
      </c>
    </row>
    <row r="21" spans="1:17" ht="19.5" customHeight="1">
      <c r="A21" s="98" t="s">
        <v>309</v>
      </c>
      <c r="B21" s="61" t="s">
        <v>103</v>
      </c>
      <c r="C21" s="111">
        <v>1</v>
      </c>
      <c r="D21" s="112" t="s">
        <v>342</v>
      </c>
      <c r="E21" s="112" t="s">
        <v>342</v>
      </c>
      <c r="F21" s="60">
        <v>1</v>
      </c>
      <c r="G21" s="89" t="s">
        <v>342</v>
      </c>
      <c r="H21" s="89" t="s">
        <v>342</v>
      </c>
      <c r="I21" s="59">
        <v>1</v>
      </c>
      <c r="J21" s="89" t="s">
        <v>342</v>
      </c>
      <c r="K21" s="89" t="s">
        <v>342</v>
      </c>
      <c r="L21" s="60">
        <v>1</v>
      </c>
      <c r="M21" s="90" t="s">
        <v>342</v>
      </c>
      <c r="N21" s="90" t="s">
        <v>342</v>
      </c>
      <c r="O21" s="60">
        <v>1</v>
      </c>
      <c r="P21" s="90" t="s">
        <v>342</v>
      </c>
      <c r="Q21" s="90" t="s">
        <v>342</v>
      </c>
    </row>
    <row r="22" spans="1:17" ht="19.5" customHeight="1">
      <c r="A22" s="98" t="s">
        <v>310</v>
      </c>
      <c r="B22" s="61" t="s">
        <v>52</v>
      </c>
      <c r="C22" s="111">
        <v>102</v>
      </c>
      <c r="D22" s="87">
        <v>1417</v>
      </c>
      <c r="E22" s="87">
        <v>2185994</v>
      </c>
      <c r="F22" s="60">
        <v>104</v>
      </c>
      <c r="G22" s="59">
        <v>1371</v>
      </c>
      <c r="H22" s="59">
        <v>2205313</v>
      </c>
      <c r="I22" s="59">
        <v>99</v>
      </c>
      <c r="J22" s="59">
        <v>1260</v>
      </c>
      <c r="K22" s="59">
        <v>1967837</v>
      </c>
      <c r="L22" s="60">
        <v>93</v>
      </c>
      <c r="M22" s="100">
        <v>1201</v>
      </c>
      <c r="N22" s="100">
        <v>1925342</v>
      </c>
      <c r="O22" s="60">
        <v>84</v>
      </c>
      <c r="P22" s="100">
        <v>1153</v>
      </c>
      <c r="Q22" s="100">
        <v>1734685</v>
      </c>
    </row>
    <row r="23" spans="1:17" ht="19.5" customHeight="1">
      <c r="A23" s="98" t="s">
        <v>311</v>
      </c>
      <c r="B23" s="61" t="s">
        <v>53</v>
      </c>
      <c r="C23" s="111">
        <v>52</v>
      </c>
      <c r="D23" s="87">
        <v>758</v>
      </c>
      <c r="E23" s="87">
        <v>1397597</v>
      </c>
      <c r="F23" s="60">
        <v>47</v>
      </c>
      <c r="G23" s="59">
        <v>730</v>
      </c>
      <c r="H23" s="59">
        <v>1310085</v>
      </c>
      <c r="I23" s="59">
        <v>43</v>
      </c>
      <c r="J23" s="59">
        <v>677</v>
      </c>
      <c r="K23" s="59">
        <v>1409764</v>
      </c>
      <c r="L23" s="60">
        <v>40</v>
      </c>
      <c r="M23" s="100">
        <v>638</v>
      </c>
      <c r="N23" s="100">
        <v>1237104</v>
      </c>
      <c r="O23" s="60">
        <v>38</v>
      </c>
      <c r="P23" s="100">
        <v>594</v>
      </c>
      <c r="Q23" s="100">
        <v>1200098</v>
      </c>
    </row>
    <row r="24" spans="1:17" ht="19.5" customHeight="1">
      <c r="A24" s="98" t="s">
        <v>312</v>
      </c>
      <c r="B24" s="61" t="s">
        <v>180</v>
      </c>
      <c r="C24" s="111">
        <v>11</v>
      </c>
      <c r="D24" s="87">
        <v>249</v>
      </c>
      <c r="E24" s="87">
        <v>303716</v>
      </c>
      <c r="F24" s="60">
        <v>9</v>
      </c>
      <c r="G24" s="59">
        <v>228</v>
      </c>
      <c r="H24" s="59">
        <v>301352</v>
      </c>
      <c r="I24" s="59">
        <v>10</v>
      </c>
      <c r="J24" s="59">
        <v>276</v>
      </c>
      <c r="K24" s="59">
        <v>359362</v>
      </c>
      <c r="L24" s="60">
        <v>8</v>
      </c>
      <c r="M24" s="100">
        <v>206</v>
      </c>
      <c r="N24" s="100">
        <v>268586</v>
      </c>
      <c r="O24" s="60">
        <v>10</v>
      </c>
      <c r="P24" s="100">
        <v>204</v>
      </c>
      <c r="Q24" s="100">
        <v>238231</v>
      </c>
    </row>
    <row r="25" spans="1:17" ht="19.5" customHeight="1" hidden="1">
      <c r="A25" s="98" t="s">
        <v>313</v>
      </c>
      <c r="B25" s="61" t="s">
        <v>247</v>
      </c>
      <c r="C25" s="113" t="s">
        <v>102</v>
      </c>
      <c r="D25" s="112" t="s">
        <v>102</v>
      </c>
      <c r="E25" s="112" t="s">
        <v>102</v>
      </c>
      <c r="F25" s="88" t="s">
        <v>75</v>
      </c>
      <c r="G25" s="89" t="s">
        <v>75</v>
      </c>
      <c r="H25" s="89" t="s">
        <v>75</v>
      </c>
      <c r="I25" s="89" t="s">
        <v>75</v>
      </c>
      <c r="J25" s="89" t="s">
        <v>75</v>
      </c>
      <c r="K25" s="89" t="s">
        <v>75</v>
      </c>
      <c r="L25" s="89" t="s">
        <v>75</v>
      </c>
      <c r="M25" s="89" t="s">
        <v>75</v>
      </c>
      <c r="N25" s="89" t="s">
        <v>75</v>
      </c>
      <c r="O25" s="89" t="s">
        <v>75</v>
      </c>
      <c r="P25" s="89" t="s">
        <v>75</v>
      </c>
      <c r="Q25" s="89" t="s">
        <v>75</v>
      </c>
    </row>
    <row r="26" spans="1:17" ht="19.5" customHeight="1">
      <c r="A26" s="98">
        <v>29</v>
      </c>
      <c r="B26" s="61" t="s">
        <v>249</v>
      </c>
      <c r="C26" s="111">
        <v>1</v>
      </c>
      <c r="D26" s="112" t="s">
        <v>342</v>
      </c>
      <c r="E26" s="112" t="s">
        <v>342</v>
      </c>
      <c r="F26" s="60">
        <v>1</v>
      </c>
      <c r="G26" s="89" t="s">
        <v>342</v>
      </c>
      <c r="H26" s="89" t="s">
        <v>342</v>
      </c>
      <c r="I26" s="59">
        <v>2</v>
      </c>
      <c r="J26" s="89" t="s">
        <v>342</v>
      </c>
      <c r="K26" s="89" t="s">
        <v>342</v>
      </c>
      <c r="L26" s="60">
        <v>2</v>
      </c>
      <c r="M26" s="90" t="s">
        <v>342</v>
      </c>
      <c r="N26" s="90" t="s">
        <v>342</v>
      </c>
      <c r="O26" s="60">
        <v>2</v>
      </c>
      <c r="P26" s="90" t="s">
        <v>342</v>
      </c>
      <c r="Q26" s="90" t="s">
        <v>342</v>
      </c>
    </row>
    <row r="27" spans="1:17" ht="19.5" customHeight="1">
      <c r="A27" s="98" t="s">
        <v>314</v>
      </c>
      <c r="B27" s="61" t="s">
        <v>251</v>
      </c>
      <c r="C27" s="111">
        <v>4</v>
      </c>
      <c r="D27" s="87">
        <v>113</v>
      </c>
      <c r="E27" s="87">
        <v>114901</v>
      </c>
      <c r="F27" s="60">
        <v>3</v>
      </c>
      <c r="G27" s="59">
        <v>63</v>
      </c>
      <c r="H27" s="59">
        <v>89761</v>
      </c>
      <c r="I27" s="59">
        <v>4</v>
      </c>
      <c r="J27" s="59">
        <v>65</v>
      </c>
      <c r="K27" s="59">
        <v>89590</v>
      </c>
      <c r="L27" s="60">
        <v>3</v>
      </c>
      <c r="M27" s="100">
        <v>61</v>
      </c>
      <c r="N27" s="100">
        <v>81226</v>
      </c>
      <c r="O27" s="60">
        <v>5</v>
      </c>
      <c r="P27" s="100">
        <v>71</v>
      </c>
      <c r="Q27" s="100">
        <v>81097</v>
      </c>
    </row>
    <row r="28" spans="1:17" ht="19.5" customHeight="1">
      <c r="A28" s="98" t="s">
        <v>315</v>
      </c>
      <c r="B28" s="61" t="s">
        <v>104</v>
      </c>
      <c r="C28" s="111">
        <v>2</v>
      </c>
      <c r="D28" s="112" t="s">
        <v>342</v>
      </c>
      <c r="E28" s="112" t="s">
        <v>342</v>
      </c>
      <c r="F28" s="60">
        <v>2</v>
      </c>
      <c r="G28" s="89" t="s">
        <v>342</v>
      </c>
      <c r="H28" s="89" t="s">
        <v>342</v>
      </c>
      <c r="I28" s="59">
        <v>2</v>
      </c>
      <c r="J28" s="89" t="s">
        <v>342</v>
      </c>
      <c r="K28" s="89" t="s">
        <v>342</v>
      </c>
      <c r="L28" s="60">
        <v>2</v>
      </c>
      <c r="M28" s="90" t="s">
        <v>342</v>
      </c>
      <c r="N28" s="90" t="s">
        <v>342</v>
      </c>
      <c r="O28" s="60">
        <v>2</v>
      </c>
      <c r="P28" s="90" t="s">
        <v>342</v>
      </c>
      <c r="Q28" s="90" t="s">
        <v>342</v>
      </c>
    </row>
    <row r="29" spans="1:17" ht="19.5" customHeight="1" thickBot="1">
      <c r="A29" s="101" t="s">
        <v>316</v>
      </c>
      <c r="B29" s="91" t="s">
        <v>54</v>
      </c>
      <c r="C29" s="111">
        <v>34</v>
      </c>
      <c r="D29" s="87">
        <v>242</v>
      </c>
      <c r="E29" s="87">
        <v>326412</v>
      </c>
      <c r="F29" s="102">
        <v>30</v>
      </c>
      <c r="G29" s="87">
        <v>240</v>
      </c>
      <c r="H29" s="87">
        <v>312842</v>
      </c>
      <c r="I29" s="87">
        <v>30</v>
      </c>
      <c r="J29" s="102">
        <v>237</v>
      </c>
      <c r="K29" s="87">
        <v>292937</v>
      </c>
      <c r="L29" s="102">
        <v>23</v>
      </c>
      <c r="M29" s="103">
        <v>204</v>
      </c>
      <c r="N29" s="103">
        <v>264571</v>
      </c>
      <c r="O29" s="102">
        <v>22</v>
      </c>
      <c r="P29" s="103">
        <v>200</v>
      </c>
      <c r="Q29" s="103">
        <v>259020</v>
      </c>
    </row>
    <row r="30" spans="1:17" ht="15" customHeight="1" thickTop="1">
      <c r="A30" s="267" t="s">
        <v>210</v>
      </c>
      <c r="B30" s="268"/>
      <c r="C30" s="115">
        <f>SUM(C10,C12,C14,C15,C16,C19,C20,C21,C22)</f>
        <v>249</v>
      </c>
      <c r="D30" s="116">
        <f aca="true" t="shared" si="0" ref="D30:M30">SUM(D10,D12,D14,D15,D16,D19,D20,D21,D22)</f>
        <v>4406</v>
      </c>
      <c r="E30" s="116">
        <f t="shared" si="0"/>
        <v>9097246</v>
      </c>
      <c r="F30" s="116">
        <f t="shared" si="0"/>
        <v>234</v>
      </c>
      <c r="G30" s="116">
        <f t="shared" si="0"/>
        <v>4012</v>
      </c>
      <c r="H30" s="116">
        <f t="shared" si="0"/>
        <v>8471585</v>
      </c>
      <c r="I30" s="116">
        <f t="shared" si="0"/>
        <v>231</v>
      </c>
      <c r="J30" s="116">
        <f t="shared" si="0"/>
        <v>3728</v>
      </c>
      <c r="K30" s="116">
        <f t="shared" si="0"/>
        <v>8185061</v>
      </c>
      <c r="L30" s="116">
        <f t="shared" si="0"/>
        <v>209</v>
      </c>
      <c r="M30" s="116">
        <f t="shared" si="0"/>
        <v>3458</v>
      </c>
      <c r="N30" s="116">
        <f>SUM(N10,N12,N14,N15,N16,N19,N20,N21,N22)</f>
        <v>7452673</v>
      </c>
      <c r="O30" s="116">
        <f>SUM(O10,O12,O14,O15,O16,O19,O20,O21,O22)</f>
        <v>195</v>
      </c>
      <c r="P30" s="116">
        <v>3298</v>
      </c>
      <c r="Q30" s="116">
        <v>7112144</v>
      </c>
    </row>
    <row r="31" spans="1:17" ht="15" customHeight="1">
      <c r="A31" s="269" t="s">
        <v>218</v>
      </c>
      <c r="B31" s="270"/>
      <c r="C31" s="117">
        <f>SUM(C23,C24,C26,C27,C28)</f>
        <v>70</v>
      </c>
      <c r="D31" s="103">
        <f aca="true" t="shared" si="1" ref="D31:O31">SUM(D23,D24,D26,D27,D28)</f>
        <v>1120</v>
      </c>
      <c r="E31" s="103">
        <f t="shared" si="1"/>
        <v>1816214</v>
      </c>
      <c r="F31" s="100">
        <f t="shared" si="1"/>
        <v>62</v>
      </c>
      <c r="G31" s="100">
        <f t="shared" si="1"/>
        <v>1021</v>
      </c>
      <c r="H31" s="100">
        <f t="shared" si="1"/>
        <v>1701198</v>
      </c>
      <c r="I31" s="100">
        <f t="shared" si="1"/>
        <v>61</v>
      </c>
      <c r="J31" s="100">
        <f t="shared" si="1"/>
        <v>1018</v>
      </c>
      <c r="K31" s="100">
        <f t="shared" si="1"/>
        <v>1858716</v>
      </c>
      <c r="L31" s="100">
        <f t="shared" si="1"/>
        <v>55</v>
      </c>
      <c r="M31" s="100">
        <f t="shared" si="1"/>
        <v>905</v>
      </c>
      <c r="N31" s="100">
        <f t="shared" si="1"/>
        <v>1586916</v>
      </c>
      <c r="O31" s="100">
        <f t="shared" si="1"/>
        <v>57</v>
      </c>
      <c r="P31" s="100">
        <v>1369</v>
      </c>
      <c r="Q31" s="100">
        <v>3632430</v>
      </c>
    </row>
    <row r="32" spans="1:17" ht="15" customHeight="1" thickBot="1">
      <c r="A32" s="271" t="s">
        <v>212</v>
      </c>
      <c r="B32" s="272"/>
      <c r="C32" s="118">
        <f>SUM(C6,C7,C8,C9,C11,C13,C18,C29)</f>
        <v>378</v>
      </c>
      <c r="D32" s="114">
        <f aca="true" t="shared" si="2" ref="D32:O32">SUM(D6,D7,D8,D9,D11,D13,D18,D29)</f>
        <v>8601</v>
      </c>
      <c r="E32" s="114">
        <f t="shared" si="2"/>
        <v>11509165</v>
      </c>
      <c r="F32" s="114">
        <f t="shared" si="2"/>
        <v>353</v>
      </c>
      <c r="G32" s="114">
        <f t="shared" si="2"/>
        <v>8137</v>
      </c>
      <c r="H32" s="114">
        <f t="shared" si="2"/>
        <v>11327293</v>
      </c>
      <c r="I32" s="114">
        <f t="shared" si="2"/>
        <v>336</v>
      </c>
      <c r="J32" s="114">
        <f t="shared" si="2"/>
        <v>7680</v>
      </c>
      <c r="K32" s="114">
        <f t="shared" si="2"/>
        <v>10437615</v>
      </c>
      <c r="L32" s="114">
        <f t="shared" si="2"/>
        <v>315</v>
      </c>
      <c r="M32" s="114">
        <f t="shared" si="2"/>
        <v>7289</v>
      </c>
      <c r="N32" s="114">
        <f t="shared" si="2"/>
        <v>10027258</v>
      </c>
      <c r="O32" s="114">
        <f t="shared" si="2"/>
        <v>304</v>
      </c>
      <c r="P32" s="114">
        <v>7145</v>
      </c>
      <c r="Q32" s="114">
        <v>9734228</v>
      </c>
    </row>
    <row r="33" ht="12">
      <c r="O33" s="100"/>
    </row>
  </sheetData>
  <mergeCells count="9">
    <mergeCell ref="A30:B30"/>
    <mergeCell ref="A31:B31"/>
    <mergeCell ref="A32:B32"/>
    <mergeCell ref="A1:Q1"/>
    <mergeCell ref="C3:E3"/>
    <mergeCell ref="F3:H3"/>
    <mergeCell ref="I3:K3"/>
    <mergeCell ref="L3:N3"/>
    <mergeCell ref="O3:Q3"/>
  </mergeCells>
  <printOptions/>
  <pageMargins left="0.984251968503937" right="0.5905511811023623" top="0.984251968503937" bottom="0.984251968503937" header="0" footer="0"/>
  <pageSetup fitToHeight="1" fitToWidth="1" orientation="landscape" paperSize="9" scale="75" r:id="rId1"/>
</worksheet>
</file>

<file path=xl/worksheets/sheet15.xml><?xml version="1.0" encoding="utf-8"?>
<worksheet xmlns="http://schemas.openxmlformats.org/spreadsheetml/2006/main" xmlns:r="http://schemas.openxmlformats.org/officeDocument/2006/relationships">
  <sheetPr>
    <pageSetUpPr fitToPage="1"/>
  </sheetPr>
  <dimension ref="A1:P49"/>
  <sheetViews>
    <sheetView workbookViewId="0" topLeftCell="A1">
      <selection activeCell="P5" sqref="P5"/>
    </sheetView>
  </sheetViews>
  <sheetFormatPr defaultColWidth="9.140625" defaultRowHeight="12"/>
  <cols>
    <col min="1" max="1" width="21.421875" style="60" customWidth="1"/>
    <col min="2" max="2" width="8.140625" style="60" customWidth="1"/>
    <col min="3" max="3" width="10.421875" style="60" customWidth="1"/>
    <col min="4" max="4" width="14.421875" style="60" customWidth="1"/>
    <col min="5" max="5" width="8.140625" style="60" customWidth="1"/>
    <col min="6" max="6" width="10.421875" style="60" customWidth="1"/>
    <col min="7" max="7" width="14.00390625" style="60" customWidth="1"/>
    <col min="8" max="8" width="8.140625" style="60" customWidth="1"/>
    <col min="9" max="9" width="9.57421875" style="60" customWidth="1"/>
    <col min="10" max="10" width="14.00390625" style="60" customWidth="1"/>
    <col min="11" max="11" width="8.140625" style="60" customWidth="1"/>
    <col min="12" max="12" width="9.421875" style="60" customWidth="1"/>
    <col min="13" max="13" width="14.00390625" style="60" customWidth="1"/>
    <col min="14" max="14" width="8.140625" style="60" customWidth="1"/>
    <col min="15" max="15" width="9.421875" style="60" customWidth="1"/>
    <col min="16" max="16" width="14.8515625" style="60" customWidth="1"/>
    <col min="17" max="18" width="8.7109375" style="60" customWidth="1"/>
    <col min="19" max="19" width="10.00390625" style="60" customWidth="1"/>
    <col min="20" max="16384" width="8.7109375" style="60" customWidth="1"/>
  </cols>
  <sheetData>
    <row r="1" spans="1:16" ht="21">
      <c r="A1" s="273" t="s">
        <v>255</v>
      </c>
      <c r="B1" s="273"/>
      <c r="C1" s="273"/>
      <c r="D1" s="273"/>
      <c r="E1" s="273"/>
      <c r="F1" s="273"/>
      <c r="G1" s="273"/>
      <c r="H1" s="273"/>
      <c r="I1" s="273"/>
      <c r="J1" s="273"/>
      <c r="K1" s="273"/>
      <c r="L1" s="273"/>
      <c r="M1" s="273"/>
      <c r="N1" s="273"/>
      <c r="O1" s="273"/>
      <c r="P1" s="273"/>
    </row>
    <row r="2" spans="1:16" ht="12.75" thickBot="1">
      <c r="A2" s="55"/>
      <c r="B2" s="55"/>
      <c r="C2" s="55"/>
      <c r="D2" s="55"/>
      <c r="E2" s="55"/>
      <c r="F2" s="55"/>
      <c r="G2" s="55"/>
      <c r="H2" s="55"/>
      <c r="I2" s="55"/>
      <c r="J2" s="55"/>
      <c r="K2" s="55"/>
      <c r="L2" s="55"/>
      <c r="M2" s="55"/>
      <c r="N2" s="55"/>
      <c r="O2" s="55"/>
      <c r="P2" s="56" t="s">
        <v>256</v>
      </c>
    </row>
    <row r="3" spans="1:16" ht="19.5" customHeight="1">
      <c r="A3" s="57" t="s">
        <v>169</v>
      </c>
      <c r="B3" s="274" t="s">
        <v>162</v>
      </c>
      <c r="C3" s="275"/>
      <c r="D3" s="276"/>
      <c r="E3" s="274" t="s">
        <v>163</v>
      </c>
      <c r="F3" s="275"/>
      <c r="G3" s="276"/>
      <c r="H3" s="274" t="s">
        <v>257</v>
      </c>
      <c r="I3" s="275"/>
      <c r="J3" s="276"/>
      <c r="K3" s="274" t="s">
        <v>258</v>
      </c>
      <c r="L3" s="275"/>
      <c r="M3" s="275"/>
      <c r="N3" s="274" t="s">
        <v>259</v>
      </c>
      <c r="O3" s="275"/>
      <c r="P3" s="275"/>
    </row>
    <row r="4" spans="1:16" ht="19.5" customHeight="1">
      <c r="A4" s="58" t="s">
        <v>260</v>
      </c>
      <c r="B4" s="124" t="s">
        <v>170</v>
      </c>
      <c r="C4" s="125" t="s">
        <v>171</v>
      </c>
      <c r="D4" s="126" t="s">
        <v>172</v>
      </c>
      <c r="E4" s="124" t="s">
        <v>170</v>
      </c>
      <c r="F4" s="125" t="s">
        <v>171</v>
      </c>
      <c r="G4" s="126" t="s">
        <v>172</v>
      </c>
      <c r="H4" s="124" t="s">
        <v>170</v>
      </c>
      <c r="I4" s="125" t="s">
        <v>171</v>
      </c>
      <c r="J4" s="126" t="s">
        <v>172</v>
      </c>
      <c r="K4" s="124" t="s">
        <v>170</v>
      </c>
      <c r="L4" s="125" t="s">
        <v>171</v>
      </c>
      <c r="M4" s="126" t="s">
        <v>172</v>
      </c>
      <c r="N4" s="124" t="s">
        <v>170</v>
      </c>
      <c r="O4" s="125" t="s">
        <v>171</v>
      </c>
      <c r="P4" s="126" t="s">
        <v>172</v>
      </c>
    </row>
    <row r="5" spans="1:16" s="194" customFormat="1" ht="19.5" customHeight="1">
      <c r="A5" s="193" t="s">
        <v>386</v>
      </c>
      <c r="B5" s="194">
        <v>697</v>
      </c>
      <c r="C5" s="195">
        <v>15069</v>
      </c>
      <c r="D5" s="195">
        <v>24912527</v>
      </c>
      <c r="E5" s="194">
        <v>649</v>
      </c>
      <c r="F5" s="195">
        <v>14043</v>
      </c>
      <c r="G5" s="195">
        <v>23857109</v>
      </c>
      <c r="H5" s="195">
        <v>628</v>
      </c>
      <c r="I5" s="195">
        <v>13231</v>
      </c>
      <c r="J5" s="195">
        <v>23097572</v>
      </c>
      <c r="K5" s="195">
        <v>579</v>
      </c>
      <c r="L5" s="196">
        <v>12415</v>
      </c>
      <c r="M5" s="197">
        <v>21594752</v>
      </c>
      <c r="N5" s="196">
        <v>556</v>
      </c>
      <c r="O5" s="196">
        <v>11812</v>
      </c>
      <c r="P5" s="196">
        <v>20478802</v>
      </c>
    </row>
    <row r="6" spans="1:16" ht="19.5" customHeight="1">
      <c r="A6" s="192" t="s">
        <v>73</v>
      </c>
      <c r="B6" s="60">
        <v>19</v>
      </c>
      <c r="C6" s="59">
        <v>273</v>
      </c>
      <c r="D6" s="59">
        <v>251219</v>
      </c>
      <c r="E6" s="60">
        <v>21</v>
      </c>
      <c r="F6" s="59">
        <v>261</v>
      </c>
      <c r="G6" s="59">
        <v>263110</v>
      </c>
      <c r="H6" s="59">
        <v>21</v>
      </c>
      <c r="I6" s="59">
        <v>254</v>
      </c>
      <c r="J6" s="59">
        <v>246959</v>
      </c>
      <c r="K6" s="87">
        <v>22</v>
      </c>
      <c r="L6" s="59">
        <v>250</v>
      </c>
      <c r="M6" s="59">
        <v>257430</v>
      </c>
      <c r="N6" s="87">
        <v>21</v>
      </c>
      <c r="O6" s="59">
        <v>215</v>
      </c>
      <c r="P6" s="59">
        <v>261958</v>
      </c>
    </row>
    <row r="7" spans="1:16" ht="19.5" customHeight="1">
      <c r="A7" s="192" t="s">
        <v>18</v>
      </c>
      <c r="B7" s="60">
        <v>15</v>
      </c>
      <c r="C7" s="59">
        <v>193</v>
      </c>
      <c r="D7" s="59">
        <v>272186</v>
      </c>
      <c r="E7" s="60">
        <v>15</v>
      </c>
      <c r="F7" s="59">
        <v>207</v>
      </c>
      <c r="G7" s="59">
        <v>273643</v>
      </c>
      <c r="H7" s="59">
        <v>15</v>
      </c>
      <c r="I7" s="59">
        <v>207</v>
      </c>
      <c r="J7" s="59">
        <v>278707</v>
      </c>
      <c r="K7" s="87">
        <v>13</v>
      </c>
      <c r="L7" s="59">
        <v>214</v>
      </c>
      <c r="M7" s="59">
        <v>271370</v>
      </c>
      <c r="N7" s="87">
        <v>13</v>
      </c>
      <c r="O7" s="59">
        <v>211</v>
      </c>
      <c r="P7" s="59">
        <v>258931</v>
      </c>
    </row>
    <row r="8" spans="1:16" ht="19.5" customHeight="1">
      <c r="A8" s="192" t="s">
        <v>139</v>
      </c>
      <c r="B8" s="60">
        <v>20</v>
      </c>
      <c r="C8" s="59">
        <v>253</v>
      </c>
      <c r="D8" s="59">
        <v>213556</v>
      </c>
      <c r="E8" s="60">
        <v>20</v>
      </c>
      <c r="F8" s="59">
        <v>257</v>
      </c>
      <c r="G8" s="59">
        <v>207245</v>
      </c>
      <c r="H8" s="59">
        <v>17</v>
      </c>
      <c r="I8" s="59">
        <v>212</v>
      </c>
      <c r="J8" s="59">
        <v>177084</v>
      </c>
      <c r="K8" s="87">
        <v>15</v>
      </c>
      <c r="L8" s="59">
        <v>183</v>
      </c>
      <c r="M8" s="59">
        <v>158172</v>
      </c>
      <c r="N8" s="87">
        <v>17</v>
      </c>
      <c r="O8" s="59">
        <v>209</v>
      </c>
      <c r="P8" s="59">
        <v>179367</v>
      </c>
    </row>
    <row r="9" spans="1:16" ht="19.5" customHeight="1">
      <c r="A9" s="192" t="s">
        <v>74</v>
      </c>
      <c r="B9" s="60">
        <v>116</v>
      </c>
      <c r="C9" s="59">
        <v>2826</v>
      </c>
      <c r="D9" s="59">
        <v>5555823</v>
      </c>
      <c r="E9" s="60">
        <v>105</v>
      </c>
      <c r="F9" s="59">
        <v>2621</v>
      </c>
      <c r="G9" s="59">
        <v>5502301</v>
      </c>
      <c r="H9" s="67">
        <v>105</v>
      </c>
      <c r="I9" s="67">
        <v>2595</v>
      </c>
      <c r="J9" s="67">
        <v>5450225</v>
      </c>
      <c r="K9" s="87">
        <v>96</v>
      </c>
      <c r="L9" s="59">
        <v>2444</v>
      </c>
      <c r="M9" s="59">
        <v>5336344</v>
      </c>
      <c r="N9" s="87">
        <v>90</v>
      </c>
      <c r="O9" s="59">
        <v>2153</v>
      </c>
      <c r="P9" s="59">
        <v>4861572</v>
      </c>
    </row>
    <row r="10" spans="1:16" ht="19.5" customHeight="1">
      <c r="A10" s="192" t="s">
        <v>261</v>
      </c>
      <c r="B10" s="60">
        <v>55</v>
      </c>
      <c r="C10" s="59">
        <v>1311</v>
      </c>
      <c r="D10" s="59">
        <v>3975675</v>
      </c>
      <c r="E10" s="60">
        <v>52</v>
      </c>
      <c r="F10" s="59">
        <v>1144</v>
      </c>
      <c r="G10" s="59">
        <v>3619586</v>
      </c>
      <c r="H10" s="67">
        <v>47</v>
      </c>
      <c r="I10" s="67">
        <v>967</v>
      </c>
      <c r="J10" s="67">
        <v>3697380</v>
      </c>
      <c r="K10" s="87">
        <v>45</v>
      </c>
      <c r="L10" s="59">
        <v>1012</v>
      </c>
      <c r="M10" s="59">
        <v>3375585</v>
      </c>
      <c r="N10" s="87">
        <v>41</v>
      </c>
      <c r="O10" s="59">
        <v>970</v>
      </c>
      <c r="P10" s="59">
        <v>3298278</v>
      </c>
    </row>
    <row r="11" spans="1:16" ht="19.5" customHeight="1">
      <c r="A11" s="192" t="s">
        <v>262</v>
      </c>
      <c r="B11" s="60">
        <v>58</v>
      </c>
      <c r="C11" s="59">
        <v>869</v>
      </c>
      <c r="D11" s="59">
        <v>1170797</v>
      </c>
      <c r="E11" s="60">
        <v>47</v>
      </c>
      <c r="F11" s="59">
        <v>723</v>
      </c>
      <c r="G11" s="59">
        <v>1018751</v>
      </c>
      <c r="H11" s="67">
        <v>50</v>
      </c>
      <c r="I11" s="67">
        <v>724</v>
      </c>
      <c r="J11" s="67">
        <v>983190</v>
      </c>
      <c r="K11" s="87">
        <v>52</v>
      </c>
      <c r="L11" s="59">
        <v>794</v>
      </c>
      <c r="M11" s="59">
        <v>965405</v>
      </c>
      <c r="N11" s="87">
        <v>45</v>
      </c>
      <c r="O11" s="59">
        <v>669</v>
      </c>
      <c r="P11" s="59">
        <v>778291</v>
      </c>
    </row>
    <row r="12" spans="1:16" ht="19.5" customHeight="1">
      <c r="A12" s="192" t="s">
        <v>263</v>
      </c>
      <c r="B12" s="60">
        <v>10</v>
      </c>
      <c r="C12" s="59">
        <v>293</v>
      </c>
      <c r="D12" s="59">
        <v>178117</v>
      </c>
      <c r="E12" s="60">
        <v>9</v>
      </c>
      <c r="F12" s="59">
        <v>186</v>
      </c>
      <c r="G12" s="59">
        <v>144583</v>
      </c>
      <c r="H12" s="67">
        <v>9</v>
      </c>
      <c r="I12" s="67">
        <v>198</v>
      </c>
      <c r="J12" s="67">
        <v>128941</v>
      </c>
      <c r="K12" s="87">
        <v>9</v>
      </c>
      <c r="L12" s="59">
        <v>202</v>
      </c>
      <c r="M12" s="59">
        <v>127997</v>
      </c>
      <c r="N12" s="87">
        <v>7</v>
      </c>
      <c r="O12" s="59">
        <v>165</v>
      </c>
      <c r="P12" s="59">
        <v>113571</v>
      </c>
    </row>
    <row r="13" spans="1:16" ht="19.5" customHeight="1">
      <c r="A13" s="192" t="s">
        <v>264</v>
      </c>
      <c r="B13" s="60">
        <v>38</v>
      </c>
      <c r="C13" s="59">
        <v>1058</v>
      </c>
      <c r="D13" s="59">
        <v>1158373</v>
      </c>
      <c r="E13" s="60">
        <v>38</v>
      </c>
      <c r="F13" s="59">
        <v>1183</v>
      </c>
      <c r="G13" s="59">
        <v>1439376</v>
      </c>
      <c r="H13" s="67">
        <v>33</v>
      </c>
      <c r="I13" s="67">
        <v>1095</v>
      </c>
      <c r="J13" s="67">
        <v>1423134</v>
      </c>
      <c r="K13" s="87">
        <v>30</v>
      </c>
      <c r="L13" s="59">
        <v>1074</v>
      </c>
      <c r="M13" s="59">
        <v>1277745</v>
      </c>
      <c r="N13" s="87">
        <v>28</v>
      </c>
      <c r="O13" s="59">
        <v>1022</v>
      </c>
      <c r="P13" s="59">
        <v>1234442</v>
      </c>
    </row>
    <row r="14" spans="1:16" ht="19.5" customHeight="1">
      <c r="A14" s="192" t="s">
        <v>265</v>
      </c>
      <c r="B14" s="88" t="s">
        <v>102</v>
      </c>
      <c r="C14" s="89" t="s">
        <v>102</v>
      </c>
      <c r="D14" s="89" t="s">
        <v>102</v>
      </c>
      <c r="E14" s="89" t="s">
        <v>102</v>
      </c>
      <c r="F14" s="89" t="s">
        <v>102</v>
      </c>
      <c r="G14" s="89" t="s">
        <v>102</v>
      </c>
      <c r="H14" s="89" t="s">
        <v>102</v>
      </c>
      <c r="I14" s="89" t="s">
        <v>102</v>
      </c>
      <c r="J14" s="89" t="s">
        <v>102</v>
      </c>
      <c r="K14" s="89" t="s">
        <v>102</v>
      </c>
      <c r="L14" s="89" t="s">
        <v>102</v>
      </c>
      <c r="M14" s="89" t="s">
        <v>102</v>
      </c>
      <c r="N14" s="89" t="s">
        <v>102</v>
      </c>
      <c r="O14" s="89" t="s">
        <v>102</v>
      </c>
      <c r="P14" s="89" t="s">
        <v>102</v>
      </c>
    </row>
    <row r="15" spans="1:16" ht="19.5" customHeight="1">
      <c r="A15" s="192" t="s">
        <v>266</v>
      </c>
      <c r="B15" s="60">
        <v>163</v>
      </c>
      <c r="C15" s="59">
        <v>4230</v>
      </c>
      <c r="D15" s="59">
        <v>6544057</v>
      </c>
      <c r="E15" s="60">
        <v>151</v>
      </c>
      <c r="F15" s="59">
        <v>3779</v>
      </c>
      <c r="G15" s="59">
        <v>6049814</v>
      </c>
      <c r="H15" s="67">
        <v>147</v>
      </c>
      <c r="I15" s="67">
        <v>3563</v>
      </c>
      <c r="J15" s="67">
        <v>5836222</v>
      </c>
      <c r="K15" s="87">
        <v>135</v>
      </c>
      <c r="L15" s="59">
        <v>3314</v>
      </c>
      <c r="M15" s="59">
        <v>5510146</v>
      </c>
      <c r="N15" s="87">
        <v>124</v>
      </c>
      <c r="O15" s="59">
        <v>3157</v>
      </c>
      <c r="P15" s="59">
        <v>5071921</v>
      </c>
    </row>
    <row r="16" spans="1:16" ht="19.5" customHeight="1">
      <c r="A16" s="192" t="s">
        <v>267</v>
      </c>
      <c r="B16" s="60">
        <v>111</v>
      </c>
      <c r="C16" s="59">
        <v>2383</v>
      </c>
      <c r="D16" s="59">
        <v>3624252</v>
      </c>
      <c r="E16" s="60">
        <v>106</v>
      </c>
      <c r="F16" s="59">
        <v>2334</v>
      </c>
      <c r="G16" s="59">
        <v>3267813</v>
      </c>
      <c r="H16" s="67">
        <v>101</v>
      </c>
      <c r="I16" s="67">
        <v>2136</v>
      </c>
      <c r="J16" s="67">
        <v>2959712</v>
      </c>
      <c r="K16" s="87">
        <v>93</v>
      </c>
      <c r="L16" s="59">
        <v>1709</v>
      </c>
      <c r="M16" s="59">
        <v>2693072</v>
      </c>
      <c r="N16" s="87">
        <v>91</v>
      </c>
      <c r="O16" s="59">
        <v>1897</v>
      </c>
      <c r="P16" s="59">
        <v>2684608</v>
      </c>
    </row>
    <row r="17" spans="1:16" ht="19.5" customHeight="1">
      <c r="A17" s="192" t="s">
        <v>268</v>
      </c>
      <c r="B17" s="60">
        <v>35</v>
      </c>
      <c r="C17" s="59">
        <v>425</v>
      </c>
      <c r="D17" s="59">
        <v>526970</v>
      </c>
      <c r="E17" s="60">
        <v>30</v>
      </c>
      <c r="F17" s="59">
        <v>381</v>
      </c>
      <c r="G17" s="59">
        <v>473908</v>
      </c>
      <c r="H17" s="67">
        <v>30</v>
      </c>
      <c r="I17" s="67">
        <v>420</v>
      </c>
      <c r="J17" s="67">
        <v>463679</v>
      </c>
      <c r="K17" s="87">
        <v>28</v>
      </c>
      <c r="L17" s="59">
        <v>421</v>
      </c>
      <c r="M17" s="59">
        <v>493330</v>
      </c>
      <c r="N17" s="87">
        <v>29</v>
      </c>
      <c r="O17" s="59">
        <v>393</v>
      </c>
      <c r="P17" s="59">
        <v>455968</v>
      </c>
    </row>
    <row r="18" spans="1:16" ht="19.5" customHeight="1">
      <c r="A18" s="192" t="s">
        <v>269</v>
      </c>
      <c r="B18" s="60">
        <v>19</v>
      </c>
      <c r="C18" s="59">
        <v>419</v>
      </c>
      <c r="D18" s="59">
        <v>638657</v>
      </c>
      <c r="E18" s="60">
        <v>21</v>
      </c>
      <c r="F18" s="59">
        <v>440</v>
      </c>
      <c r="G18" s="59">
        <v>670811</v>
      </c>
      <c r="H18" s="67">
        <v>22</v>
      </c>
      <c r="I18" s="67">
        <v>415</v>
      </c>
      <c r="J18" s="67">
        <v>668353</v>
      </c>
      <c r="K18" s="87">
        <v>22</v>
      </c>
      <c r="L18" s="59">
        <v>681</v>
      </c>
      <c r="M18" s="59">
        <v>838449</v>
      </c>
      <c r="N18" s="87">
        <v>22</v>
      </c>
      <c r="O18" s="59">
        <v>358</v>
      </c>
      <c r="P18" s="59">
        <v>544810</v>
      </c>
    </row>
    <row r="19" spans="1:16" ht="19.5" customHeight="1">
      <c r="A19" s="192" t="s">
        <v>270</v>
      </c>
      <c r="B19" s="60">
        <v>39</v>
      </c>
      <c r="C19" s="59">
        <v>545</v>
      </c>
      <c r="D19" s="59">
        <v>1049014</v>
      </c>
      <c r="E19" s="60">
        <v>33</v>
      </c>
      <c r="F19" s="59">
        <v>513</v>
      </c>
      <c r="G19" s="59">
        <v>906774</v>
      </c>
      <c r="H19" s="67">
        <v>32</v>
      </c>
      <c r="I19" s="67">
        <v>453</v>
      </c>
      <c r="J19" s="67">
        <v>789198</v>
      </c>
      <c r="K19" s="87">
        <v>26</v>
      </c>
      <c r="L19" s="59">
        <v>333</v>
      </c>
      <c r="M19" s="59">
        <v>690986</v>
      </c>
      <c r="N19" s="87">
        <v>28</v>
      </c>
      <c r="O19" s="59">
        <v>393</v>
      </c>
      <c r="P19" s="59">
        <v>735085</v>
      </c>
    </row>
    <row r="20" spans="1:16" ht="28.5" customHeight="1" thickBot="1">
      <c r="A20" s="120" t="s">
        <v>271</v>
      </c>
      <c r="B20" s="121">
        <f>SUM(B17:B18)</f>
        <v>54</v>
      </c>
      <c r="C20" s="121">
        <f aca="true" t="shared" si="0" ref="C20:P20">SUM(C17:C18)</f>
        <v>844</v>
      </c>
      <c r="D20" s="121">
        <f t="shared" si="0"/>
        <v>1165627</v>
      </c>
      <c r="E20" s="121">
        <f t="shared" si="0"/>
        <v>51</v>
      </c>
      <c r="F20" s="121">
        <f t="shared" si="0"/>
        <v>821</v>
      </c>
      <c r="G20" s="121">
        <f t="shared" si="0"/>
        <v>1144719</v>
      </c>
      <c r="H20" s="121">
        <f t="shared" si="0"/>
        <v>52</v>
      </c>
      <c r="I20" s="121">
        <f t="shared" si="0"/>
        <v>835</v>
      </c>
      <c r="J20" s="121">
        <f t="shared" si="0"/>
        <v>1132032</v>
      </c>
      <c r="K20" s="121">
        <f t="shared" si="0"/>
        <v>50</v>
      </c>
      <c r="L20" s="121">
        <f t="shared" si="0"/>
        <v>1102</v>
      </c>
      <c r="M20" s="121">
        <f t="shared" si="0"/>
        <v>1331779</v>
      </c>
      <c r="N20" s="121">
        <f t="shared" si="0"/>
        <v>51</v>
      </c>
      <c r="O20" s="121">
        <f t="shared" si="0"/>
        <v>751</v>
      </c>
      <c r="P20" s="121">
        <f t="shared" si="0"/>
        <v>1000778</v>
      </c>
    </row>
    <row r="21" ht="12">
      <c r="A21" s="60" t="s">
        <v>252</v>
      </c>
    </row>
    <row r="49" ht="12">
      <c r="A49" s="60" t="s">
        <v>33</v>
      </c>
    </row>
  </sheetData>
  <mergeCells count="6">
    <mergeCell ref="A1:P1"/>
    <mergeCell ref="B3:D3"/>
    <mergeCell ref="E3:G3"/>
    <mergeCell ref="H3:J3"/>
    <mergeCell ref="K3:M3"/>
    <mergeCell ref="N3:P3"/>
  </mergeCells>
  <printOptions/>
  <pageMargins left="0.984251968503937" right="0.5905511811023623" top="0.984251968503937" bottom="0.984251968503937" header="0" footer="0"/>
  <pageSetup fitToHeight="1" fitToWidth="1" orientation="landscape" paperSize="9" scale="78" r:id="rId1"/>
</worksheet>
</file>

<file path=xl/worksheets/sheet16.xml><?xml version="1.0" encoding="utf-8"?>
<worksheet xmlns="http://schemas.openxmlformats.org/spreadsheetml/2006/main" xmlns:r="http://schemas.openxmlformats.org/officeDocument/2006/relationships">
  <sheetPr>
    <pageSetUpPr fitToPage="1"/>
  </sheetPr>
  <dimension ref="A1:Q14"/>
  <sheetViews>
    <sheetView workbookViewId="0" topLeftCell="A1">
      <selection activeCell="D13" sqref="D13"/>
    </sheetView>
  </sheetViews>
  <sheetFormatPr defaultColWidth="9.140625" defaultRowHeight="12"/>
  <cols>
    <col min="1" max="1" width="2.57421875" style="60" customWidth="1"/>
    <col min="2" max="2" width="10.57421875" style="60" customWidth="1"/>
    <col min="3" max="3" width="8.140625" style="60" customWidth="1"/>
    <col min="4" max="4" width="9.57421875" style="60" customWidth="1"/>
    <col min="5" max="5" width="15.28125" style="60" customWidth="1"/>
    <col min="6" max="6" width="8.140625" style="60" customWidth="1"/>
    <col min="7" max="7" width="9.7109375" style="60" customWidth="1"/>
    <col min="8" max="8" width="14.7109375" style="60" customWidth="1"/>
    <col min="9" max="9" width="8.140625" style="60" customWidth="1"/>
    <col min="10" max="10" width="9.8515625" style="60" customWidth="1"/>
    <col min="11" max="11" width="14.7109375" style="60" customWidth="1"/>
    <col min="12" max="12" width="8.140625" style="60" customWidth="1"/>
    <col min="13" max="13" width="9.7109375" style="60" customWidth="1"/>
    <col min="14" max="14" width="14.7109375" style="60" customWidth="1"/>
    <col min="15" max="15" width="8.140625" style="60" customWidth="1"/>
    <col min="16" max="16" width="9.421875" style="60" customWidth="1"/>
    <col min="17" max="17" width="14.8515625" style="60" customWidth="1"/>
    <col min="18" max="16384" width="8.7109375" style="60" customWidth="1"/>
  </cols>
  <sheetData>
    <row r="1" spans="1:17" ht="30" customHeight="1">
      <c r="A1" s="273" t="s">
        <v>272</v>
      </c>
      <c r="B1" s="273"/>
      <c r="C1" s="273"/>
      <c r="D1" s="273"/>
      <c r="E1" s="273"/>
      <c r="F1" s="273"/>
      <c r="G1" s="273"/>
      <c r="H1" s="273"/>
      <c r="I1" s="273"/>
      <c r="J1" s="273"/>
      <c r="K1" s="273"/>
      <c r="L1" s="273"/>
      <c r="M1" s="273"/>
      <c r="N1" s="273"/>
      <c r="O1" s="273"/>
      <c r="P1" s="273"/>
      <c r="Q1" s="273"/>
    </row>
    <row r="2" spans="1:17" ht="30" customHeight="1" thickBot="1">
      <c r="A2" s="55"/>
      <c r="B2" s="55"/>
      <c r="C2" s="55"/>
      <c r="D2" s="55"/>
      <c r="E2" s="55"/>
      <c r="F2" s="55"/>
      <c r="G2" s="55"/>
      <c r="H2" s="55"/>
      <c r="I2" s="55"/>
      <c r="J2" s="55"/>
      <c r="K2" s="55"/>
      <c r="L2" s="55"/>
      <c r="M2" s="55"/>
      <c r="N2" s="55"/>
      <c r="O2" s="55"/>
      <c r="P2" s="55"/>
      <c r="Q2" s="56" t="s">
        <v>256</v>
      </c>
    </row>
    <row r="3" spans="1:17" ht="30" customHeight="1">
      <c r="A3" s="284" t="s">
        <v>273</v>
      </c>
      <c r="B3" s="284"/>
      <c r="C3" s="274" t="s">
        <v>274</v>
      </c>
      <c r="D3" s="275"/>
      <c r="E3" s="276"/>
      <c r="F3" s="274" t="s">
        <v>275</v>
      </c>
      <c r="G3" s="275"/>
      <c r="H3" s="276"/>
      <c r="I3" s="274" t="s">
        <v>276</v>
      </c>
      <c r="J3" s="275"/>
      <c r="K3" s="276"/>
      <c r="L3" s="274" t="s">
        <v>277</v>
      </c>
      <c r="M3" s="275"/>
      <c r="N3" s="275"/>
      <c r="O3" s="274" t="s">
        <v>278</v>
      </c>
      <c r="P3" s="275"/>
      <c r="Q3" s="275"/>
    </row>
    <row r="4" spans="1:17" ht="30" customHeight="1">
      <c r="A4" s="281" t="s">
        <v>332</v>
      </c>
      <c r="B4" s="281"/>
      <c r="C4" s="124" t="s">
        <v>170</v>
      </c>
      <c r="D4" s="125" t="s">
        <v>279</v>
      </c>
      <c r="E4" s="126" t="s">
        <v>280</v>
      </c>
      <c r="F4" s="124" t="s">
        <v>281</v>
      </c>
      <c r="G4" s="125" t="s">
        <v>279</v>
      </c>
      <c r="H4" s="126" t="s">
        <v>280</v>
      </c>
      <c r="I4" s="124" t="s">
        <v>281</v>
      </c>
      <c r="J4" s="125" t="s">
        <v>279</v>
      </c>
      <c r="K4" s="126" t="s">
        <v>280</v>
      </c>
      <c r="L4" s="124" t="s">
        <v>281</v>
      </c>
      <c r="M4" s="125" t="s">
        <v>279</v>
      </c>
      <c r="N4" s="126" t="s">
        <v>280</v>
      </c>
      <c r="O4" s="124" t="s">
        <v>281</v>
      </c>
      <c r="P4" s="125" t="s">
        <v>279</v>
      </c>
      <c r="Q4" s="126" t="s">
        <v>280</v>
      </c>
    </row>
    <row r="5" spans="1:17" s="194" customFormat="1" ht="30" customHeight="1">
      <c r="A5" s="282" t="s">
        <v>387</v>
      </c>
      <c r="B5" s="283"/>
      <c r="C5" s="194">
        <f>SUM(C6:C12)</f>
        <v>697</v>
      </c>
      <c r="D5" s="195">
        <f>SUM(D6:D12)</f>
        <v>13706</v>
      </c>
      <c r="E5" s="195">
        <f>SUM(E6:E12)</f>
        <v>20002080</v>
      </c>
      <c r="F5" s="195">
        <f aca="true" t="shared" si="0" ref="F5:K5">SUM(F6:F12)</f>
        <v>649</v>
      </c>
      <c r="G5" s="195">
        <f t="shared" si="0"/>
        <v>14043</v>
      </c>
      <c r="H5" s="195">
        <f t="shared" si="0"/>
        <v>23857109</v>
      </c>
      <c r="I5" s="195">
        <f t="shared" si="0"/>
        <v>628</v>
      </c>
      <c r="J5" s="195">
        <f t="shared" si="0"/>
        <v>13231</v>
      </c>
      <c r="K5" s="195">
        <f t="shared" si="0"/>
        <v>23097572</v>
      </c>
      <c r="L5" s="195">
        <f aca="true" t="shared" si="1" ref="L5:Q5">SUM(L6:L12)</f>
        <v>579</v>
      </c>
      <c r="M5" s="195">
        <f t="shared" si="1"/>
        <v>12415</v>
      </c>
      <c r="N5" s="195">
        <f t="shared" si="1"/>
        <v>21594752</v>
      </c>
      <c r="O5" s="195">
        <f t="shared" si="1"/>
        <v>556</v>
      </c>
      <c r="P5" s="195">
        <f t="shared" si="1"/>
        <v>11812</v>
      </c>
      <c r="Q5" s="195">
        <f t="shared" si="1"/>
        <v>20478802</v>
      </c>
    </row>
    <row r="6" spans="1:17" ht="30" customHeight="1">
      <c r="A6" s="279" t="s">
        <v>282</v>
      </c>
      <c r="B6" s="280"/>
      <c r="C6" s="60">
        <v>338</v>
      </c>
      <c r="D6" s="59">
        <v>2069</v>
      </c>
      <c r="E6" s="59">
        <v>2686822</v>
      </c>
      <c r="F6" s="60">
        <v>301</v>
      </c>
      <c r="G6" s="59">
        <v>1853</v>
      </c>
      <c r="H6" s="59">
        <v>2328101</v>
      </c>
      <c r="I6" s="59">
        <v>296</v>
      </c>
      <c r="J6" s="59">
        <v>1779</v>
      </c>
      <c r="K6" s="59">
        <v>2214323</v>
      </c>
      <c r="L6" s="103">
        <v>274</v>
      </c>
      <c r="M6" s="100">
        <v>1679</v>
      </c>
      <c r="N6" s="100">
        <v>2006259</v>
      </c>
      <c r="O6" s="59">
        <v>256</v>
      </c>
      <c r="P6" s="59">
        <v>1550</v>
      </c>
      <c r="Q6" s="59">
        <v>1634670</v>
      </c>
    </row>
    <row r="7" spans="1:17" ht="30" customHeight="1">
      <c r="A7" s="279" t="s">
        <v>283</v>
      </c>
      <c r="B7" s="280"/>
      <c r="C7" s="60">
        <v>174</v>
      </c>
      <c r="D7" s="59">
        <v>2400</v>
      </c>
      <c r="E7" s="59">
        <v>3258342</v>
      </c>
      <c r="F7" s="60">
        <v>180</v>
      </c>
      <c r="G7" s="59">
        <v>2470</v>
      </c>
      <c r="H7" s="59">
        <v>3373278</v>
      </c>
      <c r="I7" s="59">
        <v>170</v>
      </c>
      <c r="J7" s="59">
        <v>2281</v>
      </c>
      <c r="K7" s="59">
        <v>3217651</v>
      </c>
      <c r="L7" s="103">
        <v>148</v>
      </c>
      <c r="M7" s="100">
        <v>2030</v>
      </c>
      <c r="N7" s="100">
        <v>2716772</v>
      </c>
      <c r="O7" s="59">
        <v>152</v>
      </c>
      <c r="P7" s="59">
        <v>2087</v>
      </c>
      <c r="Q7" s="59">
        <v>3219758</v>
      </c>
    </row>
    <row r="8" spans="1:17" ht="30" customHeight="1">
      <c r="A8" s="279" t="s">
        <v>284</v>
      </c>
      <c r="B8" s="280"/>
      <c r="C8" s="60">
        <v>83</v>
      </c>
      <c r="D8" s="59">
        <v>2014</v>
      </c>
      <c r="E8" s="59">
        <v>2990098</v>
      </c>
      <c r="F8" s="60">
        <v>71</v>
      </c>
      <c r="G8" s="59">
        <v>1728</v>
      </c>
      <c r="H8" s="59">
        <v>2644300</v>
      </c>
      <c r="I8" s="59">
        <v>72</v>
      </c>
      <c r="J8" s="59">
        <v>1750</v>
      </c>
      <c r="K8" s="59">
        <v>2616381</v>
      </c>
      <c r="L8" s="103">
        <v>76</v>
      </c>
      <c r="M8" s="100">
        <v>1827</v>
      </c>
      <c r="N8" s="100">
        <v>3236231</v>
      </c>
      <c r="O8" s="59">
        <v>69</v>
      </c>
      <c r="P8" s="59">
        <v>1688</v>
      </c>
      <c r="Q8" s="59">
        <v>3082268</v>
      </c>
    </row>
    <row r="9" spans="1:17" ht="30" customHeight="1">
      <c r="A9" s="279" t="s">
        <v>285</v>
      </c>
      <c r="B9" s="280"/>
      <c r="C9" s="60">
        <v>44</v>
      </c>
      <c r="D9" s="59">
        <v>1746</v>
      </c>
      <c r="E9" s="59">
        <v>3094637</v>
      </c>
      <c r="F9" s="60">
        <v>42</v>
      </c>
      <c r="G9" s="59">
        <v>1676</v>
      </c>
      <c r="H9" s="59">
        <v>2701630</v>
      </c>
      <c r="I9" s="67">
        <v>39</v>
      </c>
      <c r="J9" s="67">
        <v>1493</v>
      </c>
      <c r="K9" s="67">
        <v>2358333</v>
      </c>
      <c r="L9" s="103">
        <v>37</v>
      </c>
      <c r="M9" s="100">
        <v>1416</v>
      </c>
      <c r="N9" s="100">
        <v>2169627</v>
      </c>
      <c r="O9" s="59">
        <v>39</v>
      </c>
      <c r="P9" s="59">
        <v>1517</v>
      </c>
      <c r="Q9" s="59">
        <v>1881212</v>
      </c>
    </row>
    <row r="10" spans="1:17" ht="30" customHeight="1">
      <c r="A10" s="279" t="s">
        <v>286</v>
      </c>
      <c r="B10" s="280"/>
      <c r="C10" s="60">
        <v>42</v>
      </c>
      <c r="D10" s="59">
        <v>2840</v>
      </c>
      <c r="E10" s="59">
        <v>5352822</v>
      </c>
      <c r="F10" s="60">
        <v>43</v>
      </c>
      <c r="G10" s="59">
        <v>2942</v>
      </c>
      <c r="H10" s="59">
        <v>5837321</v>
      </c>
      <c r="I10" s="67">
        <v>38</v>
      </c>
      <c r="J10" s="67">
        <v>2496</v>
      </c>
      <c r="K10" s="67">
        <v>5231263</v>
      </c>
      <c r="L10" s="103">
        <v>30</v>
      </c>
      <c r="M10" s="100">
        <v>1885</v>
      </c>
      <c r="N10" s="100">
        <v>4230845</v>
      </c>
      <c r="O10" s="59">
        <v>28</v>
      </c>
      <c r="P10" s="59">
        <v>1893</v>
      </c>
      <c r="Q10" s="59">
        <v>4146399</v>
      </c>
    </row>
    <row r="11" spans="1:17" ht="30" customHeight="1">
      <c r="A11" s="279" t="s">
        <v>382</v>
      </c>
      <c r="B11" s="280"/>
      <c r="C11" s="111">
        <v>14</v>
      </c>
      <c r="D11" s="87">
        <v>2637</v>
      </c>
      <c r="E11" s="87">
        <v>2619359</v>
      </c>
      <c r="F11" s="102">
        <v>9</v>
      </c>
      <c r="G11" s="87">
        <v>1801</v>
      </c>
      <c r="H11" s="87">
        <v>2269968</v>
      </c>
      <c r="I11" s="67">
        <v>10</v>
      </c>
      <c r="J11" s="67">
        <v>2035</v>
      </c>
      <c r="K11" s="67">
        <v>2304528</v>
      </c>
      <c r="L11" s="103">
        <v>9</v>
      </c>
      <c r="M11" s="103">
        <v>1496</v>
      </c>
      <c r="N11" s="103">
        <v>1812762</v>
      </c>
      <c r="O11" s="59">
        <v>9</v>
      </c>
      <c r="P11" s="59">
        <v>1841</v>
      </c>
      <c r="Q11" s="59">
        <v>2069333</v>
      </c>
    </row>
    <row r="12" spans="1:17" ht="30" customHeight="1">
      <c r="A12" s="277" t="s">
        <v>331</v>
      </c>
      <c r="B12" s="278"/>
      <c r="C12" s="102">
        <v>2</v>
      </c>
      <c r="D12" s="112" t="s">
        <v>342</v>
      </c>
      <c r="E12" s="112" t="s">
        <v>342</v>
      </c>
      <c r="F12" s="102">
        <v>3</v>
      </c>
      <c r="G12" s="87">
        <v>1573</v>
      </c>
      <c r="H12" s="87">
        <v>4702511</v>
      </c>
      <c r="I12" s="67">
        <v>3</v>
      </c>
      <c r="J12" s="67">
        <v>1397</v>
      </c>
      <c r="K12" s="67">
        <v>5155093</v>
      </c>
      <c r="L12" s="103">
        <v>5</v>
      </c>
      <c r="M12" s="103">
        <v>2082</v>
      </c>
      <c r="N12" s="100">
        <v>5422256</v>
      </c>
      <c r="O12" s="59">
        <v>3</v>
      </c>
      <c r="P12" s="59">
        <v>1236</v>
      </c>
      <c r="Q12" s="59">
        <v>4445162</v>
      </c>
    </row>
    <row r="13" spans="1:17" ht="30" customHeight="1">
      <c r="A13" s="57" t="s">
        <v>0</v>
      </c>
      <c r="B13" s="92" t="s">
        <v>287</v>
      </c>
      <c r="C13" s="93">
        <f>SUM(C6:C8)</f>
        <v>595</v>
      </c>
      <c r="D13" s="93">
        <f aca="true" t="shared" si="2" ref="D13:Q13">SUM(D6:D8)</f>
        <v>6483</v>
      </c>
      <c r="E13" s="93">
        <f t="shared" si="2"/>
        <v>8935262</v>
      </c>
      <c r="F13" s="93">
        <f t="shared" si="2"/>
        <v>552</v>
      </c>
      <c r="G13" s="93">
        <f t="shared" si="2"/>
        <v>6051</v>
      </c>
      <c r="H13" s="93">
        <f t="shared" si="2"/>
        <v>8345679</v>
      </c>
      <c r="I13" s="93">
        <f t="shared" si="2"/>
        <v>538</v>
      </c>
      <c r="J13" s="93">
        <f t="shared" si="2"/>
        <v>5810</v>
      </c>
      <c r="K13" s="93">
        <f t="shared" si="2"/>
        <v>8048355</v>
      </c>
      <c r="L13" s="93">
        <f t="shared" si="2"/>
        <v>498</v>
      </c>
      <c r="M13" s="93">
        <f t="shared" si="2"/>
        <v>5536</v>
      </c>
      <c r="N13" s="93">
        <f t="shared" si="2"/>
        <v>7959262</v>
      </c>
      <c r="O13" s="136">
        <f t="shared" si="2"/>
        <v>477</v>
      </c>
      <c r="P13" s="136">
        <f t="shared" si="2"/>
        <v>5325</v>
      </c>
      <c r="Q13" s="136">
        <f t="shared" si="2"/>
        <v>7936696</v>
      </c>
    </row>
    <row r="14" spans="1:17" ht="30" customHeight="1" thickBot="1">
      <c r="A14" s="94" t="s">
        <v>1</v>
      </c>
      <c r="B14" s="95" t="s">
        <v>288</v>
      </c>
      <c r="C14" s="96">
        <f>SUM(C9:C12)</f>
        <v>102</v>
      </c>
      <c r="D14" s="96">
        <f aca="true" t="shared" si="3" ref="D14:Q14">SUM(D9:D12)</f>
        <v>7223</v>
      </c>
      <c r="E14" s="96">
        <f t="shared" si="3"/>
        <v>11066818</v>
      </c>
      <c r="F14" s="96">
        <f t="shared" si="3"/>
        <v>97</v>
      </c>
      <c r="G14" s="96">
        <f t="shared" si="3"/>
        <v>7992</v>
      </c>
      <c r="H14" s="96">
        <f t="shared" si="3"/>
        <v>15511430</v>
      </c>
      <c r="I14" s="96">
        <f t="shared" si="3"/>
        <v>90</v>
      </c>
      <c r="J14" s="96">
        <f t="shared" si="3"/>
        <v>7421</v>
      </c>
      <c r="K14" s="96">
        <f t="shared" si="3"/>
        <v>15049217</v>
      </c>
      <c r="L14" s="96">
        <f t="shared" si="3"/>
        <v>81</v>
      </c>
      <c r="M14" s="96">
        <f t="shared" si="3"/>
        <v>6879</v>
      </c>
      <c r="N14" s="96">
        <f t="shared" si="3"/>
        <v>13635490</v>
      </c>
      <c r="O14" s="114">
        <f t="shared" si="3"/>
        <v>79</v>
      </c>
      <c r="P14" s="114">
        <f t="shared" si="3"/>
        <v>6487</v>
      </c>
      <c r="Q14" s="114">
        <f t="shared" si="3"/>
        <v>12542106</v>
      </c>
    </row>
  </sheetData>
  <mergeCells count="16">
    <mergeCell ref="A1:Q1"/>
    <mergeCell ref="A3:B3"/>
    <mergeCell ref="C3:E3"/>
    <mergeCell ref="F3:H3"/>
    <mergeCell ref="I3:K3"/>
    <mergeCell ref="L3:N3"/>
    <mergeCell ref="O3:Q3"/>
    <mergeCell ref="A4:B4"/>
    <mergeCell ref="A5:B5"/>
    <mergeCell ref="A6:B6"/>
    <mergeCell ref="A7:B7"/>
    <mergeCell ref="A12:B12"/>
    <mergeCell ref="A8:B8"/>
    <mergeCell ref="A9:B9"/>
    <mergeCell ref="A10:B10"/>
    <mergeCell ref="A11:B11"/>
  </mergeCells>
  <printOptions/>
  <pageMargins left="0.984251968503937" right="0.4724409448818898" top="0.984251968503937" bottom="0.984251968503937" header="0" footer="0"/>
  <pageSetup fitToHeight="1" fitToWidth="1" orientation="landscape"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H30"/>
  <sheetViews>
    <sheetView workbookViewId="0" topLeftCell="A25">
      <selection activeCell="I17" sqref="I17"/>
    </sheetView>
  </sheetViews>
  <sheetFormatPr defaultColWidth="9.140625" defaultRowHeight="12"/>
  <cols>
    <col min="1" max="1" width="3.28125" style="0" customWidth="1"/>
    <col min="2" max="2" width="25.00390625" style="0" customWidth="1"/>
    <col min="3" max="16384" width="8.7109375" style="0" customWidth="1"/>
  </cols>
  <sheetData>
    <row r="1" spans="1:8" ht="12">
      <c r="A1" s="201" t="s">
        <v>58</v>
      </c>
      <c r="B1" s="201"/>
      <c r="C1" s="201"/>
      <c r="D1" s="201"/>
      <c r="E1" s="201"/>
      <c r="F1" s="201"/>
      <c r="G1" s="201"/>
      <c r="H1" s="201"/>
    </row>
    <row r="2" ht="12.75" thickBot="1">
      <c r="H2" s="15" t="s">
        <v>45</v>
      </c>
    </row>
    <row r="3" spans="1:8" ht="12">
      <c r="A3" s="210" t="s">
        <v>60</v>
      </c>
      <c r="B3" s="211"/>
      <c r="C3" s="208" t="s">
        <v>179</v>
      </c>
      <c r="D3" s="209"/>
      <c r="E3" s="208" t="s">
        <v>213</v>
      </c>
      <c r="F3" s="209"/>
      <c r="G3" s="20" t="s">
        <v>62</v>
      </c>
      <c r="H3" s="19" t="s">
        <v>56</v>
      </c>
    </row>
    <row r="4" spans="1:8" ht="12">
      <c r="A4" s="212" t="s">
        <v>64</v>
      </c>
      <c r="B4" s="213"/>
      <c r="C4" s="21" t="s">
        <v>66</v>
      </c>
      <c r="D4" s="22" t="s">
        <v>68</v>
      </c>
      <c r="E4" s="72" t="s">
        <v>66</v>
      </c>
      <c r="F4" s="22" t="s">
        <v>68</v>
      </c>
      <c r="G4" s="23" t="s">
        <v>57</v>
      </c>
      <c r="H4" s="8" t="s">
        <v>70</v>
      </c>
    </row>
    <row r="5" spans="1:8" ht="12">
      <c r="A5" s="68"/>
      <c r="B5" s="73" t="s">
        <v>317</v>
      </c>
      <c r="C5">
        <f>SUM(C6:C27)</f>
        <v>579</v>
      </c>
      <c r="D5" s="24">
        <v>100</v>
      </c>
      <c r="E5">
        <f>SUM(E6:E27)</f>
        <v>556</v>
      </c>
      <c r="F5" s="128">
        <v>100</v>
      </c>
      <c r="G5" s="25">
        <f aca="true" t="shared" si="0" ref="G5:G10">E5/C5*100-100</f>
        <v>-3.972366148531947</v>
      </c>
      <c r="H5" s="66" t="e">
        <f>(C5-#REF!)/($C$5-#REF!)*100</f>
        <v>#REF!</v>
      </c>
    </row>
    <row r="6" spans="1:8" ht="12">
      <c r="A6" s="110" t="s">
        <v>189</v>
      </c>
      <c r="B6" s="80" t="s">
        <v>46</v>
      </c>
      <c r="C6">
        <v>112</v>
      </c>
      <c r="D6" s="24">
        <f aca="true" t="shared" si="1" ref="D6:D30">C6/$C$5*100</f>
        <v>19.343696027633854</v>
      </c>
      <c r="E6">
        <v>115</v>
      </c>
      <c r="F6" s="128">
        <f>E6/$E$5*100</f>
        <v>20.68345323741007</v>
      </c>
      <c r="G6" s="25">
        <f t="shared" si="0"/>
        <v>2.6785714285714164</v>
      </c>
      <c r="H6" s="34">
        <f>(C6-E6)/($C$5-$E$5)*100</f>
        <v>-13.043478260869565</v>
      </c>
    </row>
    <row r="7" spans="1:8" ht="12">
      <c r="A7" s="110" t="s">
        <v>190</v>
      </c>
      <c r="B7" s="80" t="s">
        <v>343</v>
      </c>
      <c r="C7">
        <v>8</v>
      </c>
      <c r="D7" s="24">
        <f t="shared" si="1"/>
        <v>1.381692573402418</v>
      </c>
      <c r="E7">
        <v>8</v>
      </c>
      <c r="F7" s="128">
        <f aca="true" t="shared" si="2" ref="F7:F30">E7/$E$5*100</f>
        <v>1.4388489208633095</v>
      </c>
      <c r="G7" s="25">
        <f t="shared" si="0"/>
        <v>0</v>
      </c>
      <c r="H7" s="34">
        <f aca="true" t="shared" si="3" ref="H7:H30">(C7-E7)/($C$5-$E$5)*100</f>
        <v>0</v>
      </c>
    </row>
    <row r="8" spans="1:8" ht="12">
      <c r="A8" s="110" t="s">
        <v>318</v>
      </c>
      <c r="B8" s="80" t="s">
        <v>319</v>
      </c>
      <c r="C8">
        <v>2</v>
      </c>
      <c r="D8" s="24">
        <f t="shared" si="1"/>
        <v>0.3454231433506045</v>
      </c>
      <c r="E8">
        <v>2</v>
      </c>
      <c r="F8" s="128">
        <f t="shared" si="2"/>
        <v>0.3597122302158274</v>
      </c>
      <c r="G8" s="25">
        <f t="shared" si="0"/>
        <v>0</v>
      </c>
      <c r="H8" s="34">
        <f t="shared" si="3"/>
        <v>0</v>
      </c>
    </row>
    <row r="9" spans="1:8" ht="12">
      <c r="A9" s="110" t="s">
        <v>191</v>
      </c>
      <c r="B9" s="80" t="s">
        <v>216</v>
      </c>
      <c r="C9">
        <v>34</v>
      </c>
      <c r="D9" s="24">
        <f t="shared" si="1"/>
        <v>5.872193436960276</v>
      </c>
      <c r="E9">
        <v>32</v>
      </c>
      <c r="F9" s="128">
        <f t="shared" si="2"/>
        <v>5.755395683453238</v>
      </c>
      <c r="G9" s="25">
        <f t="shared" si="0"/>
        <v>-5.882352941176478</v>
      </c>
      <c r="H9" s="34">
        <f t="shared" si="3"/>
        <v>8.695652173913043</v>
      </c>
    </row>
    <row r="10" spans="1:8" ht="12">
      <c r="A10" s="110" t="s">
        <v>192</v>
      </c>
      <c r="B10" s="80" t="s">
        <v>47</v>
      </c>
      <c r="C10">
        <v>52</v>
      </c>
      <c r="D10" s="24">
        <f t="shared" si="1"/>
        <v>8.981001727115718</v>
      </c>
      <c r="E10">
        <v>48</v>
      </c>
      <c r="F10" s="128">
        <f t="shared" si="2"/>
        <v>8.633093525179856</v>
      </c>
      <c r="G10" s="25">
        <f t="shared" si="0"/>
        <v>-7.692307692307693</v>
      </c>
      <c r="H10" s="34">
        <f t="shared" si="3"/>
        <v>17.391304347826086</v>
      </c>
    </row>
    <row r="11" spans="1:8" ht="12">
      <c r="A11" s="110" t="s">
        <v>193</v>
      </c>
      <c r="B11" s="80" t="s">
        <v>48</v>
      </c>
      <c r="C11">
        <v>73</v>
      </c>
      <c r="D11" s="24">
        <f t="shared" si="1"/>
        <v>12.607944732297064</v>
      </c>
      <c r="E11">
        <v>66</v>
      </c>
      <c r="F11" s="128">
        <f t="shared" si="2"/>
        <v>11.870503597122301</v>
      </c>
      <c r="G11" s="25">
        <f>E11/C11*100-100</f>
        <v>-9.589041095890423</v>
      </c>
      <c r="H11" s="34">
        <f t="shared" si="3"/>
        <v>30.434782608695656</v>
      </c>
    </row>
    <row r="12" spans="1:8" ht="12.75" customHeight="1">
      <c r="A12" s="110" t="s">
        <v>194</v>
      </c>
      <c r="B12" s="80" t="s">
        <v>72</v>
      </c>
      <c r="C12">
        <v>14</v>
      </c>
      <c r="D12" s="24">
        <f t="shared" si="1"/>
        <v>2.4179620034542317</v>
      </c>
      <c r="E12">
        <v>16</v>
      </c>
      <c r="F12" s="128">
        <f t="shared" si="2"/>
        <v>2.877697841726619</v>
      </c>
      <c r="G12" s="34">
        <f aca="true" t="shared" si="4" ref="G12:G30">E12/C12*100-100</f>
        <v>14.285714285714278</v>
      </c>
      <c r="H12" s="34">
        <f t="shared" si="3"/>
        <v>-8.695652173913043</v>
      </c>
    </row>
    <row r="13" spans="1:8" ht="12">
      <c r="A13" s="110" t="s">
        <v>196</v>
      </c>
      <c r="B13" s="80" t="s">
        <v>195</v>
      </c>
      <c r="C13">
        <v>61</v>
      </c>
      <c r="D13" s="24">
        <f t="shared" si="1"/>
        <v>10.535405872193436</v>
      </c>
      <c r="E13">
        <v>59</v>
      </c>
      <c r="F13" s="128">
        <f t="shared" si="2"/>
        <v>10.611510791366907</v>
      </c>
      <c r="G13" s="34">
        <f t="shared" si="4"/>
        <v>-3.278688524590166</v>
      </c>
      <c r="H13" s="34">
        <f t="shared" si="3"/>
        <v>8.695652173913043</v>
      </c>
    </row>
    <row r="14" spans="1:8" ht="12">
      <c r="A14" s="110" t="s">
        <v>198</v>
      </c>
      <c r="B14" s="80" t="s">
        <v>197</v>
      </c>
      <c r="C14">
        <v>4</v>
      </c>
      <c r="D14" s="24">
        <f t="shared" si="1"/>
        <v>0.690846286701209</v>
      </c>
      <c r="E14">
        <v>5</v>
      </c>
      <c r="F14" s="128">
        <f t="shared" si="2"/>
        <v>0.8992805755395683</v>
      </c>
      <c r="G14" s="34">
        <f t="shared" si="4"/>
        <v>25</v>
      </c>
      <c r="H14" s="34">
        <f t="shared" si="3"/>
        <v>-4.3478260869565215</v>
      </c>
    </row>
    <row r="15" spans="1:8" ht="12">
      <c r="A15" s="110" t="s">
        <v>320</v>
      </c>
      <c r="B15" s="80" t="s">
        <v>321</v>
      </c>
      <c r="C15">
        <v>1</v>
      </c>
      <c r="D15" s="24">
        <f t="shared" si="1"/>
        <v>0.17271157167530224</v>
      </c>
      <c r="E15">
        <v>1</v>
      </c>
      <c r="F15" s="128">
        <f t="shared" si="2"/>
        <v>0.1798561151079137</v>
      </c>
      <c r="G15" s="34">
        <f t="shared" si="4"/>
        <v>0</v>
      </c>
      <c r="H15" s="34">
        <f t="shared" si="3"/>
        <v>0</v>
      </c>
    </row>
    <row r="16" spans="1:8" ht="12">
      <c r="A16" s="110" t="s">
        <v>199</v>
      </c>
      <c r="B16" s="80" t="s">
        <v>49</v>
      </c>
      <c r="C16">
        <v>11</v>
      </c>
      <c r="D16" s="24">
        <f t="shared" si="1"/>
        <v>1.8998272884283247</v>
      </c>
      <c r="E16">
        <v>8</v>
      </c>
      <c r="F16" s="128">
        <f t="shared" si="2"/>
        <v>1.4388489208633095</v>
      </c>
      <c r="G16" s="34">
        <f t="shared" si="4"/>
        <v>-27.272727272727266</v>
      </c>
      <c r="H16" s="34">
        <f t="shared" si="3"/>
        <v>13.043478260869565</v>
      </c>
    </row>
    <row r="17" spans="1:8" ht="12">
      <c r="A17" s="110" t="s">
        <v>322</v>
      </c>
      <c r="B17" s="80" t="s">
        <v>323</v>
      </c>
      <c r="C17">
        <v>2</v>
      </c>
      <c r="D17" s="24">
        <f t="shared" si="1"/>
        <v>0.3454231433506045</v>
      </c>
      <c r="E17" s="15" t="s">
        <v>348</v>
      </c>
      <c r="F17" s="15" t="s">
        <v>348</v>
      </c>
      <c r="G17" s="15" t="s">
        <v>348</v>
      </c>
      <c r="H17" s="15" t="s">
        <v>348</v>
      </c>
    </row>
    <row r="18" spans="1:8" ht="12">
      <c r="A18" s="110" t="s">
        <v>200</v>
      </c>
      <c r="B18" s="80" t="s">
        <v>50</v>
      </c>
      <c r="C18">
        <v>28</v>
      </c>
      <c r="D18" s="24">
        <f t="shared" si="1"/>
        <v>4.8359240069084635</v>
      </c>
      <c r="E18">
        <v>26</v>
      </c>
      <c r="F18" s="128">
        <f t="shared" si="2"/>
        <v>4.676258992805756</v>
      </c>
      <c r="G18" s="34">
        <f t="shared" si="4"/>
        <v>-7.142857142857139</v>
      </c>
      <c r="H18" s="34">
        <f t="shared" si="3"/>
        <v>8.695652173913043</v>
      </c>
    </row>
    <row r="19" spans="1:8" ht="12">
      <c r="A19" s="110" t="s">
        <v>201</v>
      </c>
      <c r="B19" s="80" t="s">
        <v>51</v>
      </c>
      <c r="C19">
        <v>5</v>
      </c>
      <c r="D19" s="24">
        <f t="shared" si="1"/>
        <v>0.8635578583765112</v>
      </c>
      <c r="E19">
        <v>6</v>
      </c>
      <c r="F19" s="128">
        <f t="shared" si="2"/>
        <v>1.079136690647482</v>
      </c>
      <c r="G19" s="34">
        <f t="shared" si="4"/>
        <v>20</v>
      </c>
      <c r="H19" s="34">
        <f t="shared" si="3"/>
        <v>-4.3478260869565215</v>
      </c>
    </row>
    <row r="20" spans="1:8" ht="12">
      <c r="A20" s="110" t="s">
        <v>324</v>
      </c>
      <c r="B20" s="80" t="s">
        <v>325</v>
      </c>
      <c r="C20">
        <v>1</v>
      </c>
      <c r="D20" s="24">
        <f t="shared" si="1"/>
        <v>0.17271157167530224</v>
      </c>
      <c r="E20">
        <v>1</v>
      </c>
      <c r="F20" s="128">
        <f t="shared" si="2"/>
        <v>0.1798561151079137</v>
      </c>
      <c r="G20" s="34">
        <f t="shared" si="4"/>
        <v>0</v>
      </c>
      <c r="H20" s="34">
        <f t="shared" si="3"/>
        <v>0</v>
      </c>
    </row>
    <row r="21" spans="1:8" ht="12">
      <c r="A21" s="110" t="s">
        <v>202</v>
      </c>
      <c r="B21" s="80" t="s">
        <v>52</v>
      </c>
      <c r="C21">
        <v>93</v>
      </c>
      <c r="D21" s="24">
        <f t="shared" si="1"/>
        <v>16.06217616580311</v>
      </c>
      <c r="E21">
        <v>84</v>
      </c>
      <c r="F21" s="128">
        <f t="shared" si="2"/>
        <v>15.107913669064748</v>
      </c>
      <c r="G21" s="34">
        <f t="shared" si="4"/>
        <v>-9.677419354838719</v>
      </c>
      <c r="H21" s="34">
        <f t="shared" si="3"/>
        <v>39.130434782608695</v>
      </c>
    </row>
    <row r="22" spans="1:8" ht="12">
      <c r="A22" s="110" t="s">
        <v>203</v>
      </c>
      <c r="B22" s="80" t="s">
        <v>53</v>
      </c>
      <c r="C22">
        <v>40</v>
      </c>
      <c r="D22" s="24">
        <f t="shared" si="1"/>
        <v>6.90846286701209</v>
      </c>
      <c r="E22">
        <v>38</v>
      </c>
      <c r="F22" s="128">
        <f t="shared" si="2"/>
        <v>6.83453237410072</v>
      </c>
      <c r="G22" s="34">
        <f t="shared" si="4"/>
        <v>-5</v>
      </c>
      <c r="H22" s="34">
        <f t="shared" si="3"/>
        <v>8.695652173913043</v>
      </c>
    </row>
    <row r="23" spans="1:8" ht="12">
      <c r="A23" s="110" t="s">
        <v>204</v>
      </c>
      <c r="B23" s="80" t="s">
        <v>180</v>
      </c>
      <c r="C23">
        <v>8</v>
      </c>
      <c r="D23" s="24">
        <f t="shared" si="1"/>
        <v>1.381692573402418</v>
      </c>
      <c r="E23">
        <v>10</v>
      </c>
      <c r="F23" s="128">
        <f t="shared" si="2"/>
        <v>1.7985611510791366</v>
      </c>
      <c r="G23" s="34">
        <f t="shared" si="4"/>
        <v>25</v>
      </c>
      <c r="H23" s="34">
        <f t="shared" si="3"/>
        <v>-8.695652173913043</v>
      </c>
    </row>
    <row r="24" spans="1:8" ht="12">
      <c r="A24" s="110" t="s">
        <v>205</v>
      </c>
      <c r="B24" s="80" t="s">
        <v>249</v>
      </c>
      <c r="C24">
        <v>2</v>
      </c>
      <c r="D24" s="24">
        <f t="shared" si="1"/>
        <v>0.3454231433506045</v>
      </c>
      <c r="E24">
        <v>2</v>
      </c>
      <c r="F24" s="128">
        <f t="shared" si="2"/>
        <v>0.3597122302158274</v>
      </c>
      <c r="G24" s="34">
        <f t="shared" si="4"/>
        <v>0</v>
      </c>
      <c r="H24" s="34">
        <f t="shared" si="3"/>
        <v>0</v>
      </c>
    </row>
    <row r="25" spans="1:8" ht="12">
      <c r="A25" s="110" t="s">
        <v>206</v>
      </c>
      <c r="B25" s="80" t="s">
        <v>207</v>
      </c>
      <c r="C25">
        <v>3</v>
      </c>
      <c r="D25" s="24">
        <f t="shared" si="1"/>
        <v>0.5181347150259068</v>
      </c>
      <c r="E25">
        <v>5</v>
      </c>
      <c r="F25" s="128">
        <f t="shared" si="2"/>
        <v>0.8992805755395683</v>
      </c>
      <c r="G25" s="34">
        <f t="shared" si="4"/>
        <v>66.66666666666669</v>
      </c>
      <c r="H25" s="34">
        <f t="shared" si="3"/>
        <v>-8.695652173913043</v>
      </c>
    </row>
    <row r="26" spans="1:8" ht="12">
      <c r="A26" s="110" t="s">
        <v>208</v>
      </c>
      <c r="B26" s="80" t="s">
        <v>209</v>
      </c>
      <c r="C26">
        <v>2</v>
      </c>
      <c r="D26" s="24">
        <f t="shared" si="1"/>
        <v>0.3454231433506045</v>
      </c>
      <c r="E26">
        <v>2</v>
      </c>
      <c r="F26" s="128">
        <f t="shared" si="2"/>
        <v>0.3597122302158274</v>
      </c>
      <c r="G26" s="34">
        <f t="shared" si="4"/>
        <v>0</v>
      </c>
      <c r="H26" s="34">
        <f t="shared" si="3"/>
        <v>0</v>
      </c>
    </row>
    <row r="27" spans="1:8" ht="12">
      <c r="A27" s="110" t="s">
        <v>225</v>
      </c>
      <c r="B27" s="80" t="s">
        <v>226</v>
      </c>
      <c r="C27">
        <v>23</v>
      </c>
      <c r="D27" s="24">
        <f t="shared" si="1"/>
        <v>3.9723661485319512</v>
      </c>
      <c r="E27">
        <v>22</v>
      </c>
      <c r="F27" s="128">
        <f t="shared" si="2"/>
        <v>3.9568345323741005</v>
      </c>
      <c r="G27" s="34">
        <f t="shared" si="4"/>
        <v>-4.347826086956516</v>
      </c>
      <c r="H27" s="34">
        <f t="shared" si="3"/>
        <v>4.3478260869565215</v>
      </c>
    </row>
    <row r="28" spans="1:8" ht="12">
      <c r="A28" s="202" t="s">
        <v>210</v>
      </c>
      <c r="B28" s="203"/>
      <c r="C28" s="68">
        <f>SUM(C10,C12,C14,C15,C16,C18,C19,C20,C21)</f>
        <v>209</v>
      </c>
      <c r="D28" s="65">
        <f t="shared" si="1"/>
        <v>36.096718480138165</v>
      </c>
      <c r="E28" s="68">
        <f>SUM(E10,E12,E14,E15,E16,E18,E19,E20,E21)</f>
        <v>195</v>
      </c>
      <c r="F28" s="129">
        <f t="shared" si="2"/>
        <v>35.07194244604317</v>
      </c>
      <c r="G28" s="66">
        <f t="shared" si="4"/>
        <v>-6.698564593301441</v>
      </c>
      <c r="H28" s="66">
        <f t="shared" si="3"/>
        <v>60.86956521739131</v>
      </c>
    </row>
    <row r="29" spans="1:8" ht="12">
      <c r="A29" s="204" t="s">
        <v>211</v>
      </c>
      <c r="B29" s="205"/>
      <c r="C29" s="39">
        <f>SUM(C22,C23,C24,C25,C26)</f>
        <v>55</v>
      </c>
      <c r="D29" s="33">
        <f t="shared" si="1"/>
        <v>9.499136442141623</v>
      </c>
      <c r="E29" s="39">
        <f>SUM(E22,E23,E24,E25,E26)</f>
        <v>57</v>
      </c>
      <c r="F29" s="130">
        <f t="shared" si="2"/>
        <v>10.251798561151078</v>
      </c>
      <c r="G29" s="25">
        <f t="shared" si="4"/>
        <v>3.6363636363636402</v>
      </c>
      <c r="H29" s="34">
        <f t="shared" si="3"/>
        <v>-8.695652173913043</v>
      </c>
    </row>
    <row r="30" spans="1:8" ht="12.75" thickBot="1">
      <c r="A30" s="206" t="s">
        <v>212</v>
      </c>
      <c r="B30" s="207"/>
      <c r="C30" s="5">
        <f>SUM(C6,C7,C8,C9,C11,C13,C17,C27)</f>
        <v>315</v>
      </c>
      <c r="D30" s="30">
        <f t="shared" si="1"/>
        <v>54.40414507772021</v>
      </c>
      <c r="E30" s="5">
        <f>SUM(E6,E7,E8,E9,E11,E13,E17,E27)</f>
        <v>304</v>
      </c>
      <c r="F30" s="131">
        <f t="shared" si="2"/>
        <v>54.67625899280576</v>
      </c>
      <c r="G30" s="29">
        <f t="shared" si="4"/>
        <v>-3.492063492063494</v>
      </c>
      <c r="H30" s="29">
        <f t="shared" si="3"/>
        <v>47.82608695652174</v>
      </c>
    </row>
  </sheetData>
  <mergeCells count="8">
    <mergeCell ref="A1:H1"/>
    <mergeCell ref="A28:B28"/>
    <mergeCell ref="A29:B29"/>
    <mergeCell ref="A30:B30"/>
    <mergeCell ref="E3:F3"/>
    <mergeCell ref="A3:B3"/>
    <mergeCell ref="C3:D3"/>
    <mergeCell ref="A4:B4"/>
  </mergeCells>
  <printOptions/>
  <pageMargins left="0.75" right="0.75" top="1" bottom="1" header="0.512" footer="0.512"/>
  <pageSetup fitToHeight="1" fitToWidth="1"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19"/>
  <sheetViews>
    <sheetView workbookViewId="0" topLeftCell="A1">
      <selection activeCell="D6" sqref="D6"/>
    </sheetView>
  </sheetViews>
  <sheetFormatPr defaultColWidth="9.140625" defaultRowHeight="12"/>
  <cols>
    <col min="1" max="4" width="8.7109375" style="0" customWidth="1"/>
    <col min="5" max="5" width="9.7109375" style="0" customWidth="1"/>
    <col min="6" max="16384" width="8.7109375" style="0" customWidth="1"/>
  </cols>
  <sheetData>
    <row r="1" ht="12">
      <c r="A1" t="s">
        <v>12</v>
      </c>
    </row>
    <row r="2" ht="12.75" thickBot="1">
      <c r="A2" t="s">
        <v>45</v>
      </c>
    </row>
    <row r="3" spans="1:9" ht="12">
      <c r="A3" s="186" t="s">
        <v>13</v>
      </c>
      <c r="B3" s="208" t="s">
        <v>179</v>
      </c>
      <c r="C3" s="209"/>
      <c r="D3" s="208" t="s">
        <v>213</v>
      </c>
      <c r="E3" s="209"/>
      <c r="F3" s="108" t="s">
        <v>61</v>
      </c>
      <c r="G3" s="108" t="s">
        <v>14</v>
      </c>
      <c r="I3" t="s">
        <v>181</v>
      </c>
    </row>
    <row r="4" spans="1:9" ht="12">
      <c r="A4" s="187"/>
      <c r="B4" s="21" t="s">
        <v>65</v>
      </c>
      <c r="C4" s="22" t="s">
        <v>15</v>
      </c>
      <c r="D4" s="21" t="s">
        <v>65</v>
      </c>
      <c r="E4" s="22" t="s">
        <v>15</v>
      </c>
      <c r="F4" s="21" t="s">
        <v>16</v>
      </c>
      <c r="G4" s="21" t="s">
        <v>57</v>
      </c>
      <c r="I4" t="s">
        <v>214</v>
      </c>
    </row>
    <row r="5" spans="1:7" ht="12">
      <c r="A5" s="104" t="s">
        <v>17</v>
      </c>
      <c r="B5" s="39">
        <v>579</v>
      </c>
      <c r="C5" s="24">
        <v>100</v>
      </c>
      <c r="D5">
        <v>556</v>
      </c>
      <c r="E5" s="128">
        <v>100</v>
      </c>
      <c r="F5" s="25" t="e">
        <f>B5/#REF!*100-100</f>
        <v>#REF!</v>
      </c>
      <c r="G5" s="25" t="e">
        <f>(B5-#REF!)/($B$5-#REF!)*100</f>
        <v>#REF!</v>
      </c>
    </row>
    <row r="6" spans="1:7" ht="12">
      <c r="A6" s="80" t="s">
        <v>73</v>
      </c>
      <c r="B6">
        <v>22</v>
      </c>
      <c r="C6" s="24">
        <f aca="true" t="shared" si="0" ref="C6:C18">B6/$B$5*100</f>
        <v>3.7996545768566494</v>
      </c>
      <c r="E6" s="128">
        <f>D6/$D$5*100</f>
        <v>0</v>
      </c>
      <c r="F6" s="25" t="e">
        <f>B6/#REF!*100-100</f>
        <v>#REF!</v>
      </c>
      <c r="G6" s="25" t="e">
        <f>(B6-#REF!)/($B$5-#REF!)*100</f>
        <v>#REF!</v>
      </c>
    </row>
    <row r="7" spans="1:7" ht="12">
      <c r="A7" s="80" t="s">
        <v>18</v>
      </c>
      <c r="B7">
        <v>13</v>
      </c>
      <c r="C7" s="24">
        <f t="shared" si="0"/>
        <v>2.2452504317789295</v>
      </c>
      <c r="E7" s="128">
        <f aca="true" t="shared" si="1" ref="E7:E18">D7/$D$5*100</f>
        <v>0</v>
      </c>
      <c r="F7" s="25" t="e">
        <f>B7/#REF!*100-100</f>
        <v>#REF!</v>
      </c>
      <c r="G7" s="25" t="e">
        <f>(B7-#REF!)/($B$5-#REF!)*100</f>
        <v>#REF!</v>
      </c>
    </row>
    <row r="8" spans="1:7" ht="12">
      <c r="A8" s="80" t="s">
        <v>20</v>
      </c>
      <c r="B8">
        <v>15</v>
      </c>
      <c r="C8" s="24">
        <f t="shared" si="0"/>
        <v>2.5906735751295336</v>
      </c>
      <c r="E8" s="128">
        <f t="shared" si="1"/>
        <v>0</v>
      </c>
      <c r="F8" s="25" t="e">
        <f>B8/#REF!*100-100</f>
        <v>#REF!</v>
      </c>
      <c r="G8" s="25" t="e">
        <f>(B8-#REF!)/($B$5-#REF!)*100</f>
        <v>#REF!</v>
      </c>
    </row>
    <row r="9" spans="1:7" ht="12">
      <c r="A9" s="80" t="s">
        <v>74</v>
      </c>
      <c r="B9">
        <v>96</v>
      </c>
      <c r="C9" s="24">
        <f t="shared" si="0"/>
        <v>16.580310880829018</v>
      </c>
      <c r="E9" s="128">
        <f t="shared" si="1"/>
        <v>0</v>
      </c>
      <c r="F9" s="25" t="e">
        <f>B9/#REF!*100-100</f>
        <v>#REF!</v>
      </c>
      <c r="G9" s="25" t="e">
        <f>(B9-#REF!)/($B$5-#REF!)*100</f>
        <v>#REF!</v>
      </c>
    </row>
    <row r="10" spans="1:7" ht="12">
      <c r="A10" s="80" t="s">
        <v>77</v>
      </c>
      <c r="B10">
        <v>45</v>
      </c>
      <c r="C10" s="24">
        <f t="shared" si="0"/>
        <v>7.772020725388601</v>
      </c>
      <c r="E10" s="128">
        <f t="shared" si="1"/>
        <v>0</v>
      </c>
      <c r="F10" s="25" t="e">
        <f>B10/#REF!*100-100</f>
        <v>#REF!</v>
      </c>
      <c r="G10" s="25" t="e">
        <f>(B10-#REF!)/($B$5-#REF!)*100</f>
        <v>#REF!</v>
      </c>
    </row>
    <row r="11" spans="1:7" ht="12">
      <c r="A11" s="80" t="s">
        <v>79</v>
      </c>
      <c r="B11">
        <v>52</v>
      </c>
      <c r="C11" s="24">
        <f t="shared" si="0"/>
        <v>8.981001727115718</v>
      </c>
      <c r="E11" s="128">
        <f t="shared" si="1"/>
        <v>0</v>
      </c>
      <c r="F11" s="25" t="e">
        <f>B11/#REF!*100-100</f>
        <v>#REF!</v>
      </c>
      <c r="G11" s="25" t="e">
        <f>(B11-#REF!)/($B$5-#REF!)*100</f>
        <v>#REF!</v>
      </c>
    </row>
    <row r="12" spans="1:7" ht="12">
      <c r="A12" s="80" t="s">
        <v>81</v>
      </c>
      <c r="B12">
        <v>9</v>
      </c>
      <c r="C12" s="24">
        <f t="shared" si="0"/>
        <v>1.5544041450777202</v>
      </c>
      <c r="E12" s="128">
        <f t="shared" si="1"/>
        <v>0</v>
      </c>
      <c r="F12" s="25" t="e">
        <f>B12/#REF!*100-100</f>
        <v>#REF!</v>
      </c>
      <c r="G12" s="25" t="e">
        <f>(B12-#REF!)/($B$5-#REF!)*100</f>
        <v>#REF!</v>
      </c>
    </row>
    <row r="13" spans="1:7" ht="12">
      <c r="A13" s="80" t="s">
        <v>83</v>
      </c>
      <c r="B13">
        <v>30</v>
      </c>
      <c r="C13" s="24">
        <f t="shared" si="0"/>
        <v>5.181347150259067</v>
      </c>
      <c r="E13" s="128">
        <f t="shared" si="1"/>
        <v>0</v>
      </c>
      <c r="F13" s="25" t="e">
        <f>B13/#REF!*100-100</f>
        <v>#REF!</v>
      </c>
      <c r="G13" s="25" t="e">
        <f>(B13-#REF!)/($B$5-#REF!)*100</f>
        <v>#REF!</v>
      </c>
    </row>
    <row r="14" spans="1:7" ht="12">
      <c r="A14" s="80" t="s">
        <v>85</v>
      </c>
      <c r="B14">
        <v>135</v>
      </c>
      <c r="C14" s="24">
        <f t="shared" si="0"/>
        <v>23.316062176165804</v>
      </c>
      <c r="E14" s="128">
        <f t="shared" si="1"/>
        <v>0</v>
      </c>
      <c r="F14" s="25" t="e">
        <f>B14/#REF!*100-100</f>
        <v>#REF!</v>
      </c>
      <c r="G14" s="25" t="e">
        <f>(B14-#REF!)/($B$5-#REF!)*100</f>
        <v>#REF!</v>
      </c>
    </row>
    <row r="15" spans="1:7" ht="12">
      <c r="A15" s="80" t="s">
        <v>87</v>
      </c>
      <c r="B15">
        <v>93</v>
      </c>
      <c r="C15" s="24">
        <f t="shared" si="0"/>
        <v>16.06217616580311</v>
      </c>
      <c r="E15" s="128">
        <f t="shared" si="1"/>
        <v>0</v>
      </c>
      <c r="F15" s="25" t="e">
        <f>B15/#REF!*100-100</f>
        <v>#REF!</v>
      </c>
      <c r="G15" s="25" t="e">
        <f>(B15-#REF!)/($B$5-#REF!)*100</f>
        <v>#REF!</v>
      </c>
    </row>
    <row r="16" spans="1:7" ht="12">
      <c r="A16" s="80" t="s">
        <v>88</v>
      </c>
      <c r="B16">
        <v>28</v>
      </c>
      <c r="C16" s="24">
        <f t="shared" si="0"/>
        <v>4.8359240069084635</v>
      </c>
      <c r="E16" s="128">
        <f t="shared" si="1"/>
        <v>0</v>
      </c>
      <c r="F16" s="25" t="e">
        <f>B16/#REF!*100-100</f>
        <v>#REF!</v>
      </c>
      <c r="G16" s="25" t="e">
        <f>(B16-#REF!)/($B$5-#REF!)*100</f>
        <v>#REF!</v>
      </c>
    </row>
    <row r="17" spans="1:7" ht="12">
      <c r="A17" s="80" t="s">
        <v>90</v>
      </c>
      <c r="B17">
        <v>22</v>
      </c>
      <c r="C17" s="24">
        <f t="shared" si="0"/>
        <v>3.7996545768566494</v>
      </c>
      <c r="E17" s="128">
        <f t="shared" si="1"/>
        <v>0</v>
      </c>
      <c r="F17" s="25" t="e">
        <f>B17/#REF!*100-100</f>
        <v>#REF!</v>
      </c>
      <c r="G17" s="25" t="e">
        <f>(B17-#REF!)/($B$5-#REF!)*100</f>
        <v>#REF!</v>
      </c>
    </row>
    <row r="18" spans="1:7" ht="12.75" thickBot="1">
      <c r="A18" s="81" t="s">
        <v>92</v>
      </c>
      <c r="B18" s="5">
        <v>26</v>
      </c>
      <c r="C18" s="30">
        <f t="shared" si="0"/>
        <v>4.490500863557859</v>
      </c>
      <c r="D18" s="5"/>
      <c r="E18" s="131">
        <f t="shared" si="1"/>
        <v>0</v>
      </c>
      <c r="F18" s="29" t="e">
        <f>B18/#REF!*100-100</f>
        <v>#REF!</v>
      </c>
      <c r="G18" s="29" t="e">
        <f>(B18-#REF!)/($B$5-#REF!)*100</f>
        <v>#REF!</v>
      </c>
    </row>
    <row r="19" ht="12">
      <c r="A19" t="s">
        <v>215</v>
      </c>
    </row>
  </sheetData>
  <mergeCells count="3">
    <mergeCell ref="B3:C3"/>
    <mergeCell ref="D3:E3"/>
    <mergeCell ref="A3:A4"/>
  </mergeCells>
  <printOptions/>
  <pageMargins left="0.75" right="0.75" top="1" bottom="1" header="0.512" footer="0.512"/>
  <pageSetup fitToHeight="1" fitToWidth="1" orientation="portrait" paperSize="9" r:id="rId2"/>
  <drawing r:id="rId1"/>
</worksheet>
</file>

<file path=xl/worksheets/sheet4.xml><?xml version="1.0" encoding="utf-8"?>
<worksheet xmlns="http://schemas.openxmlformats.org/spreadsheetml/2006/main" xmlns:r="http://schemas.openxmlformats.org/officeDocument/2006/relationships">
  <dimension ref="A1:I15"/>
  <sheetViews>
    <sheetView workbookViewId="0" topLeftCell="A1">
      <selection activeCell="A12" sqref="A12"/>
    </sheetView>
  </sheetViews>
  <sheetFormatPr defaultColWidth="9.140625" defaultRowHeight="12"/>
  <cols>
    <col min="1" max="1" width="11.28125" style="0" customWidth="1"/>
    <col min="2" max="16384" width="8.7109375" style="0" customWidth="1"/>
  </cols>
  <sheetData>
    <row r="1" spans="1:7" ht="12">
      <c r="A1" s="201" t="s">
        <v>94</v>
      </c>
      <c r="B1" s="201"/>
      <c r="C1" s="201"/>
      <c r="D1" s="201"/>
      <c r="E1" s="201"/>
      <c r="F1" s="201"/>
      <c r="G1" s="201"/>
    </row>
    <row r="2" ht="12.75" thickBot="1">
      <c r="G2" s="15" t="s">
        <v>45</v>
      </c>
    </row>
    <row r="3" spans="1:7" ht="12">
      <c r="A3" s="19" t="s">
        <v>93</v>
      </c>
      <c r="B3" s="208" t="s">
        <v>179</v>
      </c>
      <c r="C3" s="209"/>
      <c r="D3" s="208" t="s">
        <v>213</v>
      </c>
      <c r="E3" s="209"/>
      <c r="F3" s="20" t="s">
        <v>95</v>
      </c>
      <c r="G3" s="19" t="s">
        <v>96</v>
      </c>
    </row>
    <row r="4" spans="1:7" ht="12">
      <c r="A4" s="8" t="s">
        <v>334</v>
      </c>
      <c r="B4" s="21" t="s">
        <v>97</v>
      </c>
      <c r="C4" s="22" t="s">
        <v>98</v>
      </c>
      <c r="D4" s="21" t="s">
        <v>97</v>
      </c>
      <c r="E4" s="22" t="s">
        <v>98</v>
      </c>
      <c r="F4" s="23" t="s">
        <v>57</v>
      </c>
      <c r="G4" s="8" t="s">
        <v>57</v>
      </c>
    </row>
    <row r="5" spans="1:7" ht="12">
      <c r="A5" s="104" t="s">
        <v>99</v>
      </c>
      <c r="B5">
        <v>579</v>
      </c>
      <c r="C5" s="24">
        <f aca="true" t="shared" si="0" ref="C5:C12">B5/$B$5*100</f>
        <v>100</v>
      </c>
      <c r="D5" s="15">
        <v>556</v>
      </c>
      <c r="E5" s="128">
        <v>100</v>
      </c>
      <c r="F5" s="15" t="s">
        <v>349</v>
      </c>
      <c r="G5" s="15">
        <v>0</v>
      </c>
    </row>
    <row r="6" spans="1:7" ht="12">
      <c r="A6" s="80" t="s">
        <v>105</v>
      </c>
      <c r="B6">
        <v>274</v>
      </c>
      <c r="C6" s="24">
        <f t="shared" si="0"/>
        <v>47.32297063903281</v>
      </c>
      <c r="D6" s="15">
        <v>256</v>
      </c>
      <c r="E6" s="128">
        <f>D6/$D$5*100</f>
        <v>46.043165467625904</v>
      </c>
      <c r="F6" s="15" t="s">
        <v>350</v>
      </c>
      <c r="G6" s="15" t="s">
        <v>351</v>
      </c>
    </row>
    <row r="7" spans="1:7" ht="12">
      <c r="A7" s="80" t="s">
        <v>106</v>
      </c>
      <c r="B7">
        <v>148</v>
      </c>
      <c r="C7" s="24">
        <f t="shared" si="0"/>
        <v>25.561312607944732</v>
      </c>
      <c r="D7" s="15">
        <v>152</v>
      </c>
      <c r="E7" s="128">
        <f aca="true" t="shared" si="1" ref="E7:E15">D7/$D$5*100</f>
        <v>27.33812949640288</v>
      </c>
      <c r="F7" s="15">
        <v>2.7</v>
      </c>
      <c r="G7" s="15">
        <v>7</v>
      </c>
    </row>
    <row r="8" spans="1:7" ht="12">
      <c r="A8" s="80" t="s">
        <v>107</v>
      </c>
      <c r="B8">
        <v>76</v>
      </c>
      <c r="C8" s="24">
        <f t="shared" si="0"/>
        <v>13.126079447322972</v>
      </c>
      <c r="D8" s="15">
        <v>69</v>
      </c>
      <c r="E8" s="128">
        <f t="shared" si="1"/>
        <v>12.410071942446043</v>
      </c>
      <c r="F8" s="15" t="s">
        <v>359</v>
      </c>
      <c r="G8" s="15" t="s">
        <v>360</v>
      </c>
    </row>
    <row r="9" spans="1:7" ht="12">
      <c r="A9" s="80" t="s">
        <v>108</v>
      </c>
      <c r="B9">
        <v>37</v>
      </c>
      <c r="C9" s="24">
        <f t="shared" si="0"/>
        <v>6.390328151986183</v>
      </c>
      <c r="D9" s="15">
        <v>39</v>
      </c>
      <c r="E9" s="128">
        <f t="shared" si="1"/>
        <v>7.014388489208632</v>
      </c>
      <c r="F9" s="15">
        <v>5.4</v>
      </c>
      <c r="G9" s="15">
        <v>9.8</v>
      </c>
    </row>
    <row r="10" spans="1:7" ht="12">
      <c r="A10" s="80" t="s">
        <v>109</v>
      </c>
      <c r="B10">
        <v>30</v>
      </c>
      <c r="C10" s="24">
        <f t="shared" si="0"/>
        <v>5.181347150259067</v>
      </c>
      <c r="D10" s="15">
        <v>28</v>
      </c>
      <c r="E10" s="128">
        <f t="shared" si="1"/>
        <v>5.0359712230215825</v>
      </c>
      <c r="F10" s="15" t="s">
        <v>352</v>
      </c>
      <c r="G10" s="15" t="s">
        <v>353</v>
      </c>
    </row>
    <row r="11" spans="1:7" ht="13.5" customHeight="1">
      <c r="A11" s="80" t="s">
        <v>361</v>
      </c>
      <c r="B11" s="39">
        <v>9</v>
      </c>
      <c r="C11" s="33">
        <f t="shared" si="0"/>
        <v>1.5544041450777202</v>
      </c>
      <c r="D11" s="15">
        <v>9</v>
      </c>
      <c r="E11" s="128">
        <f t="shared" si="1"/>
        <v>1.618705035971223</v>
      </c>
      <c r="F11" s="15">
        <v>0</v>
      </c>
      <c r="G11" s="15">
        <v>4.1</v>
      </c>
    </row>
    <row r="12" spans="1:7" ht="12">
      <c r="A12" s="107" t="s">
        <v>333</v>
      </c>
      <c r="B12" s="26">
        <v>5</v>
      </c>
      <c r="C12" s="27">
        <f t="shared" si="0"/>
        <v>0.8635578583765112</v>
      </c>
      <c r="D12" s="140">
        <v>3</v>
      </c>
      <c r="E12" s="128">
        <f t="shared" si="1"/>
        <v>0.539568345323741</v>
      </c>
      <c r="F12" s="18" t="s">
        <v>354</v>
      </c>
      <c r="G12" s="18" t="s">
        <v>355</v>
      </c>
    </row>
    <row r="13" spans="1:7" ht="12">
      <c r="A13" s="75" t="s">
        <v>337</v>
      </c>
      <c r="C13" s="24"/>
      <c r="D13" s="139"/>
      <c r="E13" s="129">
        <f t="shared" si="1"/>
        <v>0</v>
      </c>
      <c r="F13" s="141"/>
      <c r="G13" s="141"/>
    </row>
    <row r="14" spans="1:7" ht="12">
      <c r="A14" s="80" t="s">
        <v>110</v>
      </c>
      <c r="B14">
        <f>SUM(B6:B8)</f>
        <v>498</v>
      </c>
      <c r="C14" s="24">
        <f>B14/$B$5*100</f>
        <v>86.01036269430051</v>
      </c>
      <c r="D14" s="15">
        <v>477</v>
      </c>
      <c r="E14" s="130">
        <f t="shared" si="1"/>
        <v>85.79136690647482</v>
      </c>
      <c r="F14" s="18" t="s">
        <v>356</v>
      </c>
      <c r="G14" s="18" t="s">
        <v>357</v>
      </c>
    </row>
    <row r="15" spans="1:9" ht="12.75" thickBot="1">
      <c r="A15" s="81" t="s">
        <v>100</v>
      </c>
      <c r="B15" s="5">
        <f>SUM(B9:B12)</f>
        <v>81</v>
      </c>
      <c r="C15" s="30">
        <f>B15/$B$5*100</f>
        <v>13.989637305699482</v>
      </c>
      <c r="D15" s="9">
        <v>79</v>
      </c>
      <c r="E15" s="131">
        <f t="shared" si="1"/>
        <v>14.20863309352518</v>
      </c>
      <c r="F15" s="9" t="s">
        <v>358</v>
      </c>
      <c r="G15" s="9">
        <v>1.6</v>
      </c>
      <c r="I15" s="32"/>
    </row>
  </sheetData>
  <mergeCells count="3">
    <mergeCell ref="B3:C3"/>
    <mergeCell ref="D3:E3"/>
    <mergeCell ref="A1:G1"/>
  </mergeCells>
  <printOptions/>
  <pageMargins left="0.75" right="0.75" top="1" bottom="1" header="0.512" footer="0.512"/>
  <pageSetup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G11" sqref="G11"/>
    </sheetView>
  </sheetViews>
  <sheetFormatPr defaultColWidth="9.140625" defaultRowHeight="12"/>
  <cols>
    <col min="1" max="1" width="3.28125" style="0" customWidth="1"/>
    <col min="2" max="2" width="28.00390625" style="0" customWidth="1"/>
    <col min="3" max="5" width="8.7109375" style="0" customWidth="1"/>
    <col min="6" max="6" width="8.8515625" style="0" customWidth="1"/>
    <col min="7" max="16384" width="8.7109375" style="0" customWidth="1"/>
  </cols>
  <sheetData>
    <row r="1" spans="1:8" ht="14.25">
      <c r="A1" s="200" t="s">
        <v>326</v>
      </c>
      <c r="B1" s="200"/>
      <c r="C1" s="200"/>
      <c r="D1" s="200"/>
      <c r="E1" s="200"/>
      <c r="F1" s="200"/>
      <c r="G1" s="200"/>
      <c r="H1" s="200"/>
    </row>
    <row r="2" ht="12.75" thickBot="1">
      <c r="A2" t="s">
        <v>327</v>
      </c>
    </row>
    <row r="3" spans="1:8" ht="12">
      <c r="A3" s="210" t="s">
        <v>335</v>
      </c>
      <c r="B3" s="211"/>
      <c r="C3" s="208" t="s">
        <v>179</v>
      </c>
      <c r="D3" s="209"/>
      <c r="E3" s="208" t="s">
        <v>213</v>
      </c>
      <c r="F3" s="209"/>
      <c r="G3" s="20" t="s">
        <v>23</v>
      </c>
      <c r="H3" s="19" t="s">
        <v>56</v>
      </c>
    </row>
    <row r="4" spans="1:8" ht="12">
      <c r="A4" s="212" t="s">
        <v>24</v>
      </c>
      <c r="B4" s="213"/>
      <c r="C4" s="21" t="s">
        <v>25</v>
      </c>
      <c r="D4" s="22" t="s">
        <v>26</v>
      </c>
      <c r="E4" s="21" t="s">
        <v>25</v>
      </c>
      <c r="F4" s="22" t="s">
        <v>26</v>
      </c>
      <c r="G4" s="23" t="s">
        <v>57</v>
      </c>
      <c r="H4" s="8" t="s">
        <v>27</v>
      </c>
    </row>
    <row r="5" spans="2:10" ht="12">
      <c r="B5" s="73" t="s">
        <v>338</v>
      </c>
      <c r="C5" s="17">
        <f>SUM(C6:C22)</f>
        <v>12415</v>
      </c>
      <c r="D5" s="33">
        <v>100</v>
      </c>
      <c r="E5" s="17">
        <v>11812</v>
      </c>
      <c r="F5" s="128">
        <v>100</v>
      </c>
      <c r="G5" s="25">
        <f aca="true" t="shared" si="0" ref="G5:G10">E5/C5*100-100</f>
        <v>-4.857027788964956</v>
      </c>
      <c r="H5" s="25">
        <v>100</v>
      </c>
      <c r="J5" s="142">
        <f>E5-C5</f>
        <v>-603</v>
      </c>
    </row>
    <row r="6" spans="1:10" ht="12">
      <c r="A6" s="74" t="s">
        <v>189</v>
      </c>
      <c r="B6" s="80" t="s">
        <v>46</v>
      </c>
      <c r="C6" s="1">
        <v>3613</v>
      </c>
      <c r="D6" s="24">
        <f>C6/$C$5*100</f>
        <v>29.10189287152638</v>
      </c>
      <c r="E6" s="1">
        <v>3651</v>
      </c>
      <c r="F6" s="24">
        <f>E6/E5*100</f>
        <v>30.90924483576024</v>
      </c>
      <c r="G6" s="25">
        <f t="shared" si="0"/>
        <v>1.0517575422086907</v>
      </c>
      <c r="H6" s="25">
        <f>(C6-E6)/($C$5-E5)*100</f>
        <v>-6.301824212271974</v>
      </c>
      <c r="J6" s="142">
        <f aca="true" t="shared" si="1" ref="J6:J25">E6-C6</f>
        <v>38</v>
      </c>
    </row>
    <row r="7" spans="1:10" ht="12">
      <c r="A7" s="74" t="s">
        <v>190</v>
      </c>
      <c r="B7" s="80" t="s">
        <v>343</v>
      </c>
      <c r="C7" s="1">
        <v>291</v>
      </c>
      <c r="D7" s="24">
        <f>C7/$C$5*100</f>
        <v>2.3439387837293597</v>
      </c>
      <c r="E7" s="1">
        <v>296</v>
      </c>
      <c r="F7" s="128">
        <f>E7/$E$5*100</f>
        <v>2.505926176769387</v>
      </c>
      <c r="G7" s="25">
        <f t="shared" si="0"/>
        <v>1.7182130584192379</v>
      </c>
      <c r="H7" s="25">
        <f>(C7-E7)/($C$5-E5)*100</f>
        <v>-0.8291873963515755</v>
      </c>
      <c r="J7" s="142">
        <f t="shared" si="1"/>
        <v>5</v>
      </c>
    </row>
    <row r="8" spans="1:10" ht="12.75" customHeight="1">
      <c r="A8" s="74" t="s">
        <v>191</v>
      </c>
      <c r="B8" s="80" t="s">
        <v>216</v>
      </c>
      <c r="C8" s="1">
        <v>835</v>
      </c>
      <c r="D8" s="24">
        <f aca="true" t="shared" si="2" ref="D8:D25">C8/$C$5*100</f>
        <v>6.725734997986307</v>
      </c>
      <c r="E8" s="1">
        <v>807</v>
      </c>
      <c r="F8" s="128">
        <f aca="true" t="shared" si="3" ref="F8:F21">E8/$E$5*100</f>
        <v>6.832035218421943</v>
      </c>
      <c r="G8" s="25">
        <f t="shared" si="0"/>
        <v>-3.3532934131736454</v>
      </c>
      <c r="H8" s="25">
        <f>(C8-E8)/($C$5-E5)*100</f>
        <v>4.643449419568822</v>
      </c>
      <c r="J8" s="142">
        <f t="shared" si="1"/>
        <v>-28</v>
      </c>
    </row>
    <row r="9" spans="1:10" ht="12">
      <c r="A9" s="74" t="s">
        <v>192</v>
      </c>
      <c r="B9" s="80" t="s">
        <v>47</v>
      </c>
      <c r="C9" s="1">
        <v>856</v>
      </c>
      <c r="D9" s="24">
        <f t="shared" si="2"/>
        <v>6.89488521949255</v>
      </c>
      <c r="E9" s="1">
        <v>721</v>
      </c>
      <c r="F9" s="128">
        <f t="shared" si="3"/>
        <v>6.103962072468676</v>
      </c>
      <c r="G9" s="25">
        <f t="shared" si="0"/>
        <v>-15.771028037383175</v>
      </c>
      <c r="H9" s="25">
        <f>(E9-C9)/($E$5-$C$5)*100</f>
        <v>22.388059701492537</v>
      </c>
      <c r="J9" s="142">
        <f t="shared" si="1"/>
        <v>-135</v>
      </c>
    </row>
    <row r="10" spans="1:10" ht="12">
      <c r="A10" s="74" t="s">
        <v>193</v>
      </c>
      <c r="B10" s="80" t="s">
        <v>48</v>
      </c>
      <c r="C10" s="1">
        <v>1322</v>
      </c>
      <c r="D10" s="24">
        <f t="shared" si="2"/>
        <v>10.648409182440597</v>
      </c>
      <c r="E10" s="1">
        <v>1216</v>
      </c>
      <c r="F10" s="128">
        <f t="shared" si="3"/>
        <v>10.29461564510667</v>
      </c>
      <c r="G10" s="25">
        <f t="shared" si="0"/>
        <v>-8.018154311649013</v>
      </c>
      <c r="H10" s="25">
        <f>(E10-C10)/($E$5-$C$5)*100</f>
        <v>17.5787728026534</v>
      </c>
      <c r="J10" s="142">
        <f t="shared" si="1"/>
        <v>-106</v>
      </c>
    </row>
    <row r="11" spans="1:10" ht="12" customHeight="1">
      <c r="A11" s="74" t="s">
        <v>194</v>
      </c>
      <c r="B11" s="80" t="s">
        <v>28</v>
      </c>
      <c r="C11" s="1">
        <v>675</v>
      </c>
      <c r="D11" s="24">
        <f>C11/$C$5*100</f>
        <v>5.436971405557793</v>
      </c>
      <c r="E11" s="1">
        <v>669</v>
      </c>
      <c r="F11" s="128">
        <f t="shared" si="3"/>
        <v>5.663731798171351</v>
      </c>
      <c r="G11" s="25">
        <f aca="true" t="shared" si="4" ref="G11:G25">E11/C11*100-100</f>
        <v>-0.8888888888888857</v>
      </c>
      <c r="H11" s="25">
        <f aca="true" t="shared" si="5" ref="H11:H22">(E11-C11)/($E$5-$C$5)*100</f>
        <v>0.9950248756218906</v>
      </c>
      <c r="J11" s="142">
        <f t="shared" si="1"/>
        <v>-6</v>
      </c>
    </row>
    <row r="12" spans="1:10" ht="12">
      <c r="A12" s="74" t="s">
        <v>196</v>
      </c>
      <c r="B12" s="80" t="s">
        <v>195</v>
      </c>
      <c r="C12" s="1">
        <v>1024</v>
      </c>
      <c r="D12" s="24">
        <f t="shared" si="2"/>
        <v>8.248086991542488</v>
      </c>
      <c r="E12" s="1">
        <v>952</v>
      </c>
      <c r="F12" s="128">
        <f t="shared" si="3"/>
        <v>8.059600406366407</v>
      </c>
      <c r="G12" s="25">
        <f t="shared" si="4"/>
        <v>-7.03125</v>
      </c>
      <c r="H12" s="25">
        <f t="shared" si="5"/>
        <v>11.940298507462686</v>
      </c>
      <c r="J12" s="142">
        <f t="shared" si="1"/>
        <v>-72</v>
      </c>
    </row>
    <row r="13" spans="1:10" ht="12">
      <c r="A13" s="74" t="s">
        <v>198</v>
      </c>
      <c r="B13" s="80" t="s">
        <v>197</v>
      </c>
      <c r="C13" s="1">
        <v>147</v>
      </c>
      <c r="D13" s="24">
        <f t="shared" si="2"/>
        <v>1.184051550543697</v>
      </c>
      <c r="E13" s="1">
        <v>159</v>
      </c>
      <c r="F13" s="128">
        <f t="shared" si="3"/>
        <v>1.3460887233322045</v>
      </c>
      <c r="G13" s="25">
        <f t="shared" si="4"/>
        <v>8.163265306122454</v>
      </c>
      <c r="H13" s="25">
        <f t="shared" si="5"/>
        <v>-1.9900497512437811</v>
      </c>
      <c r="J13" s="142">
        <f t="shared" si="1"/>
        <v>12</v>
      </c>
    </row>
    <row r="14" spans="1:10" ht="12">
      <c r="A14" s="74" t="s">
        <v>199</v>
      </c>
      <c r="B14" s="80" t="s">
        <v>49</v>
      </c>
      <c r="C14" s="1">
        <v>176</v>
      </c>
      <c r="D14" s="24">
        <f t="shared" si="2"/>
        <v>1.4176399516713651</v>
      </c>
      <c r="E14" s="1">
        <v>158</v>
      </c>
      <c r="F14" s="128">
        <f t="shared" si="3"/>
        <v>1.3376227565187944</v>
      </c>
      <c r="G14" s="25">
        <f t="shared" si="4"/>
        <v>-10.227272727272734</v>
      </c>
      <c r="H14" s="25">
        <f t="shared" si="5"/>
        <v>2.9850746268656714</v>
      </c>
      <c r="J14" s="142">
        <f t="shared" si="1"/>
        <v>-18</v>
      </c>
    </row>
    <row r="15" spans="1:10" ht="12">
      <c r="A15" s="74" t="s">
        <v>200</v>
      </c>
      <c r="B15" s="80" t="s">
        <v>50</v>
      </c>
      <c r="C15" s="1">
        <v>345</v>
      </c>
      <c r="D15" s="24">
        <f t="shared" si="2"/>
        <v>2.778896496173983</v>
      </c>
      <c r="E15" s="1">
        <v>361</v>
      </c>
      <c r="F15" s="128">
        <f t="shared" si="3"/>
        <v>3.0562140196410432</v>
      </c>
      <c r="G15" s="25">
        <f t="shared" si="4"/>
        <v>4.637681159420296</v>
      </c>
      <c r="H15" s="25">
        <f t="shared" si="5"/>
        <v>-2.6533996683250414</v>
      </c>
      <c r="J15" s="142">
        <f t="shared" si="1"/>
        <v>16</v>
      </c>
    </row>
    <row r="16" spans="1:10" ht="12">
      <c r="A16" s="74" t="s">
        <v>201</v>
      </c>
      <c r="B16" s="80" t="s">
        <v>51</v>
      </c>
      <c r="C16" s="1">
        <v>58</v>
      </c>
      <c r="D16" s="24">
        <f t="shared" si="2"/>
        <v>0.46717680225533625</v>
      </c>
      <c r="E16" s="1">
        <v>58</v>
      </c>
      <c r="F16" s="128">
        <f>E16/$E$5*100</f>
        <v>0.4910260751777853</v>
      </c>
      <c r="G16" s="25">
        <f t="shared" si="4"/>
        <v>0</v>
      </c>
      <c r="H16" s="25">
        <f t="shared" si="5"/>
        <v>0</v>
      </c>
      <c r="J16" s="142">
        <f t="shared" si="1"/>
        <v>0</v>
      </c>
    </row>
    <row r="17" spans="1:10" ht="12">
      <c r="A17" s="74" t="s">
        <v>202</v>
      </c>
      <c r="B17" s="80" t="s">
        <v>52</v>
      </c>
      <c r="C17" s="1">
        <v>1201</v>
      </c>
      <c r="D17" s="24">
        <f t="shared" si="2"/>
        <v>9.673781715666532</v>
      </c>
      <c r="E17" s="1">
        <v>1153</v>
      </c>
      <c r="F17" s="128">
        <f t="shared" si="3"/>
        <v>9.761259735861834</v>
      </c>
      <c r="G17" s="25">
        <f t="shared" si="4"/>
        <v>-3.9966694421315623</v>
      </c>
      <c r="H17" s="25">
        <f t="shared" si="5"/>
        <v>7.960199004975125</v>
      </c>
      <c r="J17" s="142">
        <f t="shared" si="1"/>
        <v>-48</v>
      </c>
    </row>
    <row r="18" spans="1:10" ht="12">
      <c r="A18" s="74" t="s">
        <v>203</v>
      </c>
      <c r="B18" s="80" t="s">
        <v>53</v>
      </c>
      <c r="C18" s="1">
        <v>638</v>
      </c>
      <c r="D18" s="24">
        <f t="shared" si="2"/>
        <v>5.138944824808699</v>
      </c>
      <c r="E18" s="1">
        <v>594</v>
      </c>
      <c r="F18" s="128">
        <f t="shared" si="3"/>
        <v>5.028784287165594</v>
      </c>
      <c r="G18" s="25">
        <f t="shared" si="4"/>
        <v>-6.896551724137936</v>
      </c>
      <c r="H18" s="25">
        <f t="shared" si="5"/>
        <v>7.2968490878938645</v>
      </c>
      <c r="J18" s="142">
        <f t="shared" si="1"/>
        <v>-44</v>
      </c>
    </row>
    <row r="19" spans="1:10" ht="12">
      <c r="A19" s="74" t="s">
        <v>204</v>
      </c>
      <c r="B19" s="80" t="s">
        <v>180</v>
      </c>
      <c r="C19" s="1">
        <v>206</v>
      </c>
      <c r="D19" s="24">
        <f t="shared" si="2"/>
        <v>1.6592831252517117</v>
      </c>
      <c r="E19" s="1">
        <v>204</v>
      </c>
      <c r="F19" s="128">
        <f t="shared" si="3"/>
        <v>1.7270572299356586</v>
      </c>
      <c r="G19" s="25">
        <f t="shared" si="4"/>
        <v>-0.9708737864077648</v>
      </c>
      <c r="H19" s="25">
        <f t="shared" si="5"/>
        <v>0.33167495854063017</v>
      </c>
      <c r="J19" s="142">
        <f t="shared" si="1"/>
        <v>-2</v>
      </c>
    </row>
    <row r="20" spans="1:10" ht="12">
      <c r="A20" s="74" t="s">
        <v>206</v>
      </c>
      <c r="B20" s="80" t="s">
        <v>207</v>
      </c>
      <c r="C20" s="1">
        <v>61</v>
      </c>
      <c r="D20" s="24">
        <f t="shared" si="2"/>
        <v>0.49134111961337096</v>
      </c>
      <c r="E20" s="1">
        <v>71</v>
      </c>
      <c r="F20" s="128">
        <f t="shared" si="3"/>
        <v>0.6010836437521164</v>
      </c>
      <c r="G20" s="25">
        <f t="shared" si="4"/>
        <v>16.393442622950815</v>
      </c>
      <c r="H20" s="25">
        <f t="shared" si="5"/>
        <v>-1.658374792703151</v>
      </c>
      <c r="J20" s="142">
        <f t="shared" si="1"/>
        <v>10</v>
      </c>
    </row>
    <row r="21" spans="1:10" ht="12">
      <c r="A21" s="74" t="s">
        <v>217</v>
      </c>
      <c r="B21" s="80" t="s">
        <v>54</v>
      </c>
      <c r="C21" s="1">
        <v>204</v>
      </c>
      <c r="D21" s="24">
        <f t="shared" si="2"/>
        <v>1.6431735803463552</v>
      </c>
      <c r="E21" s="1">
        <v>200</v>
      </c>
      <c r="F21" s="128">
        <f t="shared" si="3"/>
        <v>1.6931933626820181</v>
      </c>
      <c r="G21" s="25">
        <f t="shared" si="4"/>
        <v>-1.9607843137254974</v>
      </c>
      <c r="H21" s="25">
        <f t="shared" si="5"/>
        <v>0.6633499170812603</v>
      </c>
      <c r="J21" s="142">
        <f t="shared" si="1"/>
        <v>-4</v>
      </c>
    </row>
    <row r="22" spans="1:10" ht="12">
      <c r="A22" s="26"/>
      <c r="B22" s="107" t="s">
        <v>55</v>
      </c>
      <c r="C22" s="2">
        <v>763</v>
      </c>
      <c r="D22" s="27">
        <f t="shared" si="2"/>
        <v>6.145791381393476</v>
      </c>
      <c r="E22" s="2">
        <v>542</v>
      </c>
      <c r="F22" s="128">
        <f>E22/$E$5*100</f>
        <v>4.58855401286827</v>
      </c>
      <c r="G22" s="28">
        <f t="shared" si="4"/>
        <v>-28.964613368283082</v>
      </c>
      <c r="H22" s="28">
        <f t="shared" si="5"/>
        <v>36.650082918739635</v>
      </c>
      <c r="J22" s="142">
        <f t="shared" si="1"/>
        <v>-221</v>
      </c>
    </row>
    <row r="23" spans="1:10" ht="12">
      <c r="A23" s="202" t="s">
        <v>210</v>
      </c>
      <c r="B23" s="203"/>
      <c r="C23" s="1">
        <v>3478</v>
      </c>
      <c r="D23" s="24">
        <f t="shared" si="2"/>
        <v>28.01449859041482</v>
      </c>
      <c r="E23" s="1">
        <v>3298</v>
      </c>
      <c r="F23" s="129">
        <f>E23/$E$5*100</f>
        <v>27.92075855062648</v>
      </c>
      <c r="G23" s="25">
        <f t="shared" si="4"/>
        <v>-5.175388154111559</v>
      </c>
      <c r="H23" s="25">
        <f>(E23-C23)/($E$5-$C$5)*100</f>
        <v>29.850746268656714</v>
      </c>
      <c r="J23" s="142">
        <f t="shared" si="1"/>
        <v>-180</v>
      </c>
    </row>
    <row r="24" spans="1:10" ht="12">
      <c r="A24" s="204" t="s">
        <v>218</v>
      </c>
      <c r="B24" s="205"/>
      <c r="C24" s="1">
        <v>1608</v>
      </c>
      <c r="D24" s="24">
        <f t="shared" si="2"/>
        <v>12.952074103906563</v>
      </c>
      <c r="E24" s="1">
        <v>1369</v>
      </c>
      <c r="F24" s="130">
        <f>E24/$E$5*100</f>
        <v>11.589908567558416</v>
      </c>
      <c r="G24" s="25">
        <f t="shared" si="4"/>
        <v>-14.863184079601993</v>
      </c>
      <c r="H24" s="25">
        <f>(E24-C24)/($E$5-$C$5)*100</f>
        <v>39.63515754560531</v>
      </c>
      <c r="J24" s="142">
        <f t="shared" si="1"/>
        <v>-239</v>
      </c>
    </row>
    <row r="25" spans="1:10" ht="12.75" thickBot="1">
      <c r="A25" s="206" t="s">
        <v>219</v>
      </c>
      <c r="B25" s="207"/>
      <c r="C25" s="7">
        <v>7329</v>
      </c>
      <c r="D25" s="30">
        <f t="shared" si="2"/>
        <v>59.03342730567861</v>
      </c>
      <c r="E25" s="7">
        <v>7145</v>
      </c>
      <c r="F25" s="131">
        <f>E25/$E$5*100</f>
        <v>60.4893328818151</v>
      </c>
      <c r="G25" s="29">
        <f t="shared" si="4"/>
        <v>-2.5105744303452013</v>
      </c>
      <c r="H25" s="29">
        <f>(E25-C25)/($E$5-$C$5)*100</f>
        <v>30.514096185737976</v>
      </c>
      <c r="J25" s="142">
        <f t="shared" si="1"/>
        <v>-184</v>
      </c>
    </row>
    <row r="27" spans="3:5" ht="12">
      <c r="C27" s="1">
        <f>SUM(C23:C25)</f>
        <v>12415</v>
      </c>
      <c r="E27" s="1">
        <f>SUM(E23:E25)</f>
        <v>11812</v>
      </c>
    </row>
    <row r="28" ht="12">
      <c r="C28" s="1"/>
    </row>
  </sheetData>
  <mergeCells count="8">
    <mergeCell ref="A25:B25"/>
    <mergeCell ref="A3:B3"/>
    <mergeCell ref="A4:B4"/>
    <mergeCell ref="C3:D3"/>
    <mergeCell ref="A1:H1"/>
    <mergeCell ref="E3:F3"/>
    <mergeCell ref="A23:B23"/>
    <mergeCell ref="A24:B24"/>
  </mergeCells>
  <printOptions/>
  <pageMargins left="0.75" right="0.75" top="1" bottom="1" header="0.512" footer="0.512"/>
  <pageSetup fitToHeight="1" fitToWidth="1" orientation="portrait" paperSize="9" scale="94" r:id="rId2"/>
  <drawing r:id="rId1"/>
</worksheet>
</file>

<file path=xl/worksheets/sheet6.xml><?xml version="1.0" encoding="utf-8"?>
<worksheet xmlns="http://schemas.openxmlformats.org/spreadsheetml/2006/main" xmlns:r="http://schemas.openxmlformats.org/officeDocument/2006/relationships">
  <dimension ref="A1:I19"/>
  <sheetViews>
    <sheetView workbookViewId="0" topLeftCell="A1">
      <selection activeCell="H5" sqref="H5"/>
    </sheetView>
  </sheetViews>
  <sheetFormatPr defaultColWidth="9.140625" defaultRowHeight="12"/>
  <cols>
    <col min="1" max="4" width="8.7109375" style="0" customWidth="1"/>
    <col min="5" max="5" width="9.7109375" style="0" customWidth="1"/>
    <col min="6" max="16384" width="8.7109375" style="0" customWidth="1"/>
  </cols>
  <sheetData>
    <row r="1" spans="1:7" ht="14.25">
      <c r="A1" s="200" t="s">
        <v>328</v>
      </c>
      <c r="B1" s="200"/>
      <c r="C1" s="200"/>
      <c r="D1" s="200"/>
      <c r="E1" s="200"/>
      <c r="F1" s="200"/>
      <c r="G1" s="200"/>
    </row>
    <row r="2" ht="12.75" thickBot="1">
      <c r="G2" s="15" t="s">
        <v>29</v>
      </c>
    </row>
    <row r="3" spans="1:9" ht="12">
      <c r="A3" s="186" t="s">
        <v>13</v>
      </c>
      <c r="B3" s="208" t="s">
        <v>179</v>
      </c>
      <c r="C3" s="209"/>
      <c r="D3" s="208" t="s">
        <v>213</v>
      </c>
      <c r="E3" s="209"/>
      <c r="F3" s="109" t="s">
        <v>61</v>
      </c>
      <c r="G3" s="109" t="s">
        <v>14</v>
      </c>
      <c r="I3" s="39" t="s">
        <v>182</v>
      </c>
    </row>
    <row r="4" spans="1:9" ht="12">
      <c r="A4" s="187"/>
      <c r="B4" s="21" t="s">
        <v>65</v>
      </c>
      <c r="C4" s="22" t="s">
        <v>67</v>
      </c>
      <c r="D4" s="21" t="s">
        <v>65</v>
      </c>
      <c r="E4" s="22" t="s">
        <v>67</v>
      </c>
      <c r="F4" s="10" t="s">
        <v>69</v>
      </c>
      <c r="G4" s="10" t="s">
        <v>57</v>
      </c>
      <c r="I4" s="39" t="s">
        <v>220</v>
      </c>
    </row>
    <row r="5" spans="1:8" ht="12">
      <c r="A5" s="105" t="s">
        <v>17</v>
      </c>
      <c r="B5" s="35">
        <v>12415</v>
      </c>
      <c r="C5" s="24">
        <v>100</v>
      </c>
      <c r="D5" s="1">
        <f>SUM(D6:D18)</f>
        <v>11812</v>
      </c>
      <c r="E5" s="24">
        <v>100</v>
      </c>
      <c r="F5" s="25">
        <f>D5/B5*100-100</f>
        <v>-4.857027788964956</v>
      </c>
      <c r="G5" s="25">
        <v>100</v>
      </c>
      <c r="H5" s="142">
        <f>D5-B5</f>
        <v>-603</v>
      </c>
    </row>
    <row r="6" spans="1:8" ht="12">
      <c r="A6" s="105" t="s">
        <v>73</v>
      </c>
      <c r="B6" s="35">
        <v>250</v>
      </c>
      <c r="C6" s="24">
        <f aca="true" t="shared" si="0" ref="C6:C18">B6/$B$5*100</f>
        <v>2.013693113169553</v>
      </c>
      <c r="D6" s="1">
        <v>215</v>
      </c>
      <c r="E6" s="24">
        <f>D6/$D$5*100</f>
        <v>1.8201828648831697</v>
      </c>
      <c r="F6" s="25">
        <f>D6/B6*100-100</f>
        <v>-14</v>
      </c>
      <c r="G6" s="25">
        <f>(B6-D6)/($B$5-D5)*100</f>
        <v>5.804311774461028</v>
      </c>
      <c r="H6" s="142">
        <f aca="true" t="shared" si="1" ref="H6:H18">D6-B6</f>
        <v>-35</v>
      </c>
    </row>
    <row r="7" spans="1:8" ht="12">
      <c r="A7" s="105" t="s">
        <v>30</v>
      </c>
      <c r="B7" s="35">
        <v>214</v>
      </c>
      <c r="C7" s="24">
        <f t="shared" si="0"/>
        <v>1.7237213048731375</v>
      </c>
      <c r="D7" s="1">
        <v>211</v>
      </c>
      <c r="E7" s="24">
        <f aca="true" t="shared" si="2" ref="E7:E18">D7/$D$5*100</f>
        <v>1.7863189976295293</v>
      </c>
      <c r="F7" s="25">
        <f aca="true" t="shared" si="3" ref="F7:F18">D7/B7*100-100</f>
        <v>-1.4018691588784975</v>
      </c>
      <c r="G7" s="25">
        <f aca="true" t="shared" si="4" ref="G7:G18">(B7-D7)/($B$5-D6)*100</f>
        <v>0.02459016393442623</v>
      </c>
      <c r="H7" s="142">
        <f t="shared" si="1"/>
        <v>-3</v>
      </c>
    </row>
    <row r="8" spans="1:8" ht="12">
      <c r="A8" s="105" t="s">
        <v>19</v>
      </c>
      <c r="B8" s="35">
        <v>183</v>
      </c>
      <c r="C8" s="24">
        <f t="shared" si="0"/>
        <v>1.4740233588401128</v>
      </c>
      <c r="D8" s="1">
        <v>209</v>
      </c>
      <c r="E8" s="24">
        <f t="shared" si="2"/>
        <v>1.7693870640027092</v>
      </c>
      <c r="F8" s="25">
        <f t="shared" si="3"/>
        <v>14.207650273224033</v>
      </c>
      <c r="G8" s="25">
        <f t="shared" si="4"/>
        <v>-0.21304490331039003</v>
      </c>
      <c r="H8" s="142">
        <f t="shared" si="1"/>
        <v>26</v>
      </c>
    </row>
    <row r="9" spans="1:8" ht="12">
      <c r="A9" s="105" t="s">
        <v>74</v>
      </c>
      <c r="B9" s="35">
        <v>2444</v>
      </c>
      <c r="C9" s="24">
        <f t="shared" si="0"/>
        <v>19.68586387434555</v>
      </c>
      <c r="D9" s="1">
        <v>2153</v>
      </c>
      <c r="E9" s="24">
        <f t="shared" si="2"/>
        <v>18.227226549271926</v>
      </c>
      <c r="F9" s="25">
        <f t="shared" si="3"/>
        <v>-11.906710310965636</v>
      </c>
      <c r="G9" s="25">
        <f t="shared" si="4"/>
        <v>2.384073406521383</v>
      </c>
      <c r="H9" s="142">
        <f t="shared" si="1"/>
        <v>-291</v>
      </c>
    </row>
    <row r="10" spans="1:8" ht="12">
      <c r="A10" s="105" t="s">
        <v>21</v>
      </c>
      <c r="B10" s="35">
        <v>1012</v>
      </c>
      <c r="C10" s="24">
        <f t="shared" si="0"/>
        <v>8.15142972211035</v>
      </c>
      <c r="D10" s="1">
        <v>970</v>
      </c>
      <c r="E10" s="24">
        <f t="shared" si="2"/>
        <v>8.211987809007788</v>
      </c>
      <c r="F10" s="25">
        <f t="shared" si="3"/>
        <v>-4.1501976284585</v>
      </c>
      <c r="G10" s="25">
        <f t="shared" si="4"/>
        <v>0.4092769440654843</v>
      </c>
      <c r="H10" s="142">
        <f t="shared" si="1"/>
        <v>-42</v>
      </c>
    </row>
    <row r="11" spans="1:8" ht="12">
      <c r="A11" s="105" t="s">
        <v>78</v>
      </c>
      <c r="B11" s="35">
        <v>794</v>
      </c>
      <c r="C11" s="24">
        <f t="shared" si="0"/>
        <v>6.3954893274265</v>
      </c>
      <c r="D11" s="1">
        <v>669</v>
      </c>
      <c r="E11" s="24">
        <f t="shared" si="2"/>
        <v>5.663731798171351</v>
      </c>
      <c r="F11" s="25">
        <f t="shared" si="3"/>
        <v>-15.743073047858942</v>
      </c>
      <c r="G11" s="25">
        <f t="shared" si="4"/>
        <v>1.09217999126256</v>
      </c>
      <c r="H11" s="142">
        <f t="shared" si="1"/>
        <v>-125</v>
      </c>
    </row>
    <row r="12" spans="1:8" ht="12">
      <c r="A12" s="105" t="s">
        <v>80</v>
      </c>
      <c r="B12" s="35">
        <v>202</v>
      </c>
      <c r="C12" s="24">
        <f t="shared" si="0"/>
        <v>1.6270640354409986</v>
      </c>
      <c r="D12" s="1">
        <v>165</v>
      </c>
      <c r="E12" s="24">
        <f t="shared" si="2"/>
        <v>1.396884524212665</v>
      </c>
      <c r="F12" s="25">
        <f t="shared" si="3"/>
        <v>-18.316831683168317</v>
      </c>
      <c r="G12" s="25">
        <f t="shared" si="4"/>
        <v>0.3150008513536523</v>
      </c>
      <c r="H12" s="142">
        <f t="shared" si="1"/>
        <v>-37</v>
      </c>
    </row>
    <row r="13" spans="1:8" ht="12">
      <c r="A13" s="105" t="s">
        <v>82</v>
      </c>
      <c r="B13" s="35">
        <v>1074</v>
      </c>
      <c r="C13" s="24">
        <f t="shared" si="0"/>
        <v>8.6508256141764</v>
      </c>
      <c r="D13" s="1">
        <v>1022</v>
      </c>
      <c r="E13" s="24">
        <f t="shared" si="2"/>
        <v>8.652218083305113</v>
      </c>
      <c r="F13" s="25">
        <f t="shared" si="3"/>
        <v>-4.841713221601481</v>
      </c>
      <c r="G13" s="25">
        <f t="shared" si="4"/>
        <v>0.42448979591836733</v>
      </c>
      <c r="H13" s="142">
        <f t="shared" si="1"/>
        <v>-52</v>
      </c>
    </row>
    <row r="14" spans="1:8" ht="12">
      <c r="A14" s="105" t="s">
        <v>84</v>
      </c>
      <c r="B14" s="35">
        <v>3314</v>
      </c>
      <c r="C14" s="24">
        <f t="shared" si="0"/>
        <v>26.69351590817559</v>
      </c>
      <c r="D14" s="1">
        <v>3157</v>
      </c>
      <c r="E14" s="24">
        <f t="shared" si="2"/>
        <v>26.727057229935657</v>
      </c>
      <c r="F14" s="25">
        <f t="shared" si="3"/>
        <v>-4.737477368738681</v>
      </c>
      <c r="G14" s="25">
        <f t="shared" si="4"/>
        <v>1.3780391468445536</v>
      </c>
      <c r="H14" s="142">
        <f t="shared" si="1"/>
        <v>-157</v>
      </c>
    </row>
    <row r="15" spans="1:8" ht="12">
      <c r="A15" s="105" t="s">
        <v>86</v>
      </c>
      <c r="B15" s="35">
        <v>1709</v>
      </c>
      <c r="C15" s="24">
        <f t="shared" si="0"/>
        <v>13.765606121627064</v>
      </c>
      <c r="D15" s="1">
        <v>1897</v>
      </c>
      <c r="E15" s="24">
        <f t="shared" si="2"/>
        <v>16.05993904503894</v>
      </c>
      <c r="F15" s="25">
        <f t="shared" si="3"/>
        <v>11.00058513750733</v>
      </c>
      <c r="G15" s="25">
        <f t="shared" si="4"/>
        <v>-2.0306761719593864</v>
      </c>
      <c r="H15" s="142">
        <f t="shared" si="1"/>
        <v>188</v>
      </c>
    </row>
    <row r="16" spans="1:8" ht="12">
      <c r="A16" s="105" t="s">
        <v>88</v>
      </c>
      <c r="B16" s="35">
        <v>421</v>
      </c>
      <c r="C16" s="24">
        <f t="shared" si="0"/>
        <v>3.3910592025775275</v>
      </c>
      <c r="D16" s="1">
        <v>393</v>
      </c>
      <c r="E16" s="24">
        <f t="shared" si="2"/>
        <v>3.3271249576701662</v>
      </c>
      <c r="F16" s="25">
        <f t="shared" si="3"/>
        <v>-6.650831353919244</v>
      </c>
      <c r="G16" s="25">
        <f t="shared" si="4"/>
        <v>0.2662103061418521</v>
      </c>
      <c r="H16" s="142">
        <f t="shared" si="1"/>
        <v>-28</v>
      </c>
    </row>
    <row r="17" spans="1:8" ht="12">
      <c r="A17" s="105" t="s">
        <v>89</v>
      </c>
      <c r="B17" s="35">
        <v>681</v>
      </c>
      <c r="C17" s="24">
        <f t="shared" si="0"/>
        <v>5.485300040273862</v>
      </c>
      <c r="D17" s="1">
        <v>358</v>
      </c>
      <c r="E17" s="24">
        <f t="shared" si="2"/>
        <v>3.030816119200813</v>
      </c>
      <c r="F17" s="25">
        <f t="shared" si="3"/>
        <v>-47.43024963289281</v>
      </c>
      <c r="G17" s="25">
        <f t="shared" si="4"/>
        <v>2.686740974879388</v>
      </c>
      <c r="H17" s="142">
        <f t="shared" si="1"/>
        <v>-323</v>
      </c>
    </row>
    <row r="18" spans="1:8" ht="12.75" thickBot="1">
      <c r="A18" s="79" t="s">
        <v>91</v>
      </c>
      <c r="B18" s="38">
        <v>333</v>
      </c>
      <c r="C18" s="30">
        <f t="shared" si="0"/>
        <v>2.6822392267418445</v>
      </c>
      <c r="D18" s="7">
        <v>393</v>
      </c>
      <c r="E18" s="30">
        <f t="shared" si="2"/>
        <v>3.3271249576701662</v>
      </c>
      <c r="F18" s="29">
        <f t="shared" si="3"/>
        <v>18.01801801801801</v>
      </c>
      <c r="G18" s="29">
        <f t="shared" si="4"/>
        <v>-0.4976362279173924</v>
      </c>
      <c r="H18" s="142">
        <f t="shared" si="1"/>
        <v>60</v>
      </c>
    </row>
    <row r="19" ht="12">
      <c r="A19" t="s">
        <v>221</v>
      </c>
    </row>
  </sheetData>
  <mergeCells count="4">
    <mergeCell ref="B3:C3"/>
    <mergeCell ref="D3:E3"/>
    <mergeCell ref="A3:A4"/>
    <mergeCell ref="A1:G1"/>
  </mergeCells>
  <printOptions/>
  <pageMargins left="0.75" right="0.75" top="1" bottom="1" header="0.512" footer="0.512"/>
  <pageSetup orientation="portrait" paperSize="9" r:id="rId2"/>
  <drawing r:id="rId1"/>
</worksheet>
</file>

<file path=xl/worksheets/sheet7.xml><?xml version="1.0" encoding="utf-8"?>
<worksheet xmlns="http://schemas.openxmlformats.org/spreadsheetml/2006/main" xmlns:r="http://schemas.openxmlformats.org/officeDocument/2006/relationships">
  <dimension ref="A1:I15"/>
  <sheetViews>
    <sheetView workbookViewId="0" topLeftCell="A10">
      <selection activeCell="E38" sqref="E38"/>
    </sheetView>
  </sheetViews>
  <sheetFormatPr defaultColWidth="9.140625" defaultRowHeight="12"/>
  <cols>
    <col min="1" max="1" width="10.421875" style="0" customWidth="1"/>
    <col min="2" max="16384" width="8.7109375" style="0" customWidth="1"/>
  </cols>
  <sheetData>
    <row r="1" spans="1:7" ht="12">
      <c r="A1" s="201" t="s">
        <v>329</v>
      </c>
      <c r="B1" s="201"/>
      <c r="C1" s="201"/>
      <c r="D1" s="201"/>
      <c r="E1" s="201"/>
      <c r="F1" s="201"/>
      <c r="G1" s="201"/>
    </row>
    <row r="2" ht="12.75" thickBot="1">
      <c r="G2" s="15" t="s">
        <v>45</v>
      </c>
    </row>
    <row r="3" spans="1:7" ht="12">
      <c r="A3" s="19" t="s">
        <v>93</v>
      </c>
      <c r="B3" s="208" t="s">
        <v>179</v>
      </c>
      <c r="C3" s="209"/>
      <c r="D3" s="208" t="s">
        <v>213</v>
      </c>
      <c r="E3" s="209"/>
      <c r="F3" s="20" t="s">
        <v>61</v>
      </c>
      <c r="G3" s="19" t="s">
        <v>14</v>
      </c>
    </row>
    <row r="4" spans="1:7" ht="12">
      <c r="A4" s="8" t="s">
        <v>341</v>
      </c>
      <c r="B4" s="21" t="s">
        <v>65</v>
      </c>
      <c r="C4" s="22" t="s">
        <v>67</v>
      </c>
      <c r="D4" s="21" t="s">
        <v>65</v>
      </c>
      <c r="E4" s="22" t="s">
        <v>67</v>
      </c>
      <c r="F4" s="23" t="s">
        <v>57</v>
      </c>
      <c r="G4" s="8" t="s">
        <v>57</v>
      </c>
    </row>
    <row r="5" spans="1:8" ht="12">
      <c r="A5" s="105" t="s">
        <v>17</v>
      </c>
      <c r="B5" s="36">
        <v>12415</v>
      </c>
      <c r="C5" s="24">
        <v>100</v>
      </c>
      <c r="D5" s="35">
        <f>SUM(D6:D12)</f>
        <v>11812</v>
      </c>
      <c r="E5" s="24">
        <v>100</v>
      </c>
      <c r="F5" s="25">
        <f aca="true" t="shared" si="0" ref="F5:F12">D5/B5*100-100</f>
        <v>-4.857027788964956</v>
      </c>
      <c r="G5" s="25">
        <f>(D5-B5)/($D$5-$B$5)*100</f>
        <v>100</v>
      </c>
      <c r="H5" s="142">
        <f aca="true" t="shared" si="1" ref="H5:H12">D5-B5</f>
        <v>-603</v>
      </c>
    </row>
    <row r="6" spans="1:8" ht="12">
      <c r="A6" s="105" t="s">
        <v>105</v>
      </c>
      <c r="B6" s="36">
        <v>1679</v>
      </c>
      <c r="C6" s="24">
        <f aca="true" t="shared" si="2" ref="C6:C12">B6/$B$5*100</f>
        <v>13.523962948046716</v>
      </c>
      <c r="D6" s="35">
        <v>1550</v>
      </c>
      <c r="E6" s="24">
        <f>D6/$D$5*100</f>
        <v>13.122248560785641</v>
      </c>
      <c r="F6" s="25">
        <f t="shared" si="0"/>
        <v>-7.683144729005363</v>
      </c>
      <c r="G6" s="25">
        <f aca="true" t="shared" si="3" ref="G6:G12">(D6-B6)/($D$5-$B$5)*100</f>
        <v>21.393034825870647</v>
      </c>
      <c r="H6" s="142">
        <f t="shared" si="1"/>
        <v>-129</v>
      </c>
    </row>
    <row r="7" spans="1:8" ht="12">
      <c r="A7" s="105" t="s">
        <v>106</v>
      </c>
      <c r="B7" s="36">
        <v>2030</v>
      </c>
      <c r="C7" s="24">
        <f t="shared" si="2"/>
        <v>16.351188078936772</v>
      </c>
      <c r="D7" s="35">
        <v>2087</v>
      </c>
      <c r="E7" s="24">
        <f aca="true" t="shared" si="4" ref="E7:E15">D7/$D$5*100</f>
        <v>17.66847273958686</v>
      </c>
      <c r="F7" s="25">
        <f t="shared" si="0"/>
        <v>2.807881773399018</v>
      </c>
      <c r="G7" s="25">
        <f t="shared" si="3"/>
        <v>-9.45273631840796</v>
      </c>
      <c r="H7" s="142">
        <f t="shared" si="1"/>
        <v>57</v>
      </c>
    </row>
    <row r="8" spans="1:8" ht="12">
      <c r="A8" s="105" t="s">
        <v>107</v>
      </c>
      <c r="B8" s="36">
        <v>1827</v>
      </c>
      <c r="C8" s="24">
        <f t="shared" si="2"/>
        <v>14.716069271043091</v>
      </c>
      <c r="D8" s="35">
        <v>1688</v>
      </c>
      <c r="E8" s="24">
        <f t="shared" si="4"/>
        <v>14.290551981036234</v>
      </c>
      <c r="F8" s="25">
        <f>D8/B8*100-100</f>
        <v>-7.608100711549</v>
      </c>
      <c r="G8" s="25">
        <f>(D8-B8)/($D$5-$B$5)*100</f>
        <v>23.0514096185738</v>
      </c>
      <c r="H8" s="142">
        <f t="shared" si="1"/>
        <v>-139</v>
      </c>
    </row>
    <row r="9" spans="1:8" ht="12">
      <c r="A9" s="105" t="s">
        <v>108</v>
      </c>
      <c r="B9" s="36">
        <v>1416</v>
      </c>
      <c r="C9" s="24">
        <f t="shared" si="2"/>
        <v>11.405557792992347</v>
      </c>
      <c r="D9" s="35">
        <v>1517</v>
      </c>
      <c r="E9" s="24">
        <f t="shared" si="4"/>
        <v>12.842871655943108</v>
      </c>
      <c r="F9" s="25">
        <f t="shared" si="0"/>
        <v>7.132768361581924</v>
      </c>
      <c r="G9" s="25">
        <f t="shared" si="3"/>
        <v>-16.749585406301822</v>
      </c>
      <c r="H9" s="142">
        <f t="shared" si="1"/>
        <v>101</v>
      </c>
    </row>
    <row r="10" spans="1:8" ht="12">
      <c r="A10" s="105" t="s">
        <v>109</v>
      </c>
      <c r="B10" s="36">
        <v>1885</v>
      </c>
      <c r="C10" s="24">
        <f t="shared" si="2"/>
        <v>15.18324607329843</v>
      </c>
      <c r="D10" s="35">
        <v>1893</v>
      </c>
      <c r="E10" s="24">
        <f t="shared" si="4"/>
        <v>16.026075177785305</v>
      </c>
      <c r="F10" s="25">
        <f t="shared" si="0"/>
        <v>0.4244031830238839</v>
      </c>
      <c r="G10" s="25">
        <f t="shared" si="3"/>
        <v>-1.3266998341625207</v>
      </c>
      <c r="H10" s="142">
        <f t="shared" si="1"/>
        <v>8</v>
      </c>
    </row>
    <row r="11" spans="1:8" ht="21.75" customHeight="1">
      <c r="A11" s="80" t="s">
        <v>361</v>
      </c>
      <c r="B11" s="36">
        <v>1496</v>
      </c>
      <c r="C11" s="24">
        <f t="shared" si="2"/>
        <v>12.049939589206605</v>
      </c>
      <c r="D11" s="123">
        <v>1841</v>
      </c>
      <c r="E11" s="24">
        <f t="shared" si="4"/>
        <v>15.585844903487978</v>
      </c>
      <c r="F11" s="122">
        <f t="shared" si="0"/>
        <v>23.061497326203224</v>
      </c>
      <c r="G11" s="122">
        <f t="shared" si="3"/>
        <v>-57.2139303482587</v>
      </c>
      <c r="H11" s="142">
        <f t="shared" si="1"/>
        <v>345</v>
      </c>
    </row>
    <row r="12" spans="1:8" ht="12">
      <c r="A12" s="107" t="s">
        <v>333</v>
      </c>
      <c r="B12" s="41">
        <v>2082</v>
      </c>
      <c r="C12" s="27">
        <f t="shared" si="2"/>
        <v>16.770036246476035</v>
      </c>
      <c r="D12" s="40">
        <v>1236</v>
      </c>
      <c r="E12" s="24">
        <f t="shared" si="4"/>
        <v>10.463934981374873</v>
      </c>
      <c r="F12" s="31">
        <f t="shared" si="0"/>
        <v>-40.63400576368876</v>
      </c>
      <c r="G12" s="31">
        <f t="shared" si="3"/>
        <v>140.2985074626866</v>
      </c>
      <c r="H12" s="142">
        <f t="shared" si="1"/>
        <v>-846</v>
      </c>
    </row>
    <row r="13" spans="1:8" ht="12">
      <c r="A13" t="s">
        <v>337</v>
      </c>
      <c r="B13" s="36"/>
      <c r="C13" s="24"/>
      <c r="D13" s="35"/>
      <c r="E13" s="65"/>
      <c r="F13" s="25"/>
      <c r="G13" s="25"/>
      <c r="H13" s="142"/>
    </row>
    <row r="14" spans="1:8" ht="12">
      <c r="A14" s="105" t="s">
        <v>110</v>
      </c>
      <c r="B14" s="36">
        <f>SUM(B6:B8)</f>
        <v>5536</v>
      </c>
      <c r="C14" s="24">
        <f>B14/$B$5*100</f>
        <v>44.59122029802658</v>
      </c>
      <c r="D14" s="35">
        <v>5325</v>
      </c>
      <c r="E14" s="24">
        <f t="shared" si="4"/>
        <v>45.081273281408734</v>
      </c>
      <c r="F14" s="25">
        <f>D14/B14*100-100</f>
        <v>-3.811416184971094</v>
      </c>
      <c r="G14" s="25">
        <f>(D14-B14)/($D$5-$B$5)*100</f>
        <v>34.991708126036485</v>
      </c>
      <c r="H14" s="142">
        <f>D14-B14</f>
        <v>-211</v>
      </c>
    </row>
    <row r="15" spans="1:9" ht="12.75" thickBot="1">
      <c r="A15" s="79" t="s">
        <v>31</v>
      </c>
      <c r="B15" s="37">
        <f>SUM(B9:B12)</f>
        <v>6879</v>
      </c>
      <c r="C15" s="30">
        <f>B15/$B$5*100</f>
        <v>55.40877970197342</v>
      </c>
      <c r="D15" s="38">
        <v>6487</v>
      </c>
      <c r="E15" s="30">
        <f t="shared" si="4"/>
        <v>54.91872671859126</v>
      </c>
      <c r="F15" s="29">
        <f>D15/B15*100-100</f>
        <v>-5.69850268934438</v>
      </c>
      <c r="G15" s="29">
        <f>(D15-B15)/($D$5-$B$5)*100</f>
        <v>65.00829187396351</v>
      </c>
      <c r="H15" s="142">
        <f>D15-B15</f>
        <v>-392</v>
      </c>
      <c r="I15" s="32"/>
    </row>
  </sheetData>
  <mergeCells count="3">
    <mergeCell ref="B3:C3"/>
    <mergeCell ref="D3:E3"/>
    <mergeCell ref="A1:G1"/>
  </mergeCells>
  <printOptions/>
  <pageMargins left="0.75" right="0.75" top="1" bottom="1" header="0.512" footer="0.512"/>
  <pageSetup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J25"/>
  <sheetViews>
    <sheetView workbookViewId="0" topLeftCell="A1">
      <selection activeCell="A2" sqref="A2"/>
    </sheetView>
  </sheetViews>
  <sheetFormatPr defaultColWidth="9.140625" defaultRowHeight="12"/>
  <cols>
    <col min="1" max="1" width="3.28125" style="0" customWidth="1"/>
    <col min="2" max="2" width="24.140625" style="0" customWidth="1"/>
    <col min="3" max="3" width="13.00390625" style="0" customWidth="1"/>
    <col min="4" max="4" width="8.7109375" style="0" customWidth="1"/>
    <col min="5" max="5" width="12.421875" style="0" customWidth="1"/>
    <col min="6" max="9" width="8.7109375" style="0" customWidth="1"/>
    <col min="10" max="10" width="10.140625" style="0" customWidth="1"/>
    <col min="11" max="16384" width="8.7109375" style="0" customWidth="1"/>
  </cols>
  <sheetData>
    <row r="1" spans="1:8" ht="14.25">
      <c r="A1" s="200" t="s">
        <v>381</v>
      </c>
      <c r="B1" s="200"/>
      <c r="C1" s="200"/>
      <c r="D1" s="200"/>
      <c r="E1" s="200"/>
      <c r="F1" s="200"/>
      <c r="G1" s="200"/>
      <c r="H1" s="200"/>
    </row>
    <row r="2" ht="12.75" thickBot="1">
      <c r="H2" s="15" t="s">
        <v>2</v>
      </c>
    </row>
    <row r="3" spans="1:8" ht="12">
      <c r="A3" s="210" t="s">
        <v>59</v>
      </c>
      <c r="B3" s="211"/>
      <c r="C3" s="208" t="s">
        <v>179</v>
      </c>
      <c r="D3" s="209"/>
      <c r="E3" s="208" t="s">
        <v>213</v>
      </c>
      <c r="F3" s="209"/>
      <c r="G3" s="20" t="s">
        <v>61</v>
      </c>
      <c r="H3" s="19" t="s">
        <v>56</v>
      </c>
    </row>
    <row r="4" spans="1:8" ht="12">
      <c r="A4" s="212" t="s">
        <v>63</v>
      </c>
      <c r="B4" s="213"/>
      <c r="C4" s="21" t="s">
        <v>65</v>
      </c>
      <c r="D4" s="22" t="s">
        <v>67</v>
      </c>
      <c r="E4" s="21" t="s">
        <v>65</v>
      </c>
      <c r="F4" s="22" t="s">
        <v>67</v>
      </c>
      <c r="G4" s="23" t="s">
        <v>57</v>
      </c>
      <c r="H4" s="8" t="s">
        <v>69</v>
      </c>
    </row>
    <row r="5" spans="2:8" ht="12">
      <c r="B5" s="73" t="s">
        <v>339</v>
      </c>
      <c r="C5" s="17">
        <f>SUM(C6:C22)</f>
        <v>21594752</v>
      </c>
      <c r="D5" s="33">
        <v>100</v>
      </c>
      <c r="E5" s="17">
        <f>SUM(E6:E22)</f>
        <v>20478802</v>
      </c>
      <c r="F5" s="33">
        <v>100</v>
      </c>
      <c r="G5" s="34">
        <f>E5/C5*100-100</f>
        <v>-5.167690742639692</v>
      </c>
      <c r="H5" s="34">
        <f>(E5-C5)/($E$5-$C$5)*100</f>
        <v>100</v>
      </c>
    </row>
    <row r="6" spans="1:8" ht="12">
      <c r="A6" s="74" t="s">
        <v>189</v>
      </c>
      <c r="B6" s="105" t="s">
        <v>46</v>
      </c>
      <c r="C6" s="3">
        <v>5445856</v>
      </c>
      <c r="D6" s="24">
        <f>C6/$C$5*100</f>
        <v>25.218423439176334</v>
      </c>
      <c r="E6" s="1">
        <v>5198473</v>
      </c>
      <c r="F6" s="24">
        <f>E6/$E$5*100</f>
        <v>25.384653848403826</v>
      </c>
      <c r="G6" s="25">
        <f>E6/C6*100-100</f>
        <v>-4.542591651340032</v>
      </c>
      <c r="H6" s="25">
        <f>(E6-C6)/($E$5-$C$5)*100</f>
        <v>22.167928670639366</v>
      </c>
    </row>
    <row r="7" spans="1:8" ht="12">
      <c r="A7" s="74" t="s">
        <v>190</v>
      </c>
      <c r="B7" s="105" t="s">
        <v>343</v>
      </c>
      <c r="C7" s="3">
        <v>1152664</v>
      </c>
      <c r="D7" s="24">
        <f aca="true" t="shared" si="0" ref="D7:D25">C7/$C$5*100</f>
        <v>5.337704271852717</v>
      </c>
      <c r="E7" s="1">
        <v>1127170</v>
      </c>
      <c r="F7" s="24">
        <f aca="true" t="shared" si="1" ref="F7:F20">E7/$E$5*100</f>
        <v>5.504081732906055</v>
      </c>
      <c r="G7" s="25">
        <f aca="true" t="shared" si="2" ref="G7:G22">E7/C7*100-100</f>
        <v>-2.2117460075095607</v>
      </c>
      <c r="H7" s="25">
        <f>(E7-C7)/($E$5-$C$5)*100</f>
        <v>2.284510954791881</v>
      </c>
    </row>
    <row r="8" spans="1:10" ht="12">
      <c r="A8" s="74" t="s">
        <v>191</v>
      </c>
      <c r="B8" s="105" t="s">
        <v>216</v>
      </c>
      <c r="C8" s="3">
        <v>466467</v>
      </c>
      <c r="D8" s="24">
        <f t="shared" si="0"/>
        <v>2.160094267347919</v>
      </c>
      <c r="E8" s="1">
        <v>596228</v>
      </c>
      <c r="F8" s="24">
        <f t="shared" si="1"/>
        <v>2.911439839107776</v>
      </c>
      <c r="G8" s="25">
        <f t="shared" si="2"/>
        <v>27.81783062896197</v>
      </c>
      <c r="H8" s="25">
        <f>(E8-C8)/($E$5-$C$5)*100</f>
        <v>-11.627850710157265</v>
      </c>
      <c r="J8" s="1">
        <v>16464</v>
      </c>
    </row>
    <row r="9" spans="1:8" ht="12">
      <c r="A9" s="74" t="s">
        <v>192</v>
      </c>
      <c r="B9" s="105" t="s">
        <v>47</v>
      </c>
      <c r="C9" s="3">
        <v>1287650</v>
      </c>
      <c r="D9" s="24">
        <f t="shared" si="0"/>
        <v>5.96279133004167</v>
      </c>
      <c r="E9" s="1">
        <v>1050675</v>
      </c>
      <c r="F9" s="24">
        <f t="shared" si="1"/>
        <v>5.130549140521013</v>
      </c>
      <c r="G9" s="25">
        <f>E9/C9*100-100</f>
        <v>-18.403681124529186</v>
      </c>
      <c r="H9" s="25">
        <f aca="true" t="shared" si="3" ref="H9:H21">(E9-C9)/($E$5-$C$5)*100</f>
        <v>21.23527039741924</v>
      </c>
    </row>
    <row r="10" spans="1:8" ht="12">
      <c r="A10" s="74" t="s">
        <v>193</v>
      </c>
      <c r="B10" s="105" t="s">
        <v>48</v>
      </c>
      <c r="C10" s="3">
        <v>1328947</v>
      </c>
      <c r="D10" s="24">
        <f t="shared" si="0"/>
        <v>6.154027608189249</v>
      </c>
      <c r="E10" s="1">
        <v>1269199</v>
      </c>
      <c r="F10" s="24">
        <f t="shared" si="1"/>
        <v>6.197623278939852</v>
      </c>
      <c r="G10" s="25">
        <f t="shared" si="2"/>
        <v>-4.495890355296339</v>
      </c>
      <c r="H10" s="25">
        <f t="shared" si="3"/>
        <v>5.354003315560734</v>
      </c>
    </row>
    <row r="11" spans="1:8" ht="12">
      <c r="A11" s="74" t="s">
        <v>194</v>
      </c>
      <c r="B11" s="105" t="s">
        <v>71</v>
      </c>
      <c r="C11" s="3">
        <v>2748100</v>
      </c>
      <c r="D11" s="24">
        <f t="shared" si="0"/>
        <v>12.725777077689987</v>
      </c>
      <c r="E11" s="1">
        <v>2724791</v>
      </c>
      <c r="F11" s="24">
        <f t="shared" si="1"/>
        <v>13.305421869892584</v>
      </c>
      <c r="G11" s="25">
        <f t="shared" si="2"/>
        <v>-0.8481860194316084</v>
      </c>
      <c r="H11" s="25">
        <f t="shared" si="3"/>
        <v>2.0887136520453424</v>
      </c>
    </row>
    <row r="12" spans="1:8" ht="12">
      <c r="A12" s="74" t="s">
        <v>196</v>
      </c>
      <c r="B12" s="105" t="s">
        <v>222</v>
      </c>
      <c r="C12" s="3">
        <v>1368753</v>
      </c>
      <c r="D12" s="24">
        <f>C12/$C$5*100</f>
        <v>6.338359431032132</v>
      </c>
      <c r="E12" s="1">
        <v>1267674</v>
      </c>
      <c r="F12" s="24">
        <f t="shared" si="1"/>
        <v>6.190176554273048</v>
      </c>
      <c r="G12" s="25">
        <f t="shared" si="2"/>
        <v>-7.384750937532189</v>
      </c>
      <c r="H12" s="25">
        <f t="shared" si="3"/>
        <v>9.057663873829473</v>
      </c>
    </row>
    <row r="13" spans="1:8" ht="12">
      <c r="A13" s="74" t="s">
        <v>198</v>
      </c>
      <c r="B13" s="105" t="s">
        <v>197</v>
      </c>
      <c r="C13" s="3">
        <v>332949</v>
      </c>
      <c r="D13" s="24">
        <f t="shared" si="0"/>
        <v>1.5418051571048375</v>
      </c>
      <c r="E13" s="1">
        <v>364063</v>
      </c>
      <c r="F13" s="24">
        <f>E13/$E$5*100</f>
        <v>1.7777553589316406</v>
      </c>
      <c r="G13" s="25">
        <f t="shared" si="2"/>
        <v>9.34497475589356</v>
      </c>
      <c r="H13" s="25">
        <f t="shared" si="3"/>
        <v>-2.7881177472108964</v>
      </c>
    </row>
    <row r="14" spans="1:10" ht="12">
      <c r="A14" s="74" t="s">
        <v>199</v>
      </c>
      <c r="B14" s="105" t="s">
        <v>49</v>
      </c>
      <c r="C14" s="3">
        <v>284695</v>
      </c>
      <c r="D14" s="24">
        <f t="shared" si="0"/>
        <v>1.3183527182900734</v>
      </c>
      <c r="E14" s="1">
        <v>324460</v>
      </c>
      <c r="F14" s="24">
        <f t="shared" si="1"/>
        <v>1.5843700232074123</v>
      </c>
      <c r="G14" s="25">
        <f t="shared" si="2"/>
        <v>13.96757933929294</v>
      </c>
      <c r="H14" s="25">
        <f t="shared" si="3"/>
        <v>-3.5633316904879253</v>
      </c>
      <c r="J14" s="1">
        <v>41294</v>
      </c>
    </row>
    <row r="15" spans="1:8" ht="12">
      <c r="A15" s="74" t="s">
        <v>200</v>
      </c>
      <c r="B15" s="105" t="s">
        <v>50</v>
      </c>
      <c r="C15" s="3">
        <v>790729</v>
      </c>
      <c r="D15" s="24">
        <f t="shared" si="0"/>
        <v>3.661672058100042</v>
      </c>
      <c r="E15" s="1">
        <v>750473</v>
      </c>
      <c r="F15" s="24">
        <f t="shared" si="1"/>
        <v>3.664633312046281</v>
      </c>
      <c r="G15" s="25">
        <f t="shared" si="2"/>
        <v>-5.09099830662592</v>
      </c>
      <c r="H15" s="25">
        <f t="shared" si="3"/>
        <v>3.6073300775124335</v>
      </c>
    </row>
    <row r="16" spans="1:8" ht="12">
      <c r="A16" s="74" t="s">
        <v>201</v>
      </c>
      <c r="B16" s="105" t="s">
        <v>51</v>
      </c>
      <c r="C16" s="3">
        <v>83208</v>
      </c>
      <c r="D16" s="24">
        <f>C16/$C$5*100</f>
        <v>0.38531583970031236</v>
      </c>
      <c r="E16" s="1">
        <v>113129</v>
      </c>
      <c r="F16" s="24">
        <f t="shared" si="1"/>
        <v>0.5524200097251784</v>
      </c>
      <c r="G16" s="25">
        <f>E16/C16*100-100</f>
        <v>35.95928276127296</v>
      </c>
      <c r="H16" s="25">
        <f t="shared" si="3"/>
        <v>-2.6812133160087814</v>
      </c>
    </row>
    <row r="17" spans="1:10" ht="12">
      <c r="A17" s="74" t="s">
        <v>202</v>
      </c>
      <c r="B17" s="105" t="s">
        <v>52</v>
      </c>
      <c r="C17" s="3">
        <v>1925342</v>
      </c>
      <c r="D17" s="24">
        <f t="shared" si="0"/>
        <v>8.915786576294092</v>
      </c>
      <c r="E17" s="1">
        <v>1734685</v>
      </c>
      <c r="F17" s="24">
        <f t="shared" si="1"/>
        <v>8.470637100744467</v>
      </c>
      <c r="G17" s="25">
        <f t="shared" si="2"/>
        <v>-9.902500438883067</v>
      </c>
      <c r="H17" s="25">
        <f t="shared" si="3"/>
        <v>17.08472601819078</v>
      </c>
      <c r="J17">
        <v>8574</v>
      </c>
    </row>
    <row r="18" spans="1:8" ht="12">
      <c r="A18" s="74" t="s">
        <v>203</v>
      </c>
      <c r="B18" s="105" t="s">
        <v>53</v>
      </c>
      <c r="C18" s="3">
        <v>1237104</v>
      </c>
      <c r="D18" s="24">
        <f t="shared" si="0"/>
        <v>5.728725201382262</v>
      </c>
      <c r="E18" s="1">
        <v>1200098</v>
      </c>
      <c r="F18" s="24">
        <f t="shared" si="1"/>
        <v>5.86019631421799</v>
      </c>
      <c r="G18" s="25">
        <f t="shared" si="2"/>
        <v>-2.9913410675254397</v>
      </c>
      <c r="H18" s="25">
        <f>(E18-C18)/($E$5-$C$5)*100</f>
        <v>3.3160983915049957</v>
      </c>
    </row>
    <row r="19" spans="1:8" ht="12">
      <c r="A19" s="74" t="s">
        <v>204</v>
      </c>
      <c r="B19" s="105" t="s">
        <v>180</v>
      </c>
      <c r="C19" s="3">
        <v>268586</v>
      </c>
      <c r="D19" s="24">
        <f t="shared" si="0"/>
        <v>1.2437558903200185</v>
      </c>
      <c r="E19" s="1">
        <v>238231</v>
      </c>
      <c r="F19" s="24">
        <f t="shared" si="1"/>
        <v>1.1633053535065185</v>
      </c>
      <c r="G19" s="25">
        <f t="shared" si="2"/>
        <v>-11.301780435316815</v>
      </c>
      <c r="H19" s="25">
        <f t="shared" si="3"/>
        <v>2.7201039473094673</v>
      </c>
    </row>
    <row r="20" spans="1:10" ht="12">
      <c r="A20" s="74" t="s">
        <v>206</v>
      </c>
      <c r="B20" s="105" t="s">
        <v>207</v>
      </c>
      <c r="C20" s="3">
        <v>81226</v>
      </c>
      <c r="D20" s="24">
        <f t="shared" si="0"/>
        <v>0.37613768382243984</v>
      </c>
      <c r="E20" s="1">
        <v>81097</v>
      </c>
      <c r="F20" s="24">
        <f t="shared" si="1"/>
        <v>0.396004610035294</v>
      </c>
      <c r="G20" s="25">
        <f t="shared" si="2"/>
        <v>-0.158816142614441</v>
      </c>
      <c r="H20" s="25">
        <f t="shared" si="3"/>
        <v>0.011559657690756755</v>
      </c>
      <c r="J20" s="1">
        <v>2104396</v>
      </c>
    </row>
    <row r="21" spans="1:8" ht="12">
      <c r="A21" s="74" t="s">
        <v>223</v>
      </c>
      <c r="B21" s="105" t="s">
        <v>224</v>
      </c>
      <c r="C21" s="3">
        <v>264571</v>
      </c>
      <c r="D21" s="24">
        <f t="shared" si="0"/>
        <v>1.2251634100729658</v>
      </c>
      <c r="E21" s="1">
        <v>259020</v>
      </c>
      <c r="F21" s="24">
        <f>E21/$E$5*100</f>
        <v>1.2648200807840224</v>
      </c>
      <c r="G21" s="25">
        <f t="shared" si="2"/>
        <v>-2.09811354985996</v>
      </c>
      <c r="H21" s="25">
        <f t="shared" si="3"/>
        <v>0.4974237197007034</v>
      </c>
    </row>
    <row r="22" spans="1:10" ht="12">
      <c r="A22" s="71"/>
      <c r="B22" s="106" t="s">
        <v>55</v>
      </c>
      <c r="C22" s="4">
        <v>2527905</v>
      </c>
      <c r="D22" s="27">
        <f t="shared" si="0"/>
        <v>11.70610803958295</v>
      </c>
      <c r="E22" s="2">
        <f>SUM(J8:J22)</f>
        <v>2179336</v>
      </c>
      <c r="F22" s="27">
        <f>E22/$E$5*100</f>
        <v>10.641911572757039</v>
      </c>
      <c r="G22" s="28">
        <f t="shared" si="2"/>
        <v>-13.788848868925058</v>
      </c>
      <c r="H22" s="28">
        <f>(E22-C22)/($E$5-$C$5)*100</f>
        <v>31.235180787669698</v>
      </c>
      <c r="J22">
        <v>8608</v>
      </c>
    </row>
    <row r="23" spans="1:8" ht="12">
      <c r="A23" s="202" t="s">
        <v>210</v>
      </c>
      <c r="B23" s="203"/>
      <c r="C23" s="3">
        <v>7499586</v>
      </c>
      <c r="D23" s="65">
        <f t="shared" si="0"/>
        <v>34.728743353940814</v>
      </c>
      <c r="E23" s="1">
        <v>7112144</v>
      </c>
      <c r="F23" s="65">
        <f>E23/$E$5*100</f>
        <v>34.72929715322214</v>
      </c>
      <c r="G23" s="25">
        <f>E23/C23*100-100</f>
        <v>-5.166178506386885</v>
      </c>
      <c r="H23" s="25">
        <f>(E23-C23)/($E$5-$C$5)*100</f>
        <v>34.718580581567274</v>
      </c>
    </row>
    <row r="24" spans="1:8" ht="12">
      <c r="A24" s="188" t="s">
        <v>218</v>
      </c>
      <c r="B24" s="205"/>
      <c r="C24" s="3">
        <v>4044959</v>
      </c>
      <c r="D24" s="33">
        <f t="shared" si="0"/>
        <v>18.73121302805422</v>
      </c>
      <c r="E24" s="1">
        <v>3632430</v>
      </c>
      <c r="F24" s="33">
        <f>E24/$E$5*100</f>
        <v>17.73751218455064</v>
      </c>
      <c r="G24" s="25">
        <f>E24/C24*100-100</f>
        <v>-10.19859533804916</v>
      </c>
      <c r="H24" s="25">
        <f>(E24-C24)/($E$5-$C$5)*100</f>
        <v>36.96662036829607</v>
      </c>
    </row>
    <row r="25" spans="1:8" ht="12.75" thickBot="1">
      <c r="A25" s="206" t="s">
        <v>212</v>
      </c>
      <c r="B25" s="207"/>
      <c r="C25" s="6">
        <v>10050207</v>
      </c>
      <c r="D25" s="30">
        <f t="shared" si="0"/>
        <v>46.540043618004965</v>
      </c>
      <c r="E25" s="7">
        <v>9734228</v>
      </c>
      <c r="F25" s="30">
        <f>E25/$E$5*100</f>
        <v>47.53319066222721</v>
      </c>
      <c r="G25" s="29">
        <f>E25/C25*100-100</f>
        <v>-3.144004894625553</v>
      </c>
      <c r="H25" s="29">
        <f>(E25-C25)/($E$5-$C$5)*100</f>
        <v>28.314799050136656</v>
      </c>
    </row>
  </sheetData>
  <mergeCells count="8">
    <mergeCell ref="A1:H1"/>
    <mergeCell ref="A25:B25"/>
    <mergeCell ref="A3:B3"/>
    <mergeCell ref="C3:D3"/>
    <mergeCell ref="E3:F3"/>
    <mergeCell ref="A4:B4"/>
    <mergeCell ref="A23:B23"/>
    <mergeCell ref="A24:B24"/>
  </mergeCells>
  <printOptions/>
  <pageMargins left="0.75" right="0.75" top="1" bottom="1" header="0.512" footer="0.512"/>
  <pageSetup fitToHeight="1" fitToWidth="1" orientation="portrait" paperSize="9" scale="89" r:id="rId2"/>
  <drawing r:id="rId1"/>
</worksheet>
</file>

<file path=xl/worksheets/sheet9.xml><?xml version="1.0" encoding="utf-8"?>
<worksheet xmlns="http://schemas.openxmlformats.org/spreadsheetml/2006/main" xmlns:r="http://schemas.openxmlformats.org/officeDocument/2006/relationships">
  <dimension ref="A1:K19"/>
  <sheetViews>
    <sheetView workbookViewId="0" topLeftCell="A1">
      <selection activeCell="H9" sqref="H9"/>
    </sheetView>
  </sheetViews>
  <sheetFormatPr defaultColWidth="9.140625" defaultRowHeight="12"/>
  <cols>
    <col min="1" max="1" width="8.7109375" style="0" customWidth="1"/>
    <col min="2" max="2" width="12.28125" style="0" customWidth="1"/>
    <col min="3" max="3" width="8.7109375" style="0" customWidth="1"/>
    <col min="4" max="4" width="12.00390625" style="0" customWidth="1"/>
    <col min="5" max="5" width="9.7109375" style="0" customWidth="1"/>
    <col min="6" max="7" width="8.7109375" style="0" customWidth="1"/>
    <col min="8" max="8" width="10.8515625" style="0" customWidth="1"/>
    <col min="9" max="16384" width="8.7109375" style="0" customWidth="1"/>
  </cols>
  <sheetData>
    <row r="1" spans="1:7" ht="14.25">
      <c r="A1" s="200" t="s">
        <v>22</v>
      </c>
      <c r="B1" s="200"/>
      <c r="C1" s="200"/>
      <c r="D1" s="200"/>
      <c r="E1" s="200"/>
      <c r="F1" s="200"/>
      <c r="G1" s="200"/>
    </row>
    <row r="2" ht="12.75" thickBot="1">
      <c r="G2" s="15" t="s">
        <v>3</v>
      </c>
    </row>
    <row r="3" spans="1:11" ht="12">
      <c r="A3" s="186" t="s">
        <v>13</v>
      </c>
      <c r="B3" s="208" t="s">
        <v>179</v>
      </c>
      <c r="C3" s="209"/>
      <c r="D3" s="208" t="s">
        <v>213</v>
      </c>
      <c r="E3" s="209"/>
      <c r="F3" s="109" t="s">
        <v>61</v>
      </c>
      <c r="G3" s="109" t="s">
        <v>14</v>
      </c>
      <c r="I3" t="s">
        <v>181</v>
      </c>
      <c r="K3" t="s">
        <v>214</v>
      </c>
    </row>
    <row r="4" spans="1:7" ht="12">
      <c r="A4" s="187"/>
      <c r="B4" s="21" t="s">
        <v>65</v>
      </c>
      <c r="C4" s="22" t="s">
        <v>67</v>
      </c>
      <c r="D4" s="21" t="s">
        <v>65</v>
      </c>
      <c r="E4" s="22" t="s">
        <v>67</v>
      </c>
      <c r="F4" s="10" t="s">
        <v>69</v>
      </c>
      <c r="G4" s="10" t="s">
        <v>57</v>
      </c>
    </row>
    <row r="5" spans="1:9" ht="12">
      <c r="A5" s="104" t="s">
        <v>17</v>
      </c>
      <c r="B5" s="17">
        <v>21594752</v>
      </c>
      <c r="C5" s="24">
        <v>100</v>
      </c>
      <c r="D5" s="1">
        <f>SUM(D6:D18)</f>
        <v>20478802</v>
      </c>
      <c r="E5" s="24">
        <v>100</v>
      </c>
      <c r="F5" s="25">
        <f>D5/B5*100-100</f>
        <v>-5.167690742639692</v>
      </c>
      <c r="G5" s="25">
        <f>(D5-B5)/($D$5-$B$5)*100</f>
        <v>100</v>
      </c>
      <c r="H5" s="143">
        <f>(D5-B5)/10000</f>
        <v>-111.595</v>
      </c>
      <c r="I5">
        <f aca="true" t="shared" si="0" ref="I5:I18">B5/100</f>
        <v>215947.52</v>
      </c>
    </row>
    <row r="6" spans="1:9" ht="12">
      <c r="A6" s="80" t="s">
        <v>73</v>
      </c>
      <c r="B6" s="35">
        <v>257430</v>
      </c>
      <c r="C6" s="24">
        <f aca="true" t="shared" si="1" ref="C6:C18">B6/$B$5*100</f>
        <v>1.1920951905351818</v>
      </c>
      <c r="D6" s="1">
        <v>261958</v>
      </c>
      <c r="E6" s="24">
        <f>D6/$D$5*100</f>
        <v>1.2791666231257084</v>
      </c>
      <c r="F6" s="25">
        <f>D6/B6*100-100</f>
        <v>1.7589247562444115</v>
      </c>
      <c r="G6" s="25">
        <f>(D6-B6)/($D$5-$B$5)*100</f>
        <v>-0.40575294592051614</v>
      </c>
      <c r="H6" s="143">
        <f aca="true" t="shared" si="2" ref="H6:H18">(D6-B6)/10000</f>
        <v>0.4528</v>
      </c>
      <c r="I6">
        <f t="shared" si="0"/>
        <v>2574.3</v>
      </c>
    </row>
    <row r="7" spans="1:9" ht="12">
      <c r="A7" s="80" t="s">
        <v>30</v>
      </c>
      <c r="B7" s="35">
        <v>271370</v>
      </c>
      <c r="C7" s="24">
        <f t="shared" si="1"/>
        <v>1.2566479114925702</v>
      </c>
      <c r="D7" s="1">
        <v>258931</v>
      </c>
      <c r="E7" s="24">
        <f aca="true" t="shared" si="3" ref="E7:E18">D7/$D$5*100</f>
        <v>1.2643854850493697</v>
      </c>
      <c r="F7" s="25">
        <f>D7/B7*100-100</f>
        <v>-4.583778604856832</v>
      </c>
      <c r="G7" s="25">
        <f>(D7-B7)/($D$5-$B$5)*100</f>
        <v>1.1146556745373897</v>
      </c>
      <c r="H7" s="143">
        <f t="shared" si="2"/>
        <v>-1.2439</v>
      </c>
      <c r="I7">
        <f t="shared" si="0"/>
        <v>2713.7</v>
      </c>
    </row>
    <row r="8" spans="1:9" ht="12">
      <c r="A8" s="80" t="s">
        <v>19</v>
      </c>
      <c r="B8" s="35">
        <v>158172</v>
      </c>
      <c r="C8" s="24">
        <f t="shared" si="1"/>
        <v>0.7324557373939743</v>
      </c>
      <c r="D8" s="1">
        <v>179367</v>
      </c>
      <c r="E8" s="24">
        <f t="shared" si="3"/>
        <v>0.8758666644660171</v>
      </c>
      <c r="F8" s="25">
        <f aca="true" t="shared" si="4" ref="F8:F18">D8/B8*100-100</f>
        <v>13.39996965328882</v>
      </c>
      <c r="G8" s="25">
        <f>(D8-B8)/($D$5-$B$5)*100</f>
        <v>-1.8992786415161969</v>
      </c>
      <c r="H8" s="143">
        <f t="shared" si="2"/>
        <v>2.1195</v>
      </c>
      <c r="I8">
        <f t="shared" si="0"/>
        <v>1581.72</v>
      </c>
    </row>
    <row r="9" spans="1:9" ht="12">
      <c r="A9" s="80" t="s">
        <v>74</v>
      </c>
      <c r="B9" s="35">
        <v>5336344</v>
      </c>
      <c r="C9" s="24">
        <f t="shared" si="1"/>
        <v>24.71130022701812</v>
      </c>
      <c r="D9" s="1">
        <v>4861572</v>
      </c>
      <c r="E9" s="24">
        <f t="shared" si="3"/>
        <v>23.73953320120972</v>
      </c>
      <c r="F9" s="25">
        <f t="shared" si="4"/>
        <v>-8.896952670217658</v>
      </c>
      <c r="G9" s="25">
        <f>(D9-B9)/($D$5-$B$5)*100</f>
        <v>42.54420000896098</v>
      </c>
      <c r="H9" s="143">
        <f t="shared" si="2"/>
        <v>-47.4772</v>
      </c>
      <c r="I9">
        <f t="shared" si="0"/>
        <v>53363.44</v>
      </c>
    </row>
    <row r="10" spans="1:9" ht="12">
      <c r="A10" s="80" t="s">
        <v>21</v>
      </c>
      <c r="B10" s="35">
        <v>3375585</v>
      </c>
      <c r="C10" s="24">
        <f t="shared" si="1"/>
        <v>15.631506210397786</v>
      </c>
      <c r="D10" s="1">
        <v>3298278</v>
      </c>
      <c r="E10" s="24">
        <f t="shared" si="3"/>
        <v>16.105815174149345</v>
      </c>
      <c r="F10" s="25">
        <f t="shared" si="4"/>
        <v>-2.290180813103504</v>
      </c>
      <c r="G10" s="25">
        <f aca="true" t="shared" si="5" ref="G10:G18">(D10-B10)/($D$5-$B$5)*100</f>
        <v>6.927460907746763</v>
      </c>
      <c r="H10" s="143">
        <f t="shared" si="2"/>
        <v>-7.7307</v>
      </c>
      <c r="I10">
        <f t="shared" si="0"/>
        <v>33755.85</v>
      </c>
    </row>
    <row r="11" spans="1:9" ht="12">
      <c r="A11" s="80" t="s">
        <v>78</v>
      </c>
      <c r="B11" s="35">
        <v>965405</v>
      </c>
      <c r="C11" s="24">
        <f t="shared" si="1"/>
        <v>4.470553771583022</v>
      </c>
      <c r="D11" s="1">
        <v>778291</v>
      </c>
      <c r="E11" s="24">
        <f t="shared" si="3"/>
        <v>3.800471336165075</v>
      </c>
      <c r="F11" s="25">
        <f t="shared" si="4"/>
        <v>-19.381917433615953</v>
      </c>
      <c r="G11" s="25">
        <f t="shared" si="5"/>
        <v>16.767238675567903</v>
      </c>
      <c r="H11" s="143">
        <f t="shared" si="2"/>
        <v>-18.7114</v>
      </c>
      <c r="I11">
        <f t="shared" si="0"/>
        <v>9654.05</v>
      </c>
    </row>
    <row r="12" spans="1:9" ht="12">
      <c r="A12" s="80" t="s">
        <v>80</v>
      </c>
      <c r="B12" s="35">
        <v>127997</v>
      </c>
      <c r="C12" s="24">
        <f t="shared" si="1"/>
        <v>0.5927227133703596</v>
      </c>
      <c r="D12" s="1">
        <v>113571</v>
      </c>
      <c r="E12" s="24">
        <f t="shared" si="3"/>
        <v>0.554578339104016</v>
      </c>
      <c r="F12" s="25">
        <f t="shared" si="4"/>
        <v>-11.270576654140328</v>
      </c>
      <c r="G12" s="25">
        <f t="shared" si="5"/>
        <v>1.29271024687486</v>
      </c>
      <c r="H12" s="143">
        <f t="shared" si="2"/>
        <v>-1.4426</v>
      </c>
      <c r="I12">
        <f t="shared" si="0"/>
        <v>1279.97</v>
      </c>
    </row>
    <row r="13" spans="1:9" ht="12">
      <c r="A13" s="80" t="s">
        <v>82</v>
      </c>
      <c r="B13" s="35">
        <v>1277745</v>
      </c>
      <c r="C13" s="24">
        <f t="shared" si="1"/>
        <v>5.916923704425964</v>
      </c>
      <c r="D13" s="1">
        <v>1234442</v>
      </c>
      <c r="E13" s="24">
        <f t="shared" si="3"/>
        <v>6.027901436812563</v>
      </c>
      <c r="F13" s="25">
        <f t="shared" si="4"/>
        <v>-3.389017370445586</v>
      </c>
      <c r="G13" s="25">
        <f>(D13-B13)/($D$5-$B$5)*100</f>
        <v>3.880370984363099</v>
      </c>
      <c r="H13" s="143">
        <f t="shared" si="2"/>
        <v>-4.3303</v>
      </c>
      <c r="I13">
        <f t="shared" si="0"/>
        <v>12777.45</v>
      </c>
    </row>
    <row r="14" spans="1:9" ht="12">
      <c r="A14" s="80" t="s">
        <v>84</v>
      </c>
      <c r="B14" s="35">
        <v>5510146</v>
      </c>
      <c r="C14" s="24">
        <f t="shared" si="1"/>
        <v>25.516134660865752</v>
      </c>
      <c r="D14" s="1">
        <v>5071921</v>
      </c>
      <c r="E14" s="24">
        <f t="shared" si="3"/>
        <v>24.766688012316347</v>
      </c>
      <c r="F14" s="25">
        <f t="shared" si="4"/>
        <v>-7.953056053324175</v>
      </c>
      <c r="G14" s="25">
        <f t="shared" si="5"/>
        <v>39.269232492495185</v>
      </c>
      <c r="H14" s="143">
        <f t="shared" si="2"/>
        <v>-43.8225</v>
      </c>
      <c r="I14">
        <f t="shared" si="0"/>
        <v>55101.46</v>
      </c>
    </row>
    <row r="15" spans="1:9" ht="12">
      <c r="A15" s="80" t="s">
        <v>86</v>
      </c>
      <c r="B15" s="35">
        <v>2693072</v>
      </c>
      <c r="C15" s="24">
        <f t="shared" si="1"/>
        <v>12.470955906323907</v>
      </c>
      <c r="D15" s="1">
        <v>2684608</v>
      </c>
      <c r="E15" s="24">
        <f t="shared" si="3"/>
        <v>13.1092043372459</v>
      </c>
      <c r="F15" s="25">
        <f t="shared" si="4"/>
        <v>-0.31428792100619773</v>
      </c>
      <c r="G15" s="25">
        <f t="shared" si="5"/>
        <v>0.7584569201129083</v>
      </c>
      <c r="H15" s="143">
        <f t="shared" si="2"/>
        <v>-0.8464</v>
      </c>
      <c r="I15">
        <f t="shared" si="0"/>
        <v>26930.72</v>
      </c>
    </row>
    <row r="16" spans="1:9" ht="12">
      <c r="A16" s="80" t="s">
        <v>88</v>
      </c>
      <c r="B16" s="35">
        <v>493330</v>
      </c>
      <c r="C16" s="24">
        <f t="shared" si="1"/>
        <v>2.2844902317007394</v>
      </c>
      <c r="D16" s="1">
        <v>455968</v>
      </c>
      <c r="E16" s="24">
        <f t="shared" si="3"/>
        <v>2.2265364936874725</v>
      </c>
      <c r="F16" s="25">
        <f t="shared" si="4"/>
        <v>-7.573429550199663</v>
      </c>
      <c r="G16" s="25">
        <f t="shared" si="5"/>
        <v>3.3479994623415026</v>
      </c>
      <c r="H16" s="143">
        <f t="shared" si="2"/>
        <v>-3.7362</v>
      </c>
      <c r="I16">
        <f t="shared" si="0"/>
        <v>4933.3</v>
      </c>
    </row>
    <row r="17" spans="1:9" ht="12">
      <c r="A17" s="80" t="s">
        <v>89</v>
      </c>
      <c r="B17" s="35">
        <v>838449</v>
      </c>
      <c r="C17" s="24">
        <f t="shared" si="1"/>
        <v>3.8826516738881747</v>
      </c>
      <c r="D17" s="1">
        <v>544810</v>
      </c>
      <c r="E17" s="24">
        <f t="shared" si="3"/>
        <v>2.660360698833848</v>
      </c>
      <c r="F17" s="25">
        <f>D17/B17*100-100</f>
        <v>-35.02168885644804</v>
      </c>
      <c r="G17" s="25">
        <f t="shared" si="5"/>
        <v>26.3129172453963</v>
      </c>
      <c r="H17" s="143">
        <f t="shared" si="2"/>
        <v>-29.3639</v>
      </c>
      <c r="I17">
        <f t="shared" si="0"/>
        <v>8384.49</v>
      </c>
    </row>
    <row r="18" spans="1:9" ht="12.75" thickBot="1">
      <c r="A18" s="81" t="s">
        <v>91</v>
      </c>
      <c r="B18" s="38">
        <v>690986</v>
      </c>
      <c r="C18" s="30">
        <f t="shared" si="1"/>
        <v>3.199786688914047</v>
      </c>
      <c r="D18" s="7">
        <v>735085</v>
      </c>
      <c r="E18" s="30">
        <f t="shared" si="3"/>
        <v>3.5894921978346193</v>
      </c>
      <c r="F18" s="29">
        <f t="shared" si="4"/>
        <v>6.3820395782259</v>
      </c>
      <c r="G18" s="29">
        <f t="shared" si="5"/>
        <v>-3.9517003449975356</v>
      </c>
      <c r="H18" s="143">
        <f t="shared" si="2"/>
        <v>4.4099</v>
      </c>
      <c r="I18">
        <f t="shared" si="0"/>
        <v>6909.86</v>
      </c>
    </row>
    <row r="19" ht="12">
      <c r="A19" t="s">
        <v>221</v>
      </c>
    </row>
  </sheetData>
  <mergeCells count="4">
    <mergeCell ref="B3:C3"/>
    <mergeCell ref="D3:E3"/>
    <mergeCell ref="A3:A4"/>
    <mergeCell ref="A1:G1"/>
  </mergeCells>
  <printOptions/>
  <pageMargins left="0.75" right="0.75" top="1" bottom="1" header="0.512" footer="0.512"/>
  <pageSetup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総務資料統計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旭川市</dc:creator>
  <cp:keywords/>
  <dc:description/>
  <cp:lastModifiedBy>toukei3</cp:lastModifiedBy>
  <cp:lastPrinted>2003-07-11T01:11:56Z</cp:lastPrinted>
  <dcterms:created xsi:type="dcterms:W3CDTF">1999-04-19T02:23:19Z</dcterms:created>
  <dcterms:modified xsi:type="dcterms:W3CDTF">2003-08-06T00:40:15Z</dcterms:modified>
  <cp:category/>
  <cp:version/>
  <cp:contentType/>
  <cp:contentStatus/>
</cp:coreProperties>
</file>