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130" yWindow="2460" windowWidth="11325" windowHeight="7035" tabRatio="736"/>
  </bookViews>
  <sheets>
    <sheet name="単価入力" sheetId="7" r:id="rId1"/>
    <sheet name="様式第６号" sheetId="12" r:id="rId2"/>
    <sheet name="様式第７号" sheetId="11" r:id="rId3"/>
    <sheet name="（１）精算内訳書" sheetId="10" r:id="rId4"/>
    <sheet name="（２）階層別月別人員内訳" sheetId="1" r:id="rId5"/>
    <sheet name="（３）事務基準額内訳" sheetId="3" r:id="rId6"/>
    <sheet name="（４）職員の状況" sheetId="8" r:id="rId7"/>
    <sheet name="（５）職員勤続年数" sheetId="9" r:id="rId8"/>
    <sheet name="（６）処遇改善支援加算対象職員数" sheetId="2" r:id="rId9"/>
  </sheets>
  <definedNames>
    <definedName name="_xlnm.Print_Area" localSheetId="4">'（２）階層別月別人員内訳'!$A$1:$O$33</definedName>
    <definedName name="_xlnm.Print_Area" localSheetId="8">'（６）処遇改善支援加算対象職員数'!$A$1:$D$17</definedName>
    <definedName name="_xlnm.Print_Area" localSheetId="5">'（３）事務基準額内訳'!$A$1:$O$41</definedName>
    <definedName name="_xlnm.Print_Area" localSheetId="0">単価入力!$A$1:$E$25</definedName>
    <definedName name="_xlnm.Print_Area" localSheetId="6">'（４）職員の状況'!$A$1:$H$30</definedName>
    <definedName name="_xlnm.Print_Area" localSheetId="7">'（５）職員勤続年数'!$A$1:$L$44</definedName>
    <definedName name="_xlnm.Print_Area" localSheetId="3">'（１）精算内訳書'!$A$1:$G$76</definedName>
    <definedName name="_xlnm.Print_Area" localSheetId="1">様式第６号!$F$1:$Q$40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旭川市役所</author>
  </authors>
  <commentList>
    <comment ref="G5" authorId="0">
      <text>
        <r>
          <rPr>
            <b/>
            <sz val="14"/>
            <color indexed="81"/>
            <rFont val="ＭＳ Ｐゴシック"/>
          </rPr>
          <t>左側枠内の各項目に入力した上で，各シートの注記に従って入力してください。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旭川市役所</author>
  </authors>
  <commentList>
    <comment ref="A16" authorId="0">
      <text>
        <r>
          <rPr>
            <b/>
            <sz val="20"/>
            <color indexed="81"/>
            <rFont val="ＭＳ Ｐゴシック"/>
          </rPr>
          <t xml:space="preserve">上の欄の枠内にのみ入力してください。
</t>
        </r>
        <r>
          <rPr>
            <b/>
            <sz val="14"/>
            <color indexed="81"/>
            <rFont val="ＭＳ Ｐゴシック"/>
          </rPr>
          <t>（本文には自動で反映）</t>
        </r>
      </text>
    </comment>
  </commentList>
</comments>
</file>

<file path=xl/comments3.xml><?xml version="1.0" encoding="utf-8"?>
<comments xmlns="http://schemas.openxmlformats.org/spreadsheetml/2006/main">
  <authors>
    <author>旭川市役所</author>
  </authors>
  <commentList>
    <comment ref="A3" authorId="0">
      <text>
        <r>
          <rPr>
            <b/>
            <sz val="14"/>
            <color indexed="81"/>
            <rFont val="ＭＳ Ｐゴシック"/>
          </rPr>
          <t>Ａ，Ｂ，Ｃ，Ｄ，Ｌ欄のみ入力してください。</t>
        </r>
        <r>
          <rPr>
            <b/>
            <sz val="9"/>
            <color indexed="81"/>
            <rFont val="ＭＳ Ｐゴシック"/>
          </rPr>
          <t xml:space="preserve">
</t>
        </r>
        <r>
          <rPr>
            <b/>
            <sz val="12"/>
            <color indexed="81"/>
            <rFont val="ＭＳ Ｐゴシック"/>
          </rPr>
          <t>（他は自動計算です）</t>
        </r>
      </text>
    </comment>
  </commentList>
</comments>
</file>

<file path=xl/comments4.xml><?xml version="1.0" encoding="utf-8"?>
<comments xmlns="http://schemas.openxmlformats.org/spreadsheetml/2006/main">
  <authors>
    <author>旭川市役所</author>
  </authors>
  <commentList>
    <comment ref="H3" authorId="0">
      <text>
        <r>
          <rPr>
            <b/>
            <sz val="18"/>
            <color indexed="81"/>
            <rFont val="ＭＳ Ｐゴシック"/>
          </rPr>
          <t>各科目について入力してください。
必要のない科目（行）については非表示にしてください</t>
        </r>
        <r>
          <rPr>
            <b/>
            <sz val="20"/>
            <color indexed="81"/>
            <rFont val="ＭＳ Ｐゴシック"/>
          </rPr>
          <t xml:space="preserve">
</t>
        </r>
        <r>
          <rPr>
            <b/>
            <sz val="14"/>
            <color indexed="81"/>
            <rFont val="ＭＳ Ｐゴシック"/>
          </rPr>
          <t>（方法がわからない場合はそのままで結構です）</t>
        </r>
      </text>
    </comment>
    <comment ref="I71" authorId="0">
      <text>
        <r>
          <rPr>
            <b/>
            <sz val="18"/>
            <color indexed="81"/>
            <rFont val="ＭＳ Ｐゴシック"/>
          </rPr>
          <t>行が足りない場合，行を挿入して増やしてください。</t>
        </r>
        <r>
          <rPr>
            <b/>
            <sz val="9"/>
            <color indexed="81"/>
            <rFont val="ＭＳ Ｐゴシック"/>
          </rPr>
          <t xml:space="preserve">
</t>
        </r>
        <r>
          <rPr>
            <b/>
            <sz val="12"/>
            <color indexed="81"/>
            <rFont val="ＭＳ Ｐゴシック"/>
          </rPr>
          <t>（合計欄は関数が入っているので，計算がずれないよう注意してください）</t>
        </r>
      </text>
    </comment>
  </commentList>
</comments>
</file>

<file path=xl/comments5.xml><?xml version="1.0" encoding="utf-8"?>
<comments xmlns="http://schemas.openxmlformats.org/spreadsheetml/2006/main">
  <authors>
    <author>旭川市役所</author>
  </authors>
  <commentList>
    <comment ref="O3" authorId="0">
      <text>
        <r>
          <rPr>
            <b/>
            <sz val="20"/>
            <color indexed="81"/>
            <rFont val="ＭＳ Ｐゴシック"/>
          </rPr>
          <t>各該当する欄に数字を入力してください。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旭川市役所</author>
  </authors>
  <commentList>
    <comment ref="I4" authorId="0">
      <text>
        <r>
          <rPr>
            <b/>
            <sz val="20"/>
            <color indexed="81"/>
            <rFont val="ＭＳ Ｐゴシック"/>
          </rPr>
          <t>このシートは入力不要（自動計算）</t>
        </r>
      </text>
    </comment>
  </commentList>
</comments>
</file>

<file path=xl/comments7.xml><?xml version="1.0" encoding="utf-8"?>
<comments xmlns="http://schemas.openxmlformats.org/spreadsheetml/2006/main">
  <authors>
    <author>旭川市役所</author>
  </authors>
  <commentList>
    <comment ref="J6" authorId="0">
      <text>
        <r>
          <rPr>
            <b/>
            <sz val="14"/>
            <color indexed="81"/>
            <rFont val="ＭＳ Ｐゴシック"/>
          </rPr>
          <t>このシートは「区分」，及び「職員数（現員）」のうち専任と兼任の欄のみ，半角数字で入力してください。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旭川市役所</author>
  </authors>
  <commentList>
    <comment ref="H3" authorId="0">
      <text>
        <r>
          <rPr>
            <b/>
            <sz val="11"/>
            <color indexed="81"/>
            <rFont val="ＭＳ Ｐゴシック"/>
          </rPr>
          <t>このシートは，「氏名」，「職種」，「現に勤務する施設の勤続年数」，「その他の施設における勤続年数」の欄のみ入力し，勤続年数の年月については半角で数字のみ入力してください。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<sst xmlns="http://schemas.openxmlformats.org/spreadsheetml/2006/main" xmlns:r="http://schemas.openxmlformats.org/officeDocument/2006/relationships" count="287" uniqueCount="287">
  <si>
    <t>１０年以上１２年未満</t>
    <rPh sb="2" eb="5">
      <t>ネンイジョウ</t>
    </rPh>
    <rPh sb="7" eb="8">
      <t>ネン</t>
    </rPh>
    <rPh sb="8" eb="10">
      <t>ミマン</t>
    </rPh>
    <phoneticPr fontId="2"/>
  </si>
  <si>
    <t>　　     区分</t>
    <rPh sb="7" eb="9">
      <t>クブン</t>
    </rPh>
    <phoneticPr fontId="16"/>
  </si>
  <si>
    <t>旭川　二郎</t>
    <rPh sb="0" eb="2">
      <t>アサヒカワ</t>
    </rPh>
    <rPh sb="3" eb="5">
      <t>ジロウ</t>
    </rPh>
    <phoneticPr fontId="2"/>
  </si>
  <si>
    <t>適　　　用　　　月</t>
    <rPh sb="0" eb="5">
      <t>テキヨウ</t>
    </rPh>
    <rPh sb="8" eb="9">
      <t>ツキ</t>
    </rPh>
    <phoneticPr fontId="2"/>
  </si>
  <si>
    <t>１１月</t>
  </si>
  <si>
    <t>設定年月日</t>
    <rPh sb="0" eb="2">
      <t>セッテイ</t>
    </rPh>
    <rPh sb="2" eb="5">
      <t>ネンガッピ</t>
    </rPh>
    <phoneticPr fontId="16"/>
  </si>
  <si>
    <t>生活指導員</t>
    <rPh sb="0" eb="2">
      <t>セイカツ</t>
    </rPh>
    <rPh sb="2" eb="5">
      <t>シドウイン</t>
    </rPh>
    <phoneticPr fontId="2"/>
  </si>
  <si>
    <t>実　　　　　　　　施</t>
    <rPh sb="0" eb="1">
      <t>ミ</t>
    </rPh>
    <rPh sb="9" eb="10">
      <t>ホドコ</t>
    </rPh>
    <phoneticPr fontId="2"/>
  </si>
  <si>
    <t>９月</t>
  </si>
  <si>
    <t xml:space="preserve"> 　ア　Ａ 型</t>
    <rPh sb="6" eb="7">
      <t>カタ</t>
    </rPh>
    <phoneticPr fontId="2"/>
  </si>
  <si>
    <t>金　額</t>
    <rPh sb="0" eb="3">
      <t>キンガク</t>
    </rPh>
    <phoneticPr fontId="2"/>
  </si>
  <si>
    <t>　（注）　特定施設入居者生活介護の指定を受けた施設については，「左のうち事務費</t>
    <rPh sb="2" eb="3">
      <t>チュウ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7" eb="19">
      <t>シテイ</t>
    </rPh>
    <rPh sb="20" eb="21">
      <t>ウ</t>
    </rPh>
    <rPh sb="23" eb="25">
      <t>シセツ</t>
    </rPh>
    <rPh sb="32" eb="33">
      <t>ヒダリ</t>
    </rPh>
    <rPh sb="36" eb="39">
      <t>ジムヒ</t>
    </rPh>
    <phoneticPr fontId="2"/>
  </si>
  <si>
    <t>計</t>
    <rPh sb="0" eb="1">
      <t>ケイ</t>
    </rPh>
    <phoneticPr fontId="2"/>
  </si>
  <si>
    <t>↓</t>
  </si>
  <si>
    <t>保険料</t>
    <rPh sb="0" eb="3">
      <t>ホケンリョウ</t>
    </rPh>
    <phoneticPr fontId="2"/>
  </si>
  <si>
    <t>階層の区分</t>
    <rPh sb="0" eb="2">
      <t>カイソウ</t>
    </rPh>
    <rPh sb="3" eb="5">
      <t>クブン</t>
    </rPh>
    <phoneticPr fontId="2"/>
  </si>
  <si>
    <t>ボイラー技士</t>
    <rPh sb="4" eb="6">
      <t>ギシ</t>
    </rPh>
    <phoneticPr fontId="16"/>
  </si>
  <si>
    <t>名</t>
    <rPh sb="0" eb="1">
      <t>メイ</t>
    </rPh>
    <phoneticPr fontId="2"/>
  </si>
  <si>
    <t>調理員</t>
    <rPh sb="0" eb="3">
      <t>チョウリイン</t>
    </rPh>
    <phoneticPr fontId="2"/>
  </si>
  <si>
    <t>民改費</t>
    <rPh sb="0" eb="1">
      <t>タミ</t>
    </rPh>
    <rPh sb="1" eb="2">
      <t>アラタメル</t>
    </rPh>
    <rPh sb="2" eb="3">
      <t>ヒ</t>
    </rPh>
    <phoneticPr fontId="2"/>
  </si>
  <si>
    <t>５月</t>
  </si>
  <si>
    <t>勤続年数</t>
    <rPh sb="0" eb="1">
      <t>キン</t>
    </rPh>
    <rPh sb="1" eb="2">
      <t>ゾク</t>
    </rPh>
    <rPh sb="2" eb="4">
      <t>ネンスウ</t>
    </rPh>
    <phoneticPr fontId="16"/>
  </si>
  <si>
    <t>４月</t>
    <rPh sb="1" eb="2">
      <t>ガツ</t>
    </rPh>
    <phoneticPr fontId="2"/>
  </si>
  <si>
    <t>民間施設給与等改善費　％割合</t>
    <rPh sb="0" eb="2">
      <t>ミンカン</t>
    </rPh>
    <rPh sb="2" eb="4">
      <t>シセツ</t>
    </rPh>
    <rPh sb="4" eb="6">
      <t>キュウヨ</t>
    </rPh>
    <rPh sb="6" eb="7">
      <t>トウ</t>
    </rPh>
    <rPh sb="7" eb="10">
      <t>カイゼンヒ</t>
    </rPh>
    <rPh sb="12" eb="14">
      <t>ワリアイ</t>
    </rPh>
    <phoneticPr fontId="2"/>
  </si>
  <si>
    <t>６月</t>
  </si>
  <si>
    <t>８月</t>
  </si>
  <si>
    <t>調理員等</t>
    <rPh sb="0" eb="3">
      <t>チョウリイン</t>
    </rPh>
    <rPh sb="3" eb="4">
      <t>トウ</t>
    </rPh>
    <phoneticPr fontId="16"/>
  </si>
  <si>
    <t>８年以上１０年未満</t>
    <rPh sb="1" eb="4">
      <t>ネンイジョウ</t>
    </rPh>
    <rPh sb="6" eb="7">
      <t>ネン</t>
    </rPh>
    <rPh sb="7" eb="9">
      <t>ミマン</t>
    </rPh>
    <phoneticPr fontId="2"/>
  </si>
  <si>
    <t>７月</t>
  </si>
  <si>
    <t>法人住所</t>
    <rPh sb="0" eb="2">
      <t>ホウジン</t>
    </rPh>
    <rPh sb="2" eb="4">
      <t>ジュウショ</t>
    </rPh>
    <phoneticPr fontId="2"/>
  </si>
  <si>
    <t>３月</t>
  </si>
  <si>
    <t>補　　　助</t>
    <rPh sb="0" eb="1">
      <t>ホ</t>
    </rPh>
    <rPh sb="4" eb="5">
      <t>スケ</t>
    </rPh>
    <phoneticPr fontId="2"/>
  </si>
  <si>
    <t>１０月</t>
  </si>
  <si>
    <t>１２月</t>
  </si>
  <si>
    <t>１月</t>
  </si>
  <si>
    <t>２月</t>
  </si>
  <si>
    <t>利用人員</t>
    <rPh sb="0" eb="2">
      <t>リヨウ</t>
    </rPh>
    <rPh sb="2" eb="4">
      <t>ジンイン</t>
    </rPh>
    <phoneticPr fontId="2"/>
  </si>
  <si>
    <t>施設名</t>
    <rPh sb="0" eb="3">
      <t>シセツメイ</t>
    </rPh>
    <phoneticPr fontId="2"/>
  </si>
  <si>
    <t>（施設名）</t>
    <rPh sb="1" eb="3">
      <t>シセツ</t>
    </rPh>
    <rPh sb="3" eb="4">
      <t>メイ</t>
    </rPh>
    <phoneticPr fontId="2"/>
  </si>
  <si>
    <t>備　考</t>
    <rPh sb="0" eb="3">
      <t>ビコウ</t>
    </rPh>
    <phoneticPr fontId="2"/>
  </si>
  <si>
    <t>（３）　利用料納付額及び事務費基準額内訳</t>
    <rPh sb="4" eb="7">
      <t>リヨウリョウ</t>
    </rPh>
    <rPh sb="7" eb="10">
      <t>ノウフガク</t>
    </rPh>
    <rPh sb="10" eb="11">
      <t>オヨ</t>
    </rPh>
    <rPh sb="12" eb="15">
      <t>ジムヒ</t>
    </rPh>
    <rPh sb="15" eb="18">
      <t>キジュンガク</t>
    </rPh>
    <rPh sb="18" eb="20">
      <t>ウチワケ</t>
    </rPh>
    <phoneticPr fontId="2"/>
  </si>
  <si>
    <t>計</t>
    <rPh sb="0" eb="1">
      <t>ケイ</t>
    </rPh>
    <phoneticPr fontId="16"/>
  </si>
  <si>
    <t>　　　　一　般　事　務　費</t>
    <rPh sb="4" eb="7">
      <t>イッパン</t>
    </rPh>
    <rPh sb="8" eb="13">
      <t>ジムヒ</t>
    </rPh>
    <phoneticPr fontId="2"/>
  </si>
  <si>
    <t>（２）階層別・月別利用人員内訳</t>
    <rPh sb="3" eb="6">
      <t>カイソウベツ</t>
    </rPh>
    <rPh sb="7" eb="9">
      <t>ツキベツ</t>
    </rPh>
    <rPh sb="9" eb="11">
      <t>リヨウ</t>
    </rPh>
    <rPh sb="11" eb="13">
      <t>ジンイン</t>
    </rPh>
    <rPh sb="13" eb="15">
      <t>ウチワケ</t>
    </rPh>
    <phoneticPr fontId="2"/>
  </si>
  <si>
    <t>定員</t>
    <rPh sb="0" eb="2">
      <t>テイイン</t>
    </rPh>
    <phoneticPr fontId="2"/>
  </si>
  <si>
    <t>賃借料</t>
    <rPh sb="0" eb="3">
      <t>チンシャクリョウ</t>
    </rPh>
    <phoneticPr fontId="2"/>
  </si>
  <si>
    <t>区分別</t>
  </si>
  <si>
    <t>加算率</t>
    <rPh sb="0" eb="3">
      <t>カサンリツ</t>
    </rPh>
    <phoneticPr fontId="2"/>
  </si>
  <si>
    <t>及び生活費）</t>
    <rPh sb="0" eb="1">
      <t>オヨ</t>
    </rPh>
    <rPh sb="2" eb="5">
      <t>セイカツヒ</t>
    </rPh>
    <phoneticPr fontId="2"/>
  </si>
  <si>
    <t>予 定 額</t>
    <rPh sb="0" eb="5">
      <t>ヨテイガク</t>
    </rPh>
    <phoneticPr fontId="2"/>
  </si>
  <si>
    <t>Ａ</t>
  </si>
  <si>
    <t>Ｅ</t>
  </si>
  <si>
    <t>単価区分</t>
    <rPh sb="0" eb="2">
      <t>タンカ</t>
    </rPh>
    <rPh sb="2" eb="4">
      <t>クブン</t>
    </rPh>
    <phoneticPr fontId="2"/>
  </si>
  <si>
    <t>事 務 費 基 準 額</t>
    <rPh sb="0" eb="5">
      <t>ジムヒ</t>
    </rPh>
    <rPh sb="6" eb="11">
      <t>キジュンガク</t>
    </rPh>
    <phoneticPr fontId="2"/>
  </si>
  <si>
    <t>　　　　に記入すること。</t>
    <rPh sb="5" eb="7">
      <t>キニュウ</t>
    </rPh>
    <phoneticPr fontId="2"/>
  </si>
  <si>
    <t>　（施設名）</t>
    <rPh sb="2" eb="4">
      <t>シセツ</t>
    </rPh>
    <rPh sb="4" eb="5">
      <t>メイ</t>
    </rPh>
    <phoneticPr fontId="16"/>
  </si>
  <si>
    <t>修繕費</t>
    <rPh sb="0" eb="3">
      <t>シュウゼンヒ</t>
    </rPh>
    <phoneticPr fontId="2"/>
  </si>
  <si>
    <t>（４）職員の状況　（Ａ型・ケアハウス）</t>
    <rPh sb="3" eb="5">
      <t>ショクイン</t>
    </rPh>
    <rPh sb="6" eb="8">
      <t>ジョウキョウ</t>
    </rPh>
    <rPh sb="11" eb="12">
      <t>カタ</t>
    </rPh>
    <phoneticPr fontId="16"/>
  </si>
  <si>
    <t>職　員　数　（現　員）</t>
    <rPh sb="0" eb="5">
      <t>ショクインスウ</t>
    </rPh>
    <rPh sb="7" eb="8">
      <t>ゲン</t>
    </rPh>
    <rPh sb="9" eb="10">
      <t>イン</t>
    </rPh>
    <phoneticPr fontId="16"/>
  </si>
  <si>
    <t>施設長</t>
    <rPh sb="0" eb="2">
      <t>シセツ</t>
    </rPh>
    <rPh sb="2" eb="3">
      <t>チョウ</t>
    </rPh>
    <phoneticPr fontId="16"/>
  </si>
  <si>
    <t>介護職員</t>
    <rPh sb="0" eb="2">
      <t>カイゴ</t>
    </rPh>
    <rPh sb="2" eb="4">
      <t>ショクイン</t>
    </rPh>
    <phoneticPr fontId="16"/>
  </si>
  <si>
    <t>事務員</t>
    <rPh sb="0" eb="3">
      <t>ジムイン</t>
    </rPh>
    <phoneticPr fontId="16"/>
  </si>
  <si>
    <t>生活相談員</t>
    <rPh sb="0" eb="2">
      <t>セイカツ</t>
    </rPh>
    <rPh sb="2" eb="5">
      <t>ソウダンイン</t>
    </rPh>
    <phoneticPr fontId="16"/>
  </si>
  <si>
    <t>区　　分</t>
    <rPh sb="0" eb="4">
      <t>クブン</t>
    </rPh>
    <phoneticPr fontId="16"/>
  </si>
  <si>
    <t>冬期加算額</t>
    <rPh sb="0" eb="2">
      <t>トウキ</t>
    </rPh>
    <rPh sb="2" eb="5">
      <t>カサンガク</t>
    </rPh>
    <phoneticPr fontId="2"/>
  </si>
  <si>
    <t>看護職員</t>
    <rPh sb="0" eb="3">
      <t>カンゴショク</t>
    </rPh>
    <rPh sb="3" eb="4">
      <t>イン</t>
    </rPh>
    <phoneticPr fontId="16"/>
  </si>
  <si>
    <t>栄養士</t>
    <rPh sb="0" eb="3">
      <t>エイヨウシ</t>
    </rPh>
    <phoneticPr fontId="16"/>
  </si>
  <si>
    <t>○　○　○</t>
  </si>
  <si>
    <t>　　　２　単価は，（ウ）単価積算内訳のとおり。</t>
    <rPh sb="5" eb="7">
      <t>タンカ</t>
    </rPh>
    <rPh sb="12" eb="14">
      <t>タンカ</t>
    </rPh>
    <rPh sb="14" eb="16">
      <t>セキサン</t>
    </rPh>
    <rPh sb="16" eb="18">
      <t>ウチワケ</t>
    </rPh>
    <phoneticPr fontId="2"/>
  </si>
  <si>
    <t>１４年以上</t>
    <rPh sb="2" eb="5">
      <t>ネンイジョウ</t>
    </rPh>
    <phoneticPr fontId="2"/>
  </si>
  <si>
    <t>サービスの提供に要する基本額</t>
    <rPh sb="5" eb="7">
      <t>テイキョウ</t>
    </rPh>
    <rPh sb="8" eb="9">
      <t>ヨウ</t>
    </rPh>
    <rPh sb="11" eb="14">
      <t>キホンガク</t>
    </rPh>
    <phoneticPr fontId="2"/>
  </si>
  <si>
    <t>専　任</t>
    <rPh sb="0" eb="3">
      <t>センニン</t>
    </rPh>
    <phoneticPr fontId="16"/>
  </si>
  <si>
    <t>受入済額</t>
    <rPh sb="0" eb="2">
      <t>ウケイ</t>
    </rPh>
    <rPh sb="2" eb="3">
      <t>ズ</t>
    </rPh>
    <rPh sb="3" eb="4">
      <t>ガク</t>
    </rPh>
    <phoneticPr fontId="2"/>
  </si>
  <si>
    <t>（注）　１　「計画」欄には，申請の際の額（その額に変更があったときは，その変更の額）を記入すること。</t>
    <rPh sb="1" eb="2">
      <t>チュウ</t>
    </rPh>
    <rPh sb="7" eb="9">
      <t>ケイカク</t>
    </rPh>
    <rPh sb="10" eb="11">
      <t>ラン</t>
    </rPh>
    <rPh sb="14" eb="16">
      <t>シンセイ</t>
    </rPh>
    <rPh sb="17" eb="18">
      <t>サイ</t>
    </rPh>
    <rPh sb="19" eb="20">
      <t>ガク</t>
    </rPh>
    <rPh sb="23" eb="24">
      <t>ガク</t>
    </rPh>
    <rPh sb="25" eb="27">
      <t>ヘンコウ</t>
    </rPh>
    <rPh sb="37" eb="39">
      <t>ヘンコウ</t>
    </rPh>
    <rPh sb="40" eb="41">
      <t>ガク</t>
    </rPh>
    <rPh sb="43" eb="45">
      <t>キニュウ</t>
    </rPh>
    <phoneticPr fontId="2"/>
  </si>
  <si>
    <t>兼　任</t>
    <rPh sb="0" eb="3">
      <t>ケンニン</t>
    </rPh>
    <phoneticPr fontId="16"/>
  </si>
  <si>
    <t>旭川　三郎</t>
    <rPh sb="0" eb="2">
      <t>アサヒカワ</t>
    </rPh>
    <rPh sb="3" eb="5">
      <t>サブロウ</t>
    </rPh>
    <phoneticPr fontId="2"/>
  </si>
  <si>
    <t>1減</t>
    <rPh sb="1" eb="2">
      <t>ゲン</t>
    </rPh>
    <phoneticPr fontId="2"/>
  </si>
  <si>
    <t>　（施設名）</t>
    <rPh sb="2" eb="4">
      <t>シセツ</t>
    </rPh>
    <rPh sb="4" eb="5">
      <t>メイ</t>
    </rPh>
    <phoneticPr fontId="2"/>
  </si>
  <si>
    <t>Ｇ</t>
  </si>
  <si>
    <t>経　　費</t>
    <rPh sb="0" eb="1">
      <t>ヘ</t>
    </rPh>
    <rPh sb="3" eb="4">
      <t>ヒ</t>
    </rPh>
    <phoneticPr fontId="2"/>
  </si>
  <si>
    <t>【事務費】</t>
    <rPh sb="1" eb="4">
      <t>ジムヒ</t>
    </rPh>
    <phoneticPr fontId="2"/>
  </si>
  <si>
    <t>研修研究費</t>
    <rPh sb="0" eb="2">
      <t>ケンシュウ</t>
    </rPh>
    <rPh sb="2" eb="5">
      <t>ケンキュウヒ</t>
    </rPh>
    <phoneticPr fontId="2"/>
  </si>
  <si>
    <t>円</t>
    <rPh sb="0" eb="1">
      <t>エン</t>
    </rPh>
    <phoneticPr fontId="2"/>
  </si>
  <si>
    <t>寒冷地加算額</t>
    <rPh sb="0" eb="3">
      <t>カンレイチ</t>
    </rPh>
    <rPh sb="3" eb="6">
      <t>カサンガク</t>
    </rPh>
    <phoneticPr fontId="2"/>
  </si>
  <si>
    <t>【生活費】</t>
    <rPh sb="1" eb="4">
      <t>セイカツヒ</t>
    </rPh>
    <phoneticPr fontId="2"/>
  </si>
  <si>
    <r>
      <t xml:space="preserve">（ｂ）＋（ｃ） </t>
    </r>
    <r>
      <rPr>
        <sz val="8"/>
        <color auto="1"/>
        <rFont val="明朝"/>
      </rPr>
      <t>（ｄ）</t>
    </r>
  </si>
  <si>
    <t>生活費</t>
    <rPh sb="0" eb="3">
      <t>セイカツヒ</t>
    </rPh>
    <phoneticPr fontId="2"/>
  </si>
  <si>
    <t>１２年以上１４年未満</t>
    <rPh sb="2" eb="5">
      <t>ネンイジョウ</t>
    </rPh>
    <rPh sb="7" eb="8">
      <t>ネン</t>
    </rPh>
    <rPh sb="8" eb="10">
      <t>ミマン</t>
    </rPh>
    <phoneticPr fontId="2"/>
  </si>
  <si>
    <t>年</t>
    <rPh sb="0" eb="1">
      <t>ネン</t>
    </rPh>
    <phoneticPr fontId="16"/>
  </si>
  <si>
    <t>６年以上８年未満</t>
    <rPh sb="1" eb="4">
      <t>ネンイジョウ</t>
    </rPh>
    <rPh sb="5" eb="6">
      <t>ネン</t>
    </rPh>
    <rPh sb="6" eb="8">
      <t>ミマン</t>
    </rPh>
    <phoneticPr fontId="2"/>
  </si>
  <si>
    <t>２年未満</t>
    <rPh sb="1" eb="2">
      <t>ネン</t>
    </rPh>
    <rPh sb="2" eb="4">
      <t>ミマン</t>
    </rPh>
    <phoneticPr fontId="2"/>
  </si>
  <si>
    <t>４年以上６年未満</t>
    <rPh sb="1" eb="4">
      <t>ネンイジョウ</t>
    </rPh>
    <rPh sb="5" eb="6">
      <t>ネン</t>
    </rPh>
    <rPh sb="6" eb="8">
      <t>ミマン</t>
    </rPh>
    <phoneticPr fontId="2"/>
  </si>
  <si>
    <t>２年以上４年未満</t>
    <rPh sb="1" eb="4">
      <t>ネンイジョウ</t>
    </rPh>
    <rPh sb="5" eb="6">
      <t>ネン</t>
    </rPh>
    <rPh sb="6" eb="8">
      <t>ミマン</t>
    </rPh>
    <phoneticPr fontId="2"/>
  </si>
  <si>
    <t>負担額</t>
    <rPh sb="0" eb="3">
      <t>フタンガク</t>
    </rPh>
    <phoneticPr fontId="2"/>
  </si>
  <si>
    <t>単　価</t>
    <rPh sb="0" eb="1">
      <t>タン</t>
    </rPh>
    <rPh sb="2" eb="3">
      <t>アタイ</t>
    </rPh>
    <phoneticPr fontId="2"/>
  </si>
  <si>
    <t>事務費</t>
    <rPh sb="0" eb="3">
      <t>ジムヒ</t>
    </rPh>
    <phoneticPr fontId="2"/>
  </si>
  <si>
    <t>本人徴収</t>
    <rPh sb="1" eb="2">
      <t>ニン</t>
    </rPh>
    <rPh sb="2" eb="4">
      <t>チョウシュウ</t>
    </rPh>
    <phoneticPr fontId="2"/>
  </si>
  <si>
    <t>（５）　１施設当たり職員平均勤続年数算定表</t>
    <rPh sb="5" eb="7">
      <t>シセツ</t>
    </rPh>
    <rPh sb="7" eb="8">
      <t>ア</t>
    </rPh>
    <rPh sb="10" eb="12">
      <t>ショクイン</t>
    </rPh>
    <rPh sb="12" eb="14">
      <t>ヘイキン</t>
    </rPh>
    <rPh sb="14" eb="16">
      <t>キンゾク</t>
    </rPh>
    <rPh sb="16" eb="18">
      <t>ネンスウ</t>
    </rPh>
    <rPh sb="18" eb="20">
      <t>サンテイ</t>
    </rPh>
    <rPh sb="20" eb="21">
      <t>ヒョウ</t>
    </rPh>
    <phoneticPr fontId="16"/>
  </si>
  <si>
    <t>施　設　名</t>
    <rPh sb="0" eb="3">
      <t>シセツ</t>
    </rPh>
    <rPh sb="4" eb="5">
      <t>メイ</t>
    </rPh>
    <phoneticPr fontId="16"/>
  </si>
  <si>
    <t>施設所在地</t>
    <rPh sb="0" eb="2">
      <t>シセツ</t>
    </rPh>
    <rPh sb="2" eb="5">
      <t>ショザイチ</t>
    </rPh>
    <phoneticPr fontId="16"/>
  </si>
  <si>
    <t>Ｈ</t>
  </si>
  <si>
    <t>施設の区分</t>
    <rPh sb="0" eb="2">
      <t>シセツ</t>
    </rPh>
    <rPh sb="3" eb="5">
      <t>クブン</t>
    </rPh>
    <phoneticPr fontId="16"/>
  </si>
  <si>
    <t>　　　 年数等</t>
    <rPh sb="4" eb="6">
      <t>ネンスウ</t>
    </rPh>
    <rPh sb="6" eb="7">
      <t>トウ</t>
    </rPh>
    <phoneticPr fontId="16"/>
  </si>
  <si>
    <t>介護職員数
(常勤換算)</t>
    <rPh sb="0" eb="2">
      <t>かいご</t>
    </rPh>
    <rPh sb="2" eb="5">
      <t>しょくいんすう</t>
    </rPh>
    <rPh sb="7" eb="9">
      <t>じょうきん</t>
    </rPh>
    <rPh sb="9" eb="11">
      <t>かんさん</t>
    </rPh>
    <phoneticPr fontId="15" type="Hiragana"/>
  </si>
  <si>
    <t>現に勤務する施設の状況</t>
    <rPh sb="0" eb="1">
      <t>ゲン</t>
    </rPh>
    <rPh sb="2" eb="4">
      <t>キンム</t>
    </rPh>
    <rPh sb="6" eb="8">
      <t>シセツ</t>
    </rPh>
    <rPh sb="9" eb="11">
      <t>ジョウキョウ</t>
    </rPh>
    <phoneticPr fontId="16"/>
  </si>
  <si>
    <t>その他の社会</t>
    <rPh sb="0" eb="3">
      <t>ソノタ</t>
    </rPh>
    <rPh sb="4" eb="6">
      <t>シャカイ</t>
    </rPh>
    <phoneticPr fontId="16"/>
  </si>
  <si>
    <t>１施設当た</t>
    <rPh sb="1" eb="3">
      <t>シセツ</t>
    </rPh>
    <rPh sb="3" eb="4">
      <t>ア</t>
    </rPh>
    <phoneticPr fontId="16"/>
  </si>
  <si>
    <t>備　考</t>
    <rPh sb="0" eb="3">
      <t>ビコウ</t>
    </rPh>
    <phoneticPr fontId="16"/>
  </si>
  <si>
    <t>職員数</t>
    <rPh sb="0" eb="3">
      <t>ショクインスウ</t>
    </rPh>
    <phoneticPr fontId="16"/>
  </si>
  <si>
    <t>補助対象</t>
    <rPh sb="0" eb="2">
      <t>ホジョ</t>
    </rPh>
    <rPh sb="2" eb="4">
      <t>タイショウ</t>
    </rPh>
    <phoneticPr fontId="2"/>
  </si>
  <si>
    <t>職　種</t>
    <rPh sb="0" eb="3">
      <t>ショクシュ</t>
    </rPh>
    <phoneticPr fontId="16"/>
  </si>
  <si>
    <t>勤続年数</t>
    <rPh sb="0" eb="2">
      <t>キンゾク</t>
    </rPh>
    <rPh sb="2" eb="4">
      <t>ネンスウ</t>
    </rPh>
    <phoneticPr fontId="16"/>
  </si>
  <si>
    <t>消耗器具備品費</t>
    <rPh sb="0" eb="2">
      <t>ショウモウ</t>
    </rPh>
    <rPh sb="2" eb="4">
      <t>キグ</t>
    </rPh>
    <rPh sb="4" eb="7">
      <t>ビヒンヒ</t>
    </rPh>
    <phoneticPr fontId="2"/>
  </si>
  <si>
    <t>福祉施設にお</t>
    <rPh sb="0" eb="2">
      <t>フクシ</t>
    </rPh>
    <rPh sb="2" eb="4">
      <t>シセツ</t>
    </rPh>
    <phoneticPr fontId="16"/>
  </si>
  <si>
    <t>り職員総勤</t>
    <rPh sb="1" eb="3">
      <t>ショクイン</t>
    </rPh>
    <rPh sb="3" eb="4">
      <t>ソウ</t>
    </rPh>
    <rPh sb="4" eb="5">
      <t>キンゾク</t>
    </rPh>
    <phoneticPr fontId="16"/>
  </si>
  <si>
    <t>り職員平均</t>
    <rPh sb="1" eb="3">
      <t>ショクイン</t>
    </rPh>
    <rPh sb="3" eb="5">
      <t>ヘイキン</t>
    </rPh>
    <phoneticPr fontId="16"/>
  </si>
  <si>
    <t>ける勤続年数</t>
    <rPh sb="2" eb="4">
      <t>キンゾク</t>
    </rPh>
    <rPh sb="4" eb="6">
      <t>ネンスウ</t>
    </rPh>
    <phoneticPr fontId="16"/>
  </si>
  <si>
    <t>旭川市東１条２丁目３番４号</t>
    <rPh sb="0" eb="3">
      <t>アサヒカワシ</t>
    </rPh>
    <phoneticPr fontId="2"/>
  </si>
  <si>
    <t>　続年数</t>
    <rPh sb="1" eb="2">
      <t>ゾク</t>
    </rPh>
    <rPh sb="2" eb="4">
      <t>ネンスウ</t>
    </rPh>
    <phoneticPr fontId="16"/>
  </si>
  <si>
    <t>Ｆ</t>
  </si>
  <si>
    <t>氏名</t>
    <rPh sb="0" eb="2">
      <t>シメイ</t>
    </rPh>
    <phoneticPr fontId="16"/>
  </si>
  <si>
    <t>　　　　（ａ）</t>
  </si>
  <si>
    <t xml:space="preserve">         （ｂ）</t>
  </si>
  <si>
    <t>　　　　 　（ｃ）</t>
  </si>
  <si>
    <r>
      <t xml:space="preserve">（ｄ）／（ａ） </t>
    </r>
    <r>
      <rPr>
        <sz val="8"/>
        <color auto="1"/>
        <rFont val="明朝"/>
      </rPr>
      <t>（ｅ）</t>
    </r>
  </si>
  <si>
    <t>　　　　　　人</t>
    <rPh sb="6" eb="7">
      <t>ニン</t>
    </rPh>
    <phoneticPr fontId="16"/>
  </si>
  <si>
    <t>月</t>
    <rPh sb="0" eb="1">
      <t>ゲツ</t>
    </rPh>
    <phoneticPr fontId="16"/>
  </si>
  <si>
    <t>Ｄ</t>
  </si>
  <si>
    <t>旭川　</t>
    <rPh sb="0" eb="2">
      <t>アサヒカワ</t>
    </rPh>
    <phoneticPr fontId="2"/>
  </si>
  <si>
    <t>Ｃ</t>
  </si>
  <si>
    <t>Ｂ</t>
  </si>
  <si>
    <t>→月数換算</t>
    <rPh sb="1" eb="3">
      <t>ツキスウ</t>
    </rPh>
    <rPh sb="3" eb="5">
      <t>カンザン</t>
    </rPh>
    <phoneticPr fontId="16"/>
  </si>
  <si>
    <t>→人数で除した月数</t>
    <rPh sb="1" eb="3">
      <t>ニンズウ</t>
    </rPh>
    <rPh sb="4" eb="5">
      <t>ジョ</t>
    </rPh>
    <rPh sb="7" eb="8">
      <t>ゲツ</t>
    </rPh>
    <rPh sb="8" eb="9">
      <t>カズ</t>
    </rPh>
    <phoneticPr fontId="16"/>
  </si>
  <si>
    <t>　　　　①　その施設に勤務するすべての常勤職員</t>
    <rPh sb="8" eb="10">
      <t>シセツ</t>
    </rPh>
    <rPh sb="11" eb="13">
      <t>キンム</t>
    </rPh>
    <rPh sb="19" eb="21">
      <t>ジョウキン</t>
    </rPh>
    <rPh sb="21" eb="23">
      <t>ショクイン</t>
    </rPh>
    <phoneticPr fontId="2"/>
  </si>
  <si>
    <t>補　助　金　精　算　書</t>
    <rPh sb="0" eb="1">
      <t>ホ</t>
    </rPh>
    <rPh sb="2" eb="3">
      <t>スケ</t>
    </rPh>
    <rPh sb="4" eb="5">
      <t>キン</t>
    </rPh>
    <rPh sb="6" eb="7">
      <t>セイ</t>
    </rPh>
    <rPh sb="8" eb="9">
      <t>サン</t>
    </rPh>
    <rPh sb="10" eb="11">
      <t>ショ</t>
    </rPh>
    <phoneticPr fontId="2"/>
  </si>
  <si>
    <t>社会福祉法人　旭川福祉会</t>
    <rPh sb="0" eb="2">
      <t>シャカイ</t>
    </rPh>
    <rPh sb="2" eb="4">
      <t>フクシ</t>
    </rPh>
    <rPh sb="4" eb="6">
      <t>ホウジン</t>
    </rPh>
    <rPh sb="7" eb="9">
      <t>アサヒカワ</t>
    </rPh>
    <rPh sb="9" eb="11">
      <t>フクシ</t>
    </rPh>
    <rPh sb="11" eb="12">
      <t>カイ</t>
    </rPh>
    <phoneticPr fontId="2"/>
  </si>
  <si>
    <t>月　　→年月に換算</t>
    <rPh sb="0" eb="1">
      <t>ゲツ</t>
    </rPh>
    <rPh sb="4" eb="6">
      <t>ネンゲツ</t>
    </rPh>
    <rPh sb="7" eb="9">
      <t>カンザン</t>
    </rPh>
    <phoneticPr fontId="16"/>
  </si>
  <si>
    <t>　　　っては次の事項に留意すること。</t>
    <rPh sb="6" eb="7">
      <t>ツギ</t>
    </rPh>
    <rPh sb="8" eb="10">
      <t>ジコウ</t>
    </rPh>
    <rPh sb="11" eb="13">
      <t>リュウイ</t>
    </rPh>
    <phoneticPr fontId="16"/>
  </si>
  <si>
    <t>施設所在地</t>
    <rPh sb="0" eb="2">
      <t>シセツ</t>
    </rPh>
    <rPh sb="2" eb="5">
      <t>ショザイチ</t>
    </rPh>
    <phoneticPr fontId="2"/>
  </si>
  <si>
    <t>旭川　一郎</t>
    <rPh sb="0" eb="2">
      <t>アサヒカワ</t>
    </rPh>
    <rPh sb="3" eb="5">
      <t>イチロウ</t>
    </rPh>
    <phoneticPr fontId="2"/>
  </si>
  <si>
    <t>旭川　四郎</t>
    <rPh sb="0" eb="2">
      <t>アサヒカワ</t>
    </rPh>
    <rPh sb="3" eb="5">
      <t>シロウ</t>
    </rPh>
    <phoneticPr fontId="2"/>
  </si>
  <si>
    <t>旭川　五郎</t>
    <rPh sb="0" eb="2">
      <t>アサヒカワ</t>
    </rPh>
    <rPh sb="3" eb="5">
      <t>ゴロウ</t>
    </rPh>
    <phoneticPr fontId="2"/>
  </si>
  <si>
    <t>事務用冬期採暖費</t>
    <rPh sb="0" eb="3">
      <t>ジムヨウ</t>
    </rPh>
    <rPh sb="3" eb="5">
      <t>トウキ</t>
    </rPh>
    <rPh sb="5" eb="6">
      <t>サイ</t>
    </rPh>
    <rPh sb="6" eb="7">
      <t>ダン</t>
    </rPh>
    <rPh sb="7" eb="8">
      <t>ヒ</t>
    </rPh>
    <phoneticPr fontId="2"/>
  </si>
  <si>
    <t>旭川　六郎</t>
    <rPh sb="0" eb="2">
      <t>アサヒカワ</t>
    </rPh>
    <rPh sb="3" eb="5">
      <t>ロクロウ</t>
    </rPh>
    <phoneticPr fontId="2"/>
  </si>
  <si>
    <t>民間施設給与等改善費</t>
    <rPh sb="0" eb="2">
      <t>ミンカン</t>
    </rPh>
    <rPh sb="2" eb="4">
      <t>シセツ</t>
    </rPh>
    <rPh sb="4" eb="6">
      <t>キュウヨ</t>
    </rPh>
    <rPh sb="6" eb="7">
      <t>トウ</t>
    </rPh>
    <rPh sb="7" eb="10">
      <t>カイゼンヒ</t>
    </rPh>
    <phoneticPr fontId="2"/>
  </si>
  <si>
    <t>旭川　七郎</t>
    <rPh sb="0" eb="2">
      <t>アサヒカワ</t>
    </rPh>
    <rPh sb="3" eb="5">
      <t>シチロウ</t>
    </rPh>
    <phoneticPr fontId="2"/>
  </si>
  <si>
    <t>旭川　八郎</t>
    <rPh sb="0" eb="2">
      <t>アサヒカワ</t>
    </rPh>
    <rPh sb="3" eb="5">
      <t>ハチロウ</t>
    </rPh>
    <phoneticPr fontId="2"/>
  </si>
  <si>
    <t>利用料納付</t>
    <rPh sb="0" eb="3">
      <t>リヨウリョウ</t>
    </rPh>
    <rPh sb="3" eb="5">
      <t>ノウフ</t>
    </rPh>
    <phoneticPr fontId="2"/>
  </si>
  <si>
    <t>予定額（事務費</t>
    <rPh sb="1" eb="3">
      <t>テイガク</t>
    </rPh>
    <rPh sb="4" eb="7">
      <t>ジムヒ</t>
    </rPh>
    <phoneticPr fontId="2"/>
  </si>
  <si>
    <t>施設長</t>
    <rPh sb="0" eb="3">
      <t>シセツチョウ</t>
    </rPh>
    <phoneticPr fontId="2"/>
  </si>
  <si>
    <t>事務員</t>
    <rPh sb="0" eb="3">
      <t>ジムイン</t>
    </rPh>
    <phoneticPr fontId="2"/>
  </si>
  <si>
    <t>代表者職</t>
    <rPh sb="0" eb="3">
      <t>ダイヒョウシャ</t>
    </rPh>
    <rPh sb="3" eb="4">
      <t>ショク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</si>
  <si>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</si>
  <si>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</si>
  <si>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</si>
  <si>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　　　ア　Ａ型・ケアハウス　（特定施設入居者生活介護の指定を受けていない施設）</t>
    <rPh sb="6" eb="7">
      <t>カタ</t>
    </rPh>
    <rPh sb="15" eb="17">
      <t>トクテイ</t>
    </rPh>
    <rPh sb="17" eb="19">
      <t>シセツ</t>
    </rPh>
    <rPh sb="19" eb="22">
      <t>ニュウキョシャ</t>
    </rPh>
    <rPh sb="22" eb="24">
      <t>セイカツ</t>
    </rPh>
    <rPh sb="24" eb="26">
      <t>カイゴ</t>
    </rPh>
    <rPh sb="27" eb="29">
      <t>シテイ</t>
    </rPh>
    <rPh sb="30" eb="31">
      <t>ウ</t>
    </rPh>
    <rPh sb="36" eb="38">
      <t>シセツ</t>
    </rPh>
    <phoneticPr fontId="16"/>
  </si>
  <si>
    <t>年度（半角数字のみ入力）</t>
    <rPh sb="0" eb="2">
      <t>ネンド</t>
    </rPh>
    <rPh sb="3" eb="5">
      <t>ハンカク</t>
    </rPh>
    <rPh sb="5" eb="7">
      <t>スウジ</t>
    </rPh>
    <rPh sb="9" eb="11">
      <t>ニュウリョク</t>
    </rPh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</si>
  <si>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</si>
  <si>
    <t>給食費</t>
    <rPh sb="0" eb="3">
      <t>キュウショクヒ</t>
    </rPh>
    <phoneticPr fontId="2"/>
  </si>
  <si>
    <t>（１）　軽費老人ホーム支出額内訳</t>
    <rPh sb="4" eb="6">
      <t>ケイヒ</t>
    </rPh>
    <rPh sb="6" eb="8">
      <t>ロウジン</t>
    </rPh>
    <rPh sb="11" eb="14">
      <t>シシュツガク</t>
    </rPh>
    <rPh sb="14" eb="16">
      <t>ウチワケ</t>
    </rPh>
    <phoneticPr fontId="2"/>
  </si>
  <si>
    <t>　　Ａ型・ケアハウス</t>
    <rPh sb="3" eb="4">
      <t>ガタ</t>
    </rPh>
    <phoneticPr fontId="2"/>
  </si>
  <si>
    <t>補助事業</t>
    <rPh sb="0" eb="2">
      <t>ホジョ</t>
    </rPh>
    <rPh sb="2" eb="4">
      <t>ジギョウ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</si>
  <si>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</si>
  <si>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</si>
  <si>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総事業費</t>
    <rPh sb="0" eb="1">
      <t>ソウ</t>
    </rPh>
    <rPh sb="1" eb="4">
      <t>ジギョウヒ</t>
    </rPh>
    <phoneticPr fontId="2"/>
  </si>
  <si>
    <t>左のうち事務費</t>
    <rPh sb="0" eb="1">
      <t>ヒダリ</t>
    </rPh>
    <rPh sb="4" eb="7">
      <t>ジムヒ</t>
    </rPh>
    <phoneticPr fontId="2"/>
  </si>
  <si>
    <t>職員賞与</t>
    <rPh sb="0" eb="2">
      <t>ショクイン</t>
    </rPh>
    <rPh sb="2" eb="4">
      <t>ショウヨ</t>
    </rPh>
    <phoneticPr fontId="2"/>
  </si>
  <si>
    <t>徴 収 額</t>
    <rPh sb="0" eb="1">
      <t>シルシ</t>
    </rPh>
    <rPh sb="2" eb="3">
      <t>オサム</t>
    </rPh>
    <rPh sb="4" eb="5">
      <t>ガク</t>
    </rPh>
    <phoneticPr fontId="2"/>
  </si>
  <si>
    <t>職員給料</t>
    <rPh sb="0" eb="2">
      <t>ショクイン</t>
    </rPh>
    <rPh sb="2" eb="4">
      <t>キュウリョウ</t>
    </rPh>
    <phoneticPr fontId="2"/>
  </si>
  <si>
    <t>広報費</t>
    <rPh sb="0" eb="3">
      <t>コウホウヒ</t>
    </rPh>
    <phoneticPr fontId="2"/>
  </si>
  <si>
    <t>補　助　金　精　算　内　訳　書</t>
    <rPh sb="0" eb="1">
      <t>ホ</t>
    </rPh>
    <rPh sb="2" eb="3">
      <t>スケ</t>
    </rPh>
    <rPh sb="4" eb="5">
      <t>キン</t>
    </rPh>
    <rPh sb="6" eb="7">
      <t>セイ</t>
    </rPh>
    <rPh sb="8" eb="9">
      <t>サン</t>
    </rPh>
    <rPh sb="10" eb="11">
      <t>ウチ</t>
    </rPh>
    <rPh sb="12" eb="13">
      <t>ヤク</t>
    </rPh>
    <rPh sb="14" eb="15">
      <t>ショ</t>
    </rPh>
    <phoneticPr fontId="2"/>
  </si>
  <si>
    <t>　　　　　　合　　　　計</t>
    <rPh sb="6" eb="7">
      <t>ア</t>
    </rPh>
    <rPh sb="11" eb="12">
      <t>ケイ</t>
    </rPh>
    <phoneticPr fontId="2"/>
  </si>
  <si>
    <t>備　　　考</t>
    <rPh sb="0" eb="1">
      <t>ソナエ</t>
    </rPh>
    <rPh sb="4" eb="5">
      <t>コウ</t>
    </rPh>
    <phoneticPr fontId="2"/>
  </si>
  <si>
    <t>福利厚生費</t>
    <rPh sb="0" eb="2">
      <t>フクリ</t>
    </rPh>
    <rPh sb="2" eb="5">
      <t>コウセイヒ</t>
    </rPh>
    <phoneticPr fontId="2"/>
  </si>
  <si>
    <t>法定福利費</t>
    <rPh sb="0" eb="2">
      <t>ホウテイ</t>
    </rPh>
    <rPh sb="2" eb="5">
      <t>フクリヒ</t>
    </rPh>
    <phoneticPr fontId="2"/>
  </si>
  <si>
    <t>非常勤職員給与</t>
    <rPh sb="0" eb="3">
      <t>ヒジョウキン</t>
    </rPh>
    <rPh sb="3" eb="5">
      <t>ショクイン</t>
    </rPh>
    <rPh sb="5" eb="7">
      <t>キュウヨ</t>
    </rPh>
    <phoneticPr fontId="2"/>
  </si>
  <si>
    <t>退職給付</t>
    <rPh sb="0" eb="2">
      <t>タイショク</t>
    </rPh>
    <rPh sb="2" eb="4">
      <t>キュウフ</t>
    </rPh>
    <phoneticPr fontId="2"/>
  </si>
  <si>
    <t>職員被服費</t>
    <rPh sb="0" eb="2">
      <t>ショクイン</t>
    </rPh>
    <rPh sb="2" eb="5">
      <t>ヒフクヒ</t>
    </rPh>
    <phoneticPr fontId="2"/>
  </si>
  <si>
    <t>旅費交通費</t>
    <rPh sb="0" eb="2">
      <t>リョヒ</t>
    </rPh>
    <rPh sb="2" eb="5">
      <t>コウツウヒ</t>
    </rPh>
    <phoneticPr fontId="2"/>
  </si>
  <si>
    <t>事務消耗品費</t>
    <rPh sb="0" eb="2">
      <t>ジム</t>
    </rPh>
    <rPh sb="2" eb="5">
      <t>ショウモウヒン</t>
    </rPh>
    <rPh sb="5" eb="6">
      <t>ヒ</t>
    </rPh>
    <phoneticPr fontId="2"/>
  </si>
  <si>
    <t>　　　　２　（Ｊ）欄には，（Ｇ）欄の額と（Ｈ）欄の額を比較していずれか少ない方の額から（Ｉ）欄の額を控除した額を記入すること。</t>
    <rPh sb="9" eb="10">
      <t>ラン</t>
    </rPh>
    <rPh sb="16" eb="17">
      <t>ラン</t>
    </rPh>
    <rPh sb="18" eb="19">
      <t>ガク</t>
    </rPh>
    <rPh sb="23" eb="24">
      <t>ラン</t>
    </rPh>
    <rPh sb="25" eb="26">
      <t>ガク</t>
    </rPh>
    <rPh sb="27" eb="29">
      <t>ヒカク</t>
    </rPh>
    <rPh sb="35" eb="36">
      <t>スク</t>
    </rPh>
    <rPh sb="38" eb="39">
      <t>ホウ</t>
    </rPh>
    <rPh sb="40" eb="41">
      <t>ガク</t>
    </rPh>
    <rPh sb="46" eb="47">
      <t>ラン</t>
    </rPh>
    <rPh sb="48" eb="49">
      <t>ガク</t>
    </rPh>
    <rPh sb="50" eb="52">
      <t>コウジョ</t>
    </rPh>
    <rPh sb="54" eb="55">
      <t>ガク</t>
    </rPh>
    <rPh sb="56" eb="58">
      <t>キニュウ</t>
    </rPh>
    <phoneticPr fontId="2"/>
  </si>
  <si>
    <t>印刷製本費</t>
    <rPh sb="0" eb="2">
      <t>インサツ</t>
    </rPh>
    <rPh sb="2" eb="5">
      <t>セイホンヒ</t>
    </rPh>
    <phoneticPr fontId="2"/>
  </si>
  <si>
    <t>通信運搬費</t>
    <rPh sb="0" eb="2">
      <t>ツウシン</t>
    </rPh>
    <rPh sb="2" eb="5">
      <t>ウンパンヒ</t>
    </rPh>
    <phoneticPr fontId="2"/>
  </si>
  <si>
    <t>会議費</t>
    <rPh sb="0" eb="3">
      <t>カイギヒ</t>
    </rPh>
    <phoneticPr fontId="2"/>
  </si>
  <si>
    <t>業務委託費</t>
    <rPh sb="0" eb="2">
      <t>ギョウム</t>
    </rPh>
    <rPh sb="2" eb="5">
      <t>イタクヒ</t>
    </rPh>
    <phoneticPr fontId="2"/>
  </si>
  <si>
    <t>手数料</t>
    <rPh sb="0" eb="3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</si>
  <si>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</si>
  <si>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燃料費</t>
    <rPh sb="0" eb="3">
      <t>ネンリョウヒ</t>
    </rPh>
    <phoneticPr fontId="2"/>
  </si>
  <si>
    <t>その他</t>
    <rPh sb="0" eb="3">
      <t>ソノタ</t>
    </rPh>
    <phoneticPr fontId="2"/>
  </si>
  <si>
    <t>土地・建物賃借料</t>
    <rPh sb="0" eb="2">
      <t>トチ</t>
    </rPh>
    <rPh sb="3" eb="5">
      <t>タテモノ</t>
    </rPh>
    <rPh sb="5" eb="8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</si>
  <si>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</si>
  <si>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車輌費</t>
    <rPh sb="0" eb="2">
      <t>シャリョウ</t>
    </rPh>
    <rPh sb="2" eb="3">
      <t>ヒ</t>
    </rPh>
    <phoneticPr fontId="2"/>
  </si>
  <si>
    <t>代表者氏名</t>
    <rPh sb="0" eb="3">
      <t>ダイヒョウシャ</t>
    </rPh>
    <rPh sb="3" eb="5">
      <t>シメイ</t>
    </rPh>
    <phoneticPr fontId="2"/>
  </si>
  <si>
    <t>　　　　ること。）</t>
  </si>
  <si>
    <t>保守料</t>
    <rPh sb="0" eb="3">
      <t>ホシュリョウ</t>
    </rPh>
    <phoneticPr fontId="2"/>
  </si>
  <si>
    <t>渉外費</t>
    <rPh sb="0" eb="3">
      <t>ショウガイヒ</t>
    </rPh>
    <phoneticPr fontId="2"/>
  </si>
  <si>
    <t>諸会費</t>
    <rPh sb="0" eb="3">
      <t>ショカイヒ</t>
    </rPh>
    <phoneticPr fontId="2"/>
  </si>
  <si>
    <t>雑費</t>
    <rPh sb="0" eb="2">
      <t>ザッピ</t>
    </rPh>
    <phoneticPr fontId="2"/>
  </si>
  <si>
    <t>介護用品費</t>
    <rPh sb="0" eb="2">
      <t>カイゴ</t>
    </rPh>
    <rPh sb="2" eb="4">
      <t>ヨウヒン</t>
    </rPh>
    <rPh sb="4" eb="5">
      <t>ヒ</t>
    </rPh>
    <phoneticPr fontId="2"/>
  </si>
  <si>
    <t>保健衛生費</t>
    <rPh sb="0" eb="2">
      <t>ホケン</t>
    </rPh>
    <rPh sb="2" eb="5">
      <t>エイセイヒ</t>
    </rPh>
    <phoneticPr fontId="2"/>
  </si>
  <si>
    <t>医療費</t>
    <rPh sb="0" eb="3">
      <t>イリョウヒ</t>
    </rPh>
    <phoneticPr fontId="2"/>
  </si>
  <si>
    <t>被服費</t>
    <rPh sb="0" eb="3">
      <t>ヒフクヒ</t>
    </rPh>
    <phoneticPr fontId="2"/>
  </si>
  <si>
    <t>教養娯楽費</t>
    <rPh sb="0" eb="2">
      <t>キョウヨウ</t>
    </rPh>
    <rPh sb="2" eb="5">
      <t>ゴラクヒ</t>
    </rPh>
    <phoneticPr fontId="2"/>
  </si>
  <si>
    <t>日用品費</t>
    <rPh sb="0" eb="3">
      <t>ニチヨウヒン</t>
    </rPh>
    <rPh sb="3" eb="4">
      <t>ヒ</t>
    </rPh>
    <phoneticPr fontId="2"/>
  </si>
  <si>
    <t>　　小　　計</t>
    <rPh sb="2" eb="3">
      <t>ショウ</t>
    </rPh>
    <rPh sb="5" eb="6">
      <t>ケイ</t>
    </rPh>
    <phoneticPr fontId="2"/>
  </si>
  <si>
    <t>葬祭費</t>
    <rPh sb="0" eb="3">
      <t>ソウサイヒ</t>
    </rPh>
    <phoneticPr fontId="2"/>
  </si>
  <si>
    <t>施設名　　</t>
    <rPh sb="0" eb="3">
      <t>シセツメイ</t>
    </rPh>
    <phoneticPr fontId="2"/>
  </si>
  <si>
    <t>　　計上すること。</t>
    <rPh sb="2" eb="4">
      <t>ケイジョウ</t>
    </rPh>
    <phoneticPr fontId="2"/>
  </si>
  <si>
    <t>　　対象経費」の欄には，指定を受けた場合の配置基準表における人員に係る経費を</t>
    <rPh sb="2" eb="4">
      <t>タイショウ</t>
    </rPh>
    <rPh sb="4" eb="6">
      <t>ケイヒ</t>
    </rPh>
    <rPh sb="8" eb="9">
      <t>ラン</t>
    </rPh>
    <rPh sb="12" eb="14">
      <t>シテイ</t>
    </rPh>
    <rPh sb="15" eb="16">
      <t>ウ</t>
    </rPh>
    <rPh sb="18" eb="20">
      <t>バアイ</t>
    </rPh>
    <rPh sb="21" eb="23">
      <t>ハイチ</t>
    </rPh>
    <rPh sb="23" eb="25">
      <t>キジュン</t>
    </rPh>
    <rPh sb="25" eb="26">
      <t>オモテ</t>
    </rPh>
    <rPh sb="30" eb="32">
      <t>ジンイン</t>
    </rPh>
    <rPh sb="33" eb="34">
      <t>カカワ</t>
    </rPh>
    <rPh sb="35" eb="37">
      <t>ケイヒ</t>
    </rPh>
    <phoneticPr fontId="2"/>
  </si>
  <si>
    <t>対　象　経　費</t>
    <rPh sb="0" eb="1">
      <t>タイ</t>
    </rPh>
    <rPh sb="2" eb="3">
      <t>ゾウ</t>
    </rPh>
    <rPh sb="4" eb="5">
      <t>ヘ</t>
    </rPh>
    <rPh sb="6" eb="7">
      <t>ヒ</t>
    </rPh>
    <phoneticPr fontId="2"/>
  </si>
  <si>
    <t>　　　　を日数まで合算した上で，１か月未満の日数について上記１の処理を行うこと。</t>
    <rPh sb="5" eb="7">
      <t>ニッスウ</t>
    </rPh>
    <rPh sb="9" eb="11">
      <t>ガッサン</t>
    </rPh>
    <rPh sb="13" eb="14">
      <t>ウエ</t>
    </rPh>
    <rPh sb="18" eb="19">
      <t>ツキ</t>
    </rPh>
    <rPh sb="19" eb="21">
      <t>ミマン</t>
    </rPh>
    <rPh sb="22" eb="24">
      <t>ニッスウ</t>
    </rPh>
    <rPh sb="28" eb="30">
      <t>ジョウキ</t>
    </rPh>
    <rPh sb="32" eb="34">
      <t>ショリ</t>
    </rPh>
    <rPh sb="35" eb="36">
      <t>オコナ</t>
    </rPh>
    <phoneticPr fontId="16"/>
  </si>
  <si>
    <t>区　　　分</t>
    <rPh sb="0" eb="1">
      <t>ク</t>
    </rPh>
    <rPh sb="4" eb="5">
      <t>ブン</t>
    </rPh>
    <phoneticPr fontId="2"/>
  </si>
  <si>
    <t>施設名</t>
    <rPh sb="0" eb="2">
      <t>シセツ</t>
    </rPh>
    <rPh sb="2" eb="3">
      <t>メイ</t>
    </rPh>
    <phoneticPr fontId="2"/>
  </si>
  <si>
    <t>（単位　円）　</t>
    <rPh sb="1" eb="3">
      <t>タンイ</t>
    </rPh>
    <rPh sb="4" eb="5">
      <t>エン</t>
    </rPh>
    <phoneticPr fontId="2"/>
  </si>
  <si>
    <t>　　　　一般入所者分，特定施設入居者生活介護対象者分をそれぞれ作成すること。</t>
    <rPh sb="4" eb="6">
      <t>イッパン</t>
    </rPh>
    <rPh sb="6" eb="9">
      <t>ニュウショシャ</t>
    </rPh>
    <rPh sb="9" eb="10">
      <t>ブン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rPh sb="22" eb="25">
      <t>タイショウシャ</t>
    </rPh>
    <rPh sb="25" eb="26">
      <t>ブン</t>
    </rPh>
    <rPh sb="31" eb="33">
      <t>サクセイ</t>
    </rPh>
    <phoneticPr fontId="2"/>
  </si>
  <si>
    <t>計　　　　　　　　画</t>
    <rPh sb="0" eb="1">
      <t>ケイ</t>
    </rPh>
    <rPh sb="9" eb="10">
      <t>ガ</t>
    </rPh>
    <phoneticPr fontId="2"/>
  </si>
  <si>
    <t>補助額</t>
    <rPh sb="0" eb="2">
      <t>ホジョ</t>
    </rPh>
    <rPh sb="2" eb="3">
      <t>ガク</t>
    </rPh>
    <phoneticPr fontId="2"/>
  </si>
  <si>
    <t>補助金</t>
    <rPh sb="0" eb="3">
      <t>ホジョキン</t>
    </rPh>
    <phoneticPr fontId="2"/>
  </si>
  <si>
    <t>差引</t>
    <rPh sb="0" eb="2">
      <t>サシヒキ</t>
    </rPh>
    <phoneticPr fontId="2"/>
  </si>
  <si>
    <t>等に要する</t>
    <rPh sb="0" eb="1">
      <t>トウ</t>
    </rPh>
    <rPh sb="2" eb="3">
      <t>ヨウ</t>
    </rPh>
    <phoneticPr fontId="2"/>
  </si>
  <si>
    <t>本人徴収</t>
    <rPh sb="0" eb="2">
      <t>ホンニン</t>
    </rPh>
    <rPh sb="2" eb="4">
      <t>チョウシュウ</t>
    </rPh>
    <phoneticPr fontId="2"/>
  </si>
  <si>
    <t>（Ｂ又はＣ-Ｄ）</t>
    <rPh sb="2" eb="3">
      <t>マタ</t>
    </rPh>
    <phoneticPr fontId="2"/>
  </si>
  <si>
    <t>補助事業者</t>
    <rPh sb="0" eb="2">
      <t>ホジョ</t>
    </rPh>
    <rPh sb="2" eb="5">
      <t>ジギョウシャ</t>
    </rPh>
    <phoneticPr fontId="2"/>
  </si>
  <si>
    <t>（Ｇ又はＨ-Ｉ）</t>
    <rPh sb="2" eb="3">
      <t>マタ</t>
    </rPh>
    <phoneticPr fontId="2"/>
  </si>
  <si>
    <t>過不足額</t>
    <rPh sb="0" eb="3">
      <t>カフソク</t>
    </rPh>
    <rPh sb="3" eb="4">
      <t>ガク</t>
    </rPh>
    <phoneticPr fontId="2"/>
  </si>
  <si>
    <t>Ｉ</t>
  </si>
  <si>
    <t>Ｊ</t>
  </si>
  <si>
    <t>Ｋ</t>
  </si>
  <si>
    <t>Ｌ</t>
  </si>
  <si>
    <t>Ｍ</t>
  </si>
  <si>
    <t>様式第７号</t>
    <rPh sb="0" eb="2">
      <t>ヨウシキ</t>
    </rPh>
    <rPh sb="2" eb="3">
      <t>ダイ</t>
    </rPh>
    <rPh sb="4" eb="5">
      <t>ゴウ</t>
    </rPh>
    <phoneticPr fontId="2"/>
  </si>
  <si>
    <t>本　人</t>
    <rPh sb="0" eb="1">
      <t>ホン</t>
    </rPh>
    <rPh sb="2" eb="3">
      <t>ヒト</t>
    </rPh>
    <phoneticPr fontId="2"/>
  </si>
  <si>
    <t>補　　助</t>
    <rPh sb="0" eb="1">
      <t>ホ</t>
    </rPh>
    <rPh sb="3" eb="4">
      <t>スケ</t>
    </rPh>
    <phoneticPr fontId="2"/>
  </si>
  <si>
    <t>基　本　額</t>
    <rPh sb="0" eb="1">
      <t>モト</t>
    </rPh>
    <rPh sb="2" eb="3">
      <t>ホン</t>
    </rPh>
    <rPh sb="4" eb="5">
      <t>ガク</t>
    </rPh>
    <phoneticPr fontId="2"/>
  </si>
  <si>
    <t>事 務 費</t>
    <rPh sb="0" eb="1">
      <t>コト</t>
    </rPh>
    <rPh sb="2" eb="3">
      <t>ツトム</t>
    </rPh>
    <rPh sb="4" eb="5">
      <t>ヒ</t>
    </rPh>
    <phoneticPr fontId="2"/>
  </si>
  <si>
    <t>予 定 額</t>
    <rPh sb="0" eb="1">
      <t>ヨ</t>
    </rPh>
    <rPh sb="2" eb="3">
      <t>サダム</t>
    </rPh>
    <rPh sb="4" eb="5">
      <t>ガク</t>
    </rPh>
    <phoneticPr fontId="2"/>
  </si>
  <si>
    <t>基 準 額</t>
    <rPh sb="0" eb="1">
      <t>モト</t>
    </rPh>
    <rPh sb="2" eb="3">
      <t>ジュン</t>
    </rPh>
    <rPh sb="4" eb="5">
      <t>ガク</t>
    </rPh>
    <phoneticPr fontId="2"/>
  </si>
  <si>
    <t>事務用冬期採暖費</t>
    <rPh sb="0" eb="3">
      <t>ジムヨウ</t>
    </rPh>
    <rPh sb="3" eb="5">
      <t>トウキ</t>
    </rPh>
    <rPh sb="5" eb="7">
      <t>サイダン</t>
    </rPh>
    <rPh sb="7" eb="8">
      <t>ヒ</t>
    </rPh>
    <phoneticPr fontId="2"/>
  </si>
  <si>
    <t>備　考</t>
    <rPh sb="0" eb="1">
      <t>ソナエ</t>
    </rPh>
    <rPh sb="2" eb="3">
      <t>コウ</t>
    </rPh>
    <phoneticPr fontId="2"/>
  </si>
  <si>
    <t>補助金交付決定通知の指令番号</t>
    <rPh sb="0" eb="3">
      <t>ホジョキン</t>
    </rPh>
    <rPh sb="3" eb="5">
      <t>コウフ</t>
    </rPh>
    <rPh sb="5" eb="7">
      <t>ケッテイ</t>
    </rPh>
    <rPh sb="7" eb="9">
      <t>ツウチ</t>
    </rPh>
    <rPh sb="10" eb="12">
      <t>シレイ</t>
    </rPh>
    <rPh sb="12" eb="14">
      <t>バンゴウ</t>
    </rPh>
    <phoneticPr fontId="2"/>
  </si>
  <si>
    <t>（当初決定の番号）を入力</t>
    <rPh sb="1" eb="3">
      <t>トウショ</t>
    </rPh>
    <rPh sb="3" eb="5">
      <t>ケッテイ</t>
    </rPh>
    <rPh sb="6" eb="8">
      <t>バンゴウ</t>
    </rPh>
    <rPh sb="10" eb="12">
      <t>ニュウリョク</t>
    </rPh>
    <phoneticPr fontId="2"/>
  </si>
  <si>
    <t>理事長</t>
    <rPh sb="0" eb="3">
      <t>リジチョウ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</si>
  <si>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</si>
  <si>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（宛先）旭川市長</t>
    <rPh sb="1" eb="3">
      <t>アテサキ</t>
    </rPh>
    <rPh sb="4" eb="6">
      <t>アサヒカワ</t>
    </rPh>
    <rPh sb="6" eb="8">
      <t>シチョウ</t>
    </rPh>
    <phoneticPr fontId="2"/>
  </si>
  <si>
    <t>↓（半角数字のみ入力）</t>
    <rPh sb="2" eb="4">
      <t>ハンカク</t>
    </rPh>
    <rPh sb="4" eb="6">
      <t>スウジ</t>
    </rPh>
    <rPh sb="8" eb="10">
      <t>ニュウリョク</t>
    </rPh>
    <phoneticPr fontId="2"/>
  </si>
  <si>
    <t>旭　川　　譲　治</t>
    <rPh sb="0" eb="1">
      <t>アサヒ</t>
    </rPh>
    <rPh sb="2" eb="3">
      <t>カワ</t>
    </rPh>
    <rPh sb="5" eb="6">
      <t>ユズル</t>
    </rPh>
    <rPh sb="7" eb="8">
      <t>オサム</t>
    </rPh>
    <phoneticPr fontId="2"/>
  </si>
  <si>
    <t>法人名称等を入力</t>
    <rPh sb="0" eb="2">
      <t>ホウジン</t>
    </rPh>
    <rPh sb="2" eb="4">
      <t>メイショウ</t>
    </rPh>
    <rPh sb="4" eb="5">
      <t>トウ</t>
    </rPh>
    <rPh sb="6" eb="8">
      <t>ニュウリョク</t>
    </rPh>
    <phoneticPr fontId="2"/>
  </si>
  <si>
    <t>法人名称</t>
    <rPh sb="0" eb="2">
      <t>ホウジン</t>
    </rPh>
    <rPh sb="2" eb="4">
      <t>メイショウ</t>
    </rPh>
    <phoneticPr fontId="2"/>
  </si>
  <si>
    <t>旭川軽費園</t>
    <rPh sb="0" eb="2">
      <t>アサヒカワ</t>
    </rPh>
    <rPh sb="2" eb="4">
      <t>ケイヒ</t>
    </rPh>
    <rPh sb="4" eb="5">
      <t>エン</t>
    </rPh>
    <phoneticPr fontId="2"/>
  </si>
  <si>
    <t>旭川市東１条２丁目３番４号</t>
    <rPh sb="0" eb="2">
      <t>アサヒカワ</t>
    </rPh>
    <rPh sb="2" eb="3">
      <t>シ</t>
    </rPh>
    <rPh sb="3" eb="4">
      <t>ヒガシ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</si>
  <si>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（注１）　各月の利用人員は，各月初日の実利用人員を記入すること。（ただし，事業開始後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カクツキ</t>
    </rPh>
    <rPh sb="16" eb="18">
      <t>ショニチ</t>
    </rPh>
    <rPh sb="19" eb="21">
      <t>ジツリ</t>
    </rPh>
    <rPh sb="21" eb="22">
      <t>ヨウジン</t>
    </rPh>
    <rPh sb="22" eb="24">
      <t>ジンイン</t>
    </rPh>
    <rPh sb="25" eb="27">
      <t>キニュウ</t>
    </rPh>
    <rPh sb="37" eb="39">
      <t>ジギョウ</t>
    </rPh>
    <rPh sb="39" eb="42">
      <t>カイシゴ</t>
    </rPh>
    <phoneticPr fontId="2"/>
  </si>
  <si>
    <t>　　　　３か月を経過した日の属する月までは，３０日又は当該月の実日数で除した人員によ</t>
    <rPh sb="6" eb="7">
      <t>ツキ</t>
    </rPh>
    <rPh sb="8" eb="10">
      <t>ケイカ</t>
    </rPh>
    <rPh sb="12" eb="13">
      <t>ヒ</t>
    </rPh>
    <rPh sb="14" eb="15">
      <t>ゾク</t>
    </rPh>
    <rPh sb="17" eb="18">
      <t>ツキ</t>
    </rPh>
    <rPh sb="24" eb="25">
      <t>ニチ</t>
    </rPh>
    <rPh sb="25" eb="26">
      <t>マタ</t>
    </rPh>
    <rPh sb="27" eb="29">
      <t>トウガイ</t>
    </rPh>
    <rPh sb="29" eb="30">
      <t>ツキ</t>
    </rPh>
    <rPh sb="31" eb="32">
      <t>ジツ</t>
    </rPh>
    <rPh sb="32" eb="34">
      <t>ニッスウ</t>
    </rPh>
    <rPh sb="35" eb="36">
      <t>ジョ</t>
    </rPh>
    <rPh sb="38" eb="40">
      <t>ジンイン</t>
    </rPh>
    <phoneticPr fontId="2"/>
  </si>
  <si>
    <t>（注２）　本表については，特定施設入居者生活介護の指定を受けた施設については，一般</t>
    <rPh sb="1" eb="2">
      <t>チュウ</t>
    </rPh>
    <rPh sb="5" eb="6">
      <t>ホン</t>
    </rPh>
    <rPh sb="6" eb="7">
      <t>ヒョウ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シテイ</t>
    </rPh>
    <rPh sb="28" eb="29">
      <t/>
    </rPh>
    <phoneticPr fontId="2"/>
  </si>
  <si>
    <t>　　　　入所者分，特定施設入居者生活介護対象者分をそれぞれ作成すること。</t>
    <rPh sb="13" eb="15">
      <t>ニュウキョ</t>
    </rPh>
    <phoneticPr fontId="2"/>
  </si>
  <si>
    <t>　　ア　Ａ 型（一般入所者分・特定施設入居者生活介護対象者分）</t>
    <rPh sb="6" eb="7">
      <t>カタ</t>
    </rPh>
    <rPh sb="8" eb="10">
      <t>イッパン</t>
    </rPh>
    <rPh sb="10" eb="13">
      <t>ニュウショシャ</t>
    </rPh>
    <rPh sb="13" eb="14">
      <t>ブン</t>
    </rPh>
    <rPh sb="15" eb="17">
      <t>トクテイ</t>
    </rPh>
    <rPh sb="17" eb="19">
      <t>シセツ</t>
    </rPh>
    <rPh sb="19" eb="22">
      <t>ニュウキョシャ</t>
    </rPh>
    <rPh sb="22" eb="24">
      <t>セイカツ</t>
    </rPh>
    <rPh sb="24" eb="26">
      <t>カイゴ</t>
    </rPh>
    <rPh sb="26" eb="29">
      <t>タイショウシャ</t>
    </rPh>
    <rPh sb="29" eb="30">
      <t>ブン</t>
    </rPh>
    <phoneticPr fontId="2"/>
  </si>
  <si>
    <t>（注）１　単価区分ごとに別々に記入し，「備考」欄に加算・月別等その理由を簡潔</t>
    <rPh sb="1" eb="2">
      <t>チュウ</t>
    </rPh>
    <rPh sb="5" eb="7">
      <t>タンカ</t>
    </rPh>
    <rPh sb="7" eb="9">
      <t>クブン</t>
    </rPh>
    <rPh sb="12" eb="14">
      <t>ベツベツ</t>
    </rPh>
    <rPh sb="15" eb="17">
      <t>キニュウ</t>
    </rPh>
    <rPh sb="20" eb="22">
      <t>ビコウ</t>
    </rPh>
    <rPh sb="23" eb="24">
      <t>ラン</t>
    </rPh>
    <rPh sb="25" eb="27">
      <t>カサン</t>
    </rPh>
    <rPh sb="28" eb="30">
      <t>ツキベツ</t>
    </rPh>
    <rPh sb="30" eb="31">
      <t>トウ</t>
    </rPh>
    <rPh sb="33" eb="35">
      <t>リユウ</t>
    </rPh>
    <rPh sb="36" eb="38">
      <t>カンケツ</t>
    </rPh>
    <phoneticPr fontId="2"/>
  </si>
  <si>
    <t>対象職員数</t>
    <rPh sb="0" eb="2">
      <t>たいしょう</t>
    </rPh>
    <rPh sb="2" eb="5">
      <t>しょくいんすう</t>
    </rPh>
    <phoneticPr fontId="15" type="Hiragana"/>
  </si>
  <si>
    <t>　　　３　本表については，特定施設入居者生活介護の指定を受けた施設については，</t>
    <rPh sb="5" eb="6">
      <t>ホン</t>
    </rPh>
    <rPh sb="6" eb="7">
      <t>ヒョウ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シテイ</t>
    </rPh>
    <rPh sb="28" eb="29">
      <t>ウ</t>
    </rPh>
    <rPh sb="31" eb="33">
      <t>シセツ</t>
    </rPh>
    <phoneticPr fontId="2"/>
  </si>
  <si>
    <t>（注）１　本表については，補助対象職員のみを計上すること。</t>
    <rPh sb="1" eb="2">
      <t>チュウ</t>
    </rPh>
    <rPh sb="5" eb="6">
      <t>ホン</t>
    </rPh>
    <rPh sb="6" eb="7">
      <t>ヒョウ</t>
    </rPh>
    <rPh sb="13" eb="15">
      <t>ホジョ</t>
    </rPh>
    <rPh sb="15" eb="17">
      <t>タイショウ</t>
    </rPh>
    <rPh sb="17" eb="19">
      <t>ショクイン</t>
    </rPh>
    <rPh sb="22" eb="24">
      <t>ケイジョウ</t>
    </rPh>
    <phoneticPr fontId="16"/>
  </si>
  <si>
    <t>　　　２　本表については，特定施設入居者生活介護の指定を受けた施設については，</t>
    <rPh sb="5" eb="6">
      <t>ホン</t>
    </rPh>
    <rPh sb="6" eb="7">
      <t>ヒョウ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シテイ</t>
    </rPh>
    <rPh sb="28" eb="29">
      <t>ウ</t>
    </rPh>
    <rPh sb="31" eb="33">
      <t>シセツ</t>
    </rPh>
    <phoneticPr fontId="2"/>
  </si>
  <si>
    <t>（注）　上記の表には，①，②に該当する職員の個々の勤務年月数等について記入することとし，記入に当た</t>
    <rPh sb="1" eb="2">
      <t>チュウ</t>
    </rPh>
    <rPh sb="4" eb="6">
      <t>ジョウキ</t>
    </rPh>
    <rPh sb="7" eb="8">
      <t>ヒョウ</t>
    </rPh>
    <rPh sb="15" eb="17">
      <t>ガイトウ</t>
    </rPh>
    <rPh sb="19" eb="21">
      <t>ショクイン</t>
    </rPh>
    <rPh sb="22" eb="24">
      <t>ココ</t>
    </rPh>
    <rPh sb="25" eb="27">
      <t>キンム</t>
    </rPh>
    <rPh sb="27" eb="28">
      <t>ネン</t>
    </rPh>
    <rPh sb="28" eb="30">
      <t>ツキスウ</t>
    </rPh>
    <rPh sb="30" eb="31">
      <t>トウ</t>
    </rPh>
    <rPh sb="35" eb="37">
      <t>キニュウ</t>
    </rPh>
    <rPh sb="44" eb="46">
      <t>キニュウ</t>
    </rPh>
    <rPh sb="47" eb="48">
      <t>ア</t>
    </rPh>
    <phoneticPr fontId="16"/>
  </si>
  <si>
    <t>　　　１　（ｂ）欄，（ｃ）欄及び（ｄ）欄の算定に当たっては，１か月未満の日数はこれを１か月とすること。　</t>
    <rPh sb="8" eb="9">
      <t>ラン</t>
    </rPh>
    <rPh sb="13" eb="14">
      <t>ラン</t>
    </rPh>
    <rPh sb="14" eb="15">
      <t>オヨ</t>
    </rPh>
    <rPh sb="19" eb="20">
      <t>ラン</t>
    </rPh>
    <rPh sb="21" eb="23">
      <t>サンテイ</t>
    </rPh>
    <rPh sb="24" eb="25">
      <t>ア</t>
    </rPh>
    <rPh sb="32" eb="33">
      <t>ツキ</t>
    </rPh>
    <rPh sb="33" eb="35">
      <t>ミマン</t>
    </rPh>
    <rPh sb="36" eb="38">
      <t>ニッスウ</t>
    </rPh>
    <rPh sb="44" eb="45">
      <t>ツキ</t>
    </rPh>
    <phoneticPr fontId="16"/>
  </si>
  <si>
    <t>　　　　　ただし，当該年度４月１日採用者については０月とすること。</t>
    <rPh sb="9" eb="11">
      <t>トウガイ</t>
    </rPh>
    <rPh sb="11" eb="13">
      <t>ネンド</t>
    </rPh>
    <rPh sb="14" eb="15">
      <t>ガツ</t>
    </rPh>
    <rPh sb="16" eb="17">
      <t>ヒ</t>
    </rPh>
    <rPh sb="17" eb="20">
      <t>サイヨウシャ</t>
    </rPh>
    <rPh sb="26" eb="27">
      <t>ツキ</t>
    </rPh>
    <phoneticPr fontId="16"/>
  </si>
  <si>
    <t>　　　２　２以上の施設に勤務した者に係る（ｃ）及び（ｄ）欄の算定に当たっては，各々の施設に勤務した期間</t>
    <rPh sb="6" eb="8">
      <t>イジョウ</t>
    </rPh>
    <rPh sb="9" eb="11">
      <t>シセツ</t>
    </rPh>
    <rPh sb="12" eb="14">
      <t>キンム</t>
    </rPh>
    <rPh sb="16" eb="17">
      <t>モノ</t>
    </rPh>
    <rPh sb="18" eb="19">
      <t>カカ</t>
    </rPh>
    <rPh sb="23" eb="24">
      <t>オヨ</t>
    </rPh>
    <rPh sb="28" eb="29">
      <t>ラン</t>
    </rPh>
    <rPh sb="30" eb="32">
      <t>サンテイ</t>
    </rPh>
    <rPh sb="33" eb="34">
      <t>ア</t>
    </rPh>
    <rPh sb="39" eb="41">
      <t>オノオノ</t>
    </rPh>
    <rPh sb="42" eb="44">
      <t>シセツ</t>
    </rPh>
    <rPh sb="45" eb="47">
      <t>キンム</t>
    </rPh>
    <rPh sb="49" eb="51">
      <t>キカン</t>
    </rPh>
    <phoneticPr fontId="16"/>
  </si>
  <si>
    <t>　　　３　（ｅ）欄の算定に当たっては，６か月以上の端数はこれを１年とし，６か月未満の端数は切り捨てるこ</t>
    <rPh sb="8" eb="9">
      <t>ラン</t>
    </rPh>
    <rPh sb="10" eb="12">
      <t>サンテイ</t>
    </rPh>
    <rPh sb="13" eb="14">
      <t>ア</t>
    </rPh>
    <rPh sb="21" eb="22">
      <t>ツキ</t>
    </rPh>
    <rPh sb="22" eb="24">
      <t>イジョウ</t>
    </rPh>
    <rPh sb="25" eb="27">
      <t>ハスウ</t>
    </rPh>
    <rPh sb="32" eb="33">
      <t>ネン</t>
    </rPh>
    <rPh sb="38" eb="39">
      <t>ツキ</t>
    </rPh>
    <rPh sb="39" eb="41">
      <t>ミマン</t>
    </rPh>
    <rPh sb="42" eb="44">
      <t>ハスウ</t>
    </rPh>
    <rPh sb="45" eb="48">
      <t>キリス</t>
    </rPh>
    <phoneticPr fontId="16"/>
  </si>
  <si>
    <t>　　　　と。</t>
  </si>
  <si>
    <t>冬期加算</t>
  </si>
  <si>
    <t>単価積算内訳</t>
    <rPh sb="0" eb="2">
      <t>タンカ</t>
    </rPh>
    <rPh sb="2" eb="4">
      <t>セキサン</t>
    </rPh>
    <rPh sb="4" eb="6">
      <t>ウチワケ</t>
    </rPh>
    <phoneticPr fontId="2"/>
  </si>
  <si>
    <t>(４月～３月）</t>
    <rPh sb="2" eb="3">
      <t>ツキ</t>
    </rPh>
    <rPh sb="5" eb="6">
      <t>ツキ</t>
    </rPh>
    <phoneticPr fontId="2"/>
  </si>
  <si>
    <t>( 月～ 月）</t>
    <rPh sb="2" eb="3">
      <t>ツキ</t>
    </rPh>
    <rPh sb="5" eb="6">
      <t>ツキ</t>
    </rPh>
    <phoneticPr fontId="2"/>
  </si>
  <si>
    <t>加</t>
    <rPh sb="0" eb="1">
      <t>カ</t>
    </rPh>
    <phoneticPr fontId="2"/>
  </si>
  <si>
    <t>算</t>
    <rPh sb="0" eb="1">
      <t>サン</t>
    </rPh>
    <phoneticPr fontId="2"/>
  </si>
  <si>
    <t>分</t>
    <rPh sb="0" eb="1">
      <t>ブン</t>
    </rPh>
    <phoneticPr fontId="2"/>
  </si>
  <si>
    <t>寒冷地加算</t>
    <rPh sb="0" eb="3">
      <t>カンレイチ</t>
    </rPh>
    <rPh sb="3" eb="5">
      <t>カサン</t>
    </rPh>
    <phoneticPr fontId="2"/>
  </si>
  <si>
    <t>合　　　　　計</t>
    <rPh sb="0" eb="7">
      <t>ゴウケイ</t>
    </rPh>
    <phoneticPr fontId="2"/>
  </si>
  <si>
    <t>（注）　単価の変動があった場合は、異なる単価を使用した各月　</t>
    <rPh sb="1" eb="2">
      <t>チュウ</t>
    </rPh>
    <rPh sb="4" eb="6">
      <t>タンカ</t>
    </rPh>
    <rPh sb="7" eb="9">
      <t>ヘンドウ</t>
    </rPh>
    <rPh sb="13" eb="15">
      <t>バアイ</t>
    </rPh>
    <rPh sb="17" eb="18">
      <t>コト</t>
    </rPh>
    <rPh sb="20" eb="22">
      <t>タンカ</t>
    </rPh>
    <rPh sb="23" eb="25">
      <t>シヨウ</t>
    </rPh>
    <rPh sb="27" eb="29">
      <t>カクツキ</t>
    </rPh>
    <phoneticPr fontId="2"/>
  </si>
  <si>
    <t>　　　の状況を記載すること。</t>
    <rPh sb="4" eb="6">
      <t>ジョウキョウ</t>
    </rPh>
    <rPh sb="7" eb="9">
      <t>キサイ</t>
    </rPh>
    <phoneticPr fontId="2"/>
  </si>
  <si>
    <t>　　　　②　嘱託職員等の非常勤職員のうち１日６時間，月２０日以上勤務する者</t>
    <rPh sb="6" eb="8">
      <t>ショクタク</t>
    </rPh>
    <rPh sb="8" eb="10">
      <t>ショクイン</t>
    </rPh>
    <rPh sb="10" eb="11">
      <t>トウ</t>
    </rPh>
    <rPh sb="12" eb="15">
      <t>ヒジョウキン</t>
    </rPh>
    <rPh sb="15" eb="17">
      <t>ショクイン</t>
    </rPh>
    <rPh sb="21" eb="22">
      <t>ニチ</t>
    </rPh>
    <rPh sb="23" eb="25">
      <t>ジカン</t>
    </rPh>
    <rPh sb="26" eb="27">
      <t>ツキ</t>
    </rPh>
    <rPh sb="29" eb="30">
      <t>ヒ</t>
    </rPh>
    <rPh sb="30" eb="32">
      <t>イジョウ</t>
    </rPh>
    <rPh sb="32" eb="34">
      <t>キンム</t>
    </rPh>
    <rPh sb="36" eb="37">
      <t>シャ</t>
    </rPh>
    <phoneticPr fontId="2"/>
  </si>
  <si>
    <t>（６）　処遇改善支援加算対象職員数算定表</t>
    <rPh sb="4" eb="6">
      <t>しょぐう</t>
    </rPh>
    <rPh sb="6" eb="8">
      <t>かいぜん</t>
    </rPh>
    <rPh sb="8" eb="10">
      <t>しえん</t>
    </rPh>
    <rPh sb="10" eb="12">
      <t>かさん</t>
    </rPh>
    <rPh sb="12" eb="14">
      <t>たいしょう</t>
    </rPh>
    <rPh sb="14" eb="17">
      <t>しょくいんすう</t>
    </rPh>
    <rPh sb="17" eb="19">
      <t>さんてい</t>
    </rPh>
    <rPh sb="19" eb="20">
      <t>ひょう</t>
    </rPh>
    <phoneticPr fontId="15" type="Hiragana"/>
  </si>
  <si>
    <t>４月</t>
    <rPh sb="1" eb="2">
      <t>がつ</t>
    </rPh>
    <phoneticPr fontId="15" type="Hiragana"/>
  </si>
  <si>
    <t>合計</t>
    <rPh sb="0" eb="2">
      <t>ごうけい</t>
    </rPh>
    <phoneticPr fontId="15" type="Hiragana"/>
  </si>
  <si>
    <t>A</t>
  </si>
  <si>
    <t>特定施設入居者生活介護
を担当する介護職員数
(常勤換算)</t>
    <rPh sb="0" eb="2">
      <t>とくてい</t>
    </rPh>
    <rPh sb="2" eb="4">
      <t>しせつ</t>
    </rPh>
    <rPh sb="4" eb="7">
      <t>にゅうきょしゃ</t>
    </rPh>
    <rPh sb="7" eb="9">
      <t>せいかつ</t>
    </rPh>
    <rPh sb="9" eb="11">
      <t>かいご</t>
    </rPh>
    <rPh sb="13" eb="15">
      <t>たんとう</t>
    </rPh>
    <rPh sb="17" eb="19">
      <t>かいご</t>
    </rPh>
    <rPh sb="19" eb="22">
      <t>しょくいんすう</t>
    </rPh>
    <rPh sb="24" eb="26">
      <t>じょうきん</t>
    </rPh>
    <rPh sb="26" eb="28">
      <t>かんさん</t>
    </rPh>
    <phoneticPr fontId="15" type="Hiragana"/>
  </si>
  <si>
    <t>B</t>
  </si>
  <si>
    <t>C=A-B</t>
  </si>
  <si>
    <t>処遇改善支援加算</t>
    <rPh sb="0" eb="2">
      <t>ショグウ</t>
    </rPh>
    <rPh sb="2" eb="4">
      <t>カイゼン</t>
    </rPh>
    <rPh sb="4" eb="6">
      <t>シエン</t>
    </rPh>
    <rPh sb="6" eb="8">
      <t>カサン</t>
    </rPh>
    <phoneticPr fontId="2"/>
  </si>
  <si>
    <t>一般生活費改定加算</t>
    <rPh sb="0" eb="2">
      <t>イッパン</t>
    </rPh>
    <rPh sb="2" eb="5">
      <t>セイカツヒ</t>
    </rPh>
    <rPh sb="5" eb="7">
      <t>カイテイ</t>
    </rPh>
    <rPh sb="7" eb="9">
      <t>カサン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</si>
</sst>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7">
    <numFmt numFmtId="176" formatCode="&quot;令和&quot;#&quot;年度&quot;"/>
    <numFmt numFmtId="177" formatCode="[DBNum3]&quot;令和&quot;#&quot;年&quot;"/>
    <numFmt numFmtId="178" formatCode="[DBNum3]#&quot;月&quot;"/>
    <numFmt numFmtId="179" formatCode="[DBNum3]#&quot;日付け&quot;"/>
    <numFmt numFmtId="180" formatCode="[DBNum3]&quot;旭長社指令第&quot;#&quot;号&quot;"/>
    <numFmt numFmtId="181" formatCode="[DBNum3]&quot;旭介高指令第&quot;#&quot;号&quot;"/>
    <numFmt numFmtId="182" formatCode="[DBNum3]&quot;令和&quot;#&quot;年度　軽費老人ホーム運営費補助金実績報告書&quot;"/>
    <numFmt numFmtId="183" formatCode="#"/>
    <numFmt numFmtId="184" formatCode="[DBNum3]&quot;令和&quot;#&quot;年　３月３１日&quot;"/>
    <numFmt numFmtId="185" formatCode="0_ "/>
    <numFmt numFmtId="186" formatCode="#&quot; &quot;"/>
    <numFmt numFmtId="187" formatCode="0&quot;年&quot;"/>
    <numFmt numFmtId="188" formatCode="0&quot;月&quot;"/>
    <numFmt numFmtId="189" formatCode="&quot;令和&quot;#&quot;年4月1日&quot;"/>
    <numFmt numFmtId="190" formatCode="#&quot;年&quot;"/>
    <numFmt numFmtId="191" formatCode="#&quot;月&quot;"/>
    <numFmt numFmtId="192" formatCode="#,##0.0_ "/>
  </numFmts>
  <fonts count="1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Ｐ明朝"/>
      <family val="1"/>
    </font>
    <font>
      <sz val="14"/>
      <color auto="1"/>
      <name val="ＭＳ Ｐ明朝"/>
      <family val="1"/>
    </font>
    <font>
      <sz val="10"/>
      <color auto="1"/>
      <name val="明朝"/>
      <family val="1"/>
    </font>
    <font>
      <sz val="11"/>
      <color auto="1"/>
      <name val="明朝"/>
      <family val="1"/>
    </font>
    <font>
      <b/>
      <sz val="10"/>
      <color auto="1"/>
      <name val="明朝"/>
      <family val="1"/>
    </font>
    <font>
      <sz val="8"/>
      <color auto="1"/>
      <name val="明朝"/>
      <family val="1"/>
    </font>
    <font>
      <sz val="9"/>
      <color auto="1"/>
      <name val="明朝"/>
      <family val="1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明朝"/>
      <family val="3"/>
    </font>
    <font>
      <sz val="6"/>
      <color auto="1"/>
      <name val="游ゴシック"/>
      <family val="3"/>
    </font>
    <font>
      <sz val="10"/>
      <color auto="1"/>
      <name val="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shrinkToFit="1"/>
    </xf>
    <xf numFmtId="176" fontId="0" fillId="0" borderId="1" xfId="0" applyNumberFormat="1" applyBorder="1" applyAlignment="1">
      <alignment horizontal="center"/>
    </xf>
    <xf numFmtId="38" fontId="0" fillId="0" borderId="1" xfId="2" applyFon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Fill="1" applyBorder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6" xfId="0" applyNumberFormat="1" applyFont="1" applyBorder="1" applyAlignment="1" applyProtection="1">
      <alignment vertical="center" shrinkToFit="1"/>
    </xf>
    <xf numFmtId="178" fontId="0" fillId="0" borderId="1" xfId="0" applyNumberFormat="1" applyFont="1" applyBorder="1" applyAlignment="1" applyProtection="1">
      <alignment vertical="center" shrinkToFit="1"/>
      <protection locked="0"/>
    </xf>
    <xf numFmtId="179" fontId="0" fillId="0" borderId="1" xfId="0" applyNumberFormat="1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180" fontId="0" fillId="0" borderId="1" xfId="0" applyNumberFormat="1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181" fontId="0" fillId="0" borderId="0" xfId="0" applyNumberFormat="1" applyFont="1" applyBorder="1" applyAlignment="1">
      <alignment vertical="center" shrinkToFit="1"/>
    </xf>
    <xf numFmtId="18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distributed" wrapText="1"/>
    </xf>
    <xf numFmtId="0" fontId="0" fillId="0" borderId="0" xfId="0" applyNumberFormat="1" applyAlignment="1">
      <alignment vertical="center" wrapText="1"/>
    </xf>
    <xf numFmtId="183" fontId="3" fillId="0" borderId="0" xfId="0" applyNumberFormat="1" applyFont="1" applyAlignment="1">
      <alignment vertical="center" shrinkToFit="1"/>
    </xf>
    <xf numFmtId="184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center" vertical="center" shrinkToFit="1"/>
    </xf>
    <xf numFmtId="184" fontId="0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9" xfId="0" applyFont="1" applyBorder="1" applyAlignment="1">
      <alignment horizontal="right" shrinkToFit="1"/>
    </xf>
    <xf numFmtId="38" fontId="4" fillId="0" borderId="10" xfId="2" applyFont="1" applyBorder="1" applyAlignment="1" applyProtection="1">
      <alignment vertical="center" shrinkToFit="1"/>
      <protection locked="0"/>
    </xf>
    <xf numFmtId="38" fontId="4" fillId="0" borderId="11" xfId="2" applyFont="1" applyBorder="1" applyAlignment="1" applyProtection="1">
      <alignment vertical="center" shrinkToFit="1"/>
      <protection locked="0"/>
    </xf>
    <xf numFmtId="38" fontId="4" fillId="0" borderId="12" xfId="2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right" shrinkToFit="1"/>
    </xf>
    <xf numFmtId="0" fontId="4" fillId="0" borderId="0" xfId="0" applyFont="1" applyBorder="1" applyAlignment="1">
      <alignment horizontal="center" shrinkToFit="1"/>
    </xf>
    <xf numFmtId="0" fontId="4" fillId="0" borderId="13" xfId="0" applyFont="1" applyBorder="1" applyAlignment="1">
      <alignment horizontal="right" shrinkToFi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38" fontId="4" fillId="0" borderId="10" xfId="2" applyFont="1" applyBorder="1" applyAlignment="1">
      <alignment vertical="center" shrinkToFit="1"/>
    </xf>
    <xf numFmtId="38" fontId="4" fillId="0" borderId="11" xfId="2" applyFont="1" applyBorder="1" applyAlignment="1">
      <alignment vertical="center" shrinkToFit="1"/>
    </xf>
    <xf numFmtId="38" fontId="4" fillId="0" borderId="12" xfId="2" applyFont="1" applyBorder="1" applyAlignment="1">
      <alignment vertical="center" shrinkToFit="1"/>
    </xf>
    <xf numFmtId="0" fontId="4" fillId="0" borderId="6" xfId="0" applyFont="1" applyBorder="1" applyAlignment="1">
      <alignment shrinkToFit="1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horizontal="right"/>
    </xf>
    <xf numFmtId="0" fontId="4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center" shrinkToFi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/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Protection="1"/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6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Protection="1"/>
    <xf numFmtId="0" fontId="8" fillId="0" borderId="5" xfId="0" applyFont="1" applyBorder="1" applyProtection="1">
      <protection locked="0"/>
    </xf>
    <xf numFmtId="0" fontId="6" fillId="0" borderId="16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Protection="1"/>
    <xf numFmtId="0" fontId="6" fillId="0" borderId="17" xfId="0" applyFont="1" applyBorder="1"/>
    <xf numFmtId="0" fontId="6" fillId="0" borderId="6" xfId="0" applyFont="1" applyBorder="1"/>
    <xf numFmtId="0" fontId="6" fillId="0" borderId="14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0" xfId="2" applyFont="1" applyBorder="1" applyProtection="1">
      <protection locked="0"/>
    </xf>
    <xf numFmtId="38" fontId="6" fillId="0" borderId="11" xfId="2" applyFont="1" applyBorder="1" applyProtection="1">
      <protection locked="0"/>
    </xf>
    <xf numFmtId="38" fontId="6" fillId="0" borderId="11" xfId="2" applyFont="1" applyBorder="1" applyProtection="1"/>
    <xf numFmtId="38" fontId="6" fillId="0" borderId="10" xfId="2" applyFont="1" applyBorder="1"/>
    <xf numFmtId="38" fontId="6" fillId="0" borderId="11" xfId="2" applyFont="1" applyBorder="1"/>
    <xf numFmtId="38" fontId="6" fillId="0" borderId="12" xfId="2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1" xfId="0" applyFont="1" applyBorder="1" applyProtection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9" fillId="0" borderId="1" xfId="0" applyFont="1" applyBorder="1" applyAlignment="1">
      <alignment shrinkToFit="1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Fill="1" applyBorder="1" applyAlignment="1">
      <alignment horizontal="center" shrinkToFit="1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center" shrinkToFit="1"/>
    </xf>
    <xf numFmtId="0" fontId="11" fillId="0" borderId="0" xfId="0" applyFont="1"/>
    <xf numFmtId="0" fontId="10" fillId="0" borderId="16" xfId="0" applyFont="1" applyBorder="1"/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/>
    <xf numFmtId="0" fontId="10" fillId="0" borderId="15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38" fontId="10" fillId="0" borderId="1" xfId="2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/>
    <xf numFmtId="0" fontId="6" fillId="0" borderId="10" xfId="0" applyFont="1" applyBorder="1" applyAlignment="1">
      <alignment horizontal="center"/>
    </xf>
    <xf numFmtId="9" fontId="6" fillId="0" borderId="12" xfId="3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6" xfId="0" applyFont="1" applyBorder="1" applyAlignment="1">
      <alignment horizontal="center"/>
    </xf>
    <xf numFmtId="0" fontId="10" fillId="0" borderId="14" xfId="0" applyFont="1" applyBorder="1"/>
    <xf numFmtId="0" fontId="6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10" fillId="0" borderId="10" xfId="2" applyFont="1" applyBorder="1" applyAlignment="1">
      <alignment vertical="center"/>
    </xf>
    <xf numFmtId="38" fontId="10" fillId="0" borderId="12" xfId="2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9" fontId="6" fillId="0" borderId="0" xfId="0" applyNumberFormat="1" applyFont="1"/>
    <xf numFmtId="0" fontId="10" fillId="0" borderId="10" xfId="0" applyFont="1" applyBorder="1"/>
    <xf numFmtId="0" fontId="10" fillId="0" borderId="15" xfId="0" applyFont="1" applyBorder="1"/>
    <xf numFmtId="38" fontId="10" fillId="0" borderId="0" xfId="2" applyFont="1" applyBorder="1"/>
    <xf numFmtId="0" fontId="12" fillId="0" borderId="0" xfId="0" applyFont="1"/>
    <xf numFmtId="0" fontId="6" fillId="0" borderId="0" xfId="0" applyFont="1" applyBorder="1"/>
    <xf numFmtId="0" fontId="9" fillId="0" borderId="0" xfId="0" applyFont="1" applyBorder="1"/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shrinkToFit="1"/>
    </xf>
    <xf numFmtId="0" fontId="6" fillId="0" borderId="3" xfId="0" applyFont="1" applyBorder="1" applyAlignment="1">
      <alignment horizontal="center"/>
    </xf>
    <xf numFmtId="185" fontId="6" fillId="0" borderId="6" xfId="0" applyNumberFormat="1" applyFont="1" applyBorder="1"/>
    <xf numFmtId="185" fontId="6" fillId="0" borderId="6" xfId="0" applyNumberFormat="1" applyFont="1" applyBorder="1" applyProtection="1">
      <protection locked="0"/>
    </xf>
    <xf numFmtId="185" fontId="6" fillId="0" borderId="0" xfId="0" applyNumberFormat="1" applyFont="1" applyProtection="1">
      <protection locked="0"/>
    </xf>
    <xf numFmtId="185" fontId="6" fillId="0" borderId="14" xfId="0" applyNumberFormat="1" applyFont="1" applyBorder="1"/>
    <xf numFmtId="0" fontId="7" fillId="0" borderId="13" xfId="0" applyFont="1" applyBorder="1"/>
    <xf numFmtId="0" fontId="7" fillId="0" borderId="0" xfId="0" applyFont="1"/>
    <xf numFmtId="0" fontId="6" fillId="0" borderId="13" xfId="0" applyFont="1" applyBorder="1" applyAlignment="1">
      <alignment horizontal="center"/>
    </xf>
    <xf numFmtId="185" fontId="6" fillId="0" borderId="0" xfId="0" applyNumberFormat="1" applyFont="1" applyBorder="1"/>
    <xf numFmtId="185" fontId="6" fillId="0" borderId="0" xfId="0" applyNumberFormat="1" applyFont="1" applyBorder="1" applyProtection="1">
      <protection locked="0"/>
    </xf>
    <xf numFmtId="185" fontId="6" fillId="0" borderId="11" xfId="0" applyNumberFormat="1" applyFont="1" applyBorder="1" applyProtection="1">
      <protection locked="0"/>
    </xf>
    <xf numFmtId="185" fontId="6" fillId="0" borderId="12" xfId="0" applyNumberFormat="1" applyFont="1" applyBorder="1"/>
    <xf numFmtId="0" fontId="13" fillId="0" borderId="0" xfId="0" applyFont="1"/>
    <xf numFmtId="0" fontId="6" fillId="0" borderId="4" xfId="0" applyFont="1" applyBorder="1" applyAlignment="1">
      <alignment horizontal="center"/>
    </xf>
    <xf numFmtId="185" fontId="6" fillId="0" borderId="11" xfId="0" applyNumberFormat="1" applyFont="1" applyBorder="1"/>
    <xf numFmtId="186" fontId="6" fillId="0" borderId="1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1" xfId="0" applyFont="1" applyBorder="1" applyAlignment="1">
      <alignment shrinkToFi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187" fontId="6" fillId="0" borderId="0" xfId="0" applyNumberFormat="1" applyFont="1" applyBorder="1" applyAlignment="1" applyProtection="1">
      <alignment vertical="center"/>
      <protection locked="0"/>
    </xf>
    <xf numFmtId="187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88" fontId="6" fillId="0" borderId="0" xfId="0" applyNumberFormat="1" applyFont="1" applyBorder="1" applyAlignment="1" applyProtection="1">
      <alignment vertical="center"/>
      <protection locked="0"/>
    </xf>
    <xf numFmtId="188" fontId="6" fillId="0" borderId="3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shrinkToFit="1"/>
    </xf>
    <xf numFmtId="187" fontId="6" fillId="0" borderId="5" xfId="0" applyNumberFormat="1" applyFont="1" applyBorder="1" applyAlignment="1" applyProtection="1">
      <alignment vertical="center"/>
      <protection locked="0"/>
    </xf>
    <xf numFmtId="187" fontId="6" fillId="0" borderId="2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top"/>
    </xf>
    <xf numFmtId="188" fontId="6" fillId="0" borderId="6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shrinkToFit="1"/>
    </xf>
    <xf numFmtId="189" fontId="6" fillId="0" borderId="2" xfId="0" applyNumberFormat="1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187" fontId="6" fillId="0" borderId="5" xfId="0" applyNumberFormat="1" applyFont="1" applyBorder="1" applyAlignment="1">
      <alignment vertical="center"/>
    </xf>
    <xf numFmtId="190" fontId="6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189" fontId="6" fillId="0" borderId="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88" fontId="6" fillId="0" borderId="6" xfId="0" applyNumberFormat="1" applyFont="1" applyBorder="1" applyAlignment="1">
      <alignment vertical="center"/>
    </xf>
    <xf numFmtId="191" fontId="6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189" fontId="6" fillId="0" borderId="4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shrinkToFit="1"/>
    </xf>
    <xf numFmtId="0" fontId="6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187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0" xfId="0" applyFont="1"/>
    <xf numFmtId="9" fontId="10" fillId="0" borderId="0" xfId="0" applyNumberFormat="1" applyFont="1"/>
    <xf numFmtId="0" fontId="0" fillId="0" borderId="10" xfId="0" applyBorder="1"/>
    <xf numFmtId="0" fontId="0" fillId="0" borderId="12" xfId="0" applyBorder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192" fontId="0" fillId="0" borderId="1" xfId="0" applyNumberFormat="1" applyBorder="1"/>
    <xf numFmtId="0" fontId="0" fillId="0" borderId="10" xfId="0" applyBorder="1" applyAlignment="1">
      <alignment horizontal="center" vertical="center"/>
    </xf>
  </cellXfs>
  <cellStyles count="4">
    <cellStyle name="桁区切り 2" xfId="1"/>
    <cellStyle name="標準" xfId="0" builtinId="0"/>
    <cellStyle name="桁区切り" xfId="2" builtinId="6"/>
    <cellStyle name="パーセント" xfId="3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447675</xdr:colOff>
      <xdr:row>0</xdr:row>
      <xdr:rowOff>86360</xdr:rowOff>
    </xdr:from>
    <xdr:to xmlns:xdr="http://schemas.openxmlformats.org/drawingml/2006/spreadsheetDrawing">
      <xdr:col>11</xdr:col>
      <xdr:colOff>247650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514975" y="86360"/>
          <a:ext cx="3914775" cy="4660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実績報告様式（Ａ型）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361950</xdr:colOff>
      <xdr:row>2</xdr:row>
      <xdr:rowOff>86995</xdr:rowOff>
    </xdr:from>
    <xdr:to xmlns:xdr="http://schemas.openxmlformats.org/drawingml/2006/spreadsheetDrawing">
      <xdr:col>10</xdr:col>
      <xdr:colOff>276225</xdr:colOff>
      <xdr:row>4</xdr:row>
      <xdr:rowOff>201930</xdr:rowOff>
    </xdr:to>
    <xdr:sp macro="" textlink="">
      <xdr:nvSpPr>
        <xdr:cNvPr id="2" name="テキスト 1"/>
        <xdr:cNvSpPr txBox="1"/>
      </xdr:nvSpPr>
      <xdr:spPr>
        <a:xfrm>
          <a:off x="6534150" y="429895"/>
          <a:ext cx="4029075" cy="800735"/>
        </a:xfrm>
        <a:prstGeom prst="rect">
          <a:avLst/>
        </a:prstGeom>
        <a:solidFill>
          <a:srgbClr val="FFFFBE"/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/>
            <a:t>このシートは，毎月の「介護職員数」（A）と「特定施設入居者生活介護を担当する介護職員数（B）」の欄のみ記入してください。</a:t>
          </a:r>
          <a:endParaRPr kumimoji="1" lang="ja-JP" altLang="en-US" sz="1000"/>
        </a:p>
        <a:p>
          <a:r>
            <a:rPr kumimoji="1" lang="ja-JP" altLang="en-US" sz="1000"/>
            <a:t>なお，いずれも「常勤換算方法」により入力するものとし，小数点第２位以下は切り捨てて入力してください。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5.vml" /><Relationship Id="rId3" Type="http://schemas.openxmlformats.org/officeDocument/2006/relationships/comments" Target="../comments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6.vml" /><Relationship Id="rId3" Type="http://schemas.openxmlformats.org/officeDocument/2006/relationships/comments" Target="../comments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vmlDrawing" Target="../drawings/vmlDrawing7.vml" /><Relationship Id="rId3" Type="http://schemas.openxmlformats.org/officeDocument/2006/relationships/comments" Target="../comments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vmlDrawing" Target="../drawings/vmlDrawing8.vml" /><Relationship Id="rId3" Type="http://schemas.openxmlformats.org/officeDocument/2006/relationships/comments" Target="../comments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E22"/>
  <sheetViews>
    <sheetView tabSelected="1" view="pageBreakPreview" zoomScaleSheetLayoutView="100" workbookViewId="0">
      <selection activeCell="G14" sqref="G14"/>
    </sheetView>
  </sheetViews>
  <sheetFormatPr defaultRowHeight="13.5"/>
  <cols>
    <col min="1" max="1" width="28.25" customWidth="1"/>
    <col min="2" max="2" width="15.25" customWidth="1"/>
    <col min="5" max="5" width="5" customWidth="1"/>
  </cols>
  <sheetData>
    <row r="2" spans="1:5">
      <c r="A2" t="s">
        <v>37</v>
      </c>
      <c r="B2" s="1" t="s">
        <v>248</v>
      </c>
      <c r="C2" s="6" t="s">
        <v>44</v>
      </c>
      <c r="D2" s="5">
        <v>50</v>
      </c>
      <c r="E2" s="9" t="s">
        <v>17</v>
      </c>
    </row>
    <row r="4" spans="1:5">
      <c r="A4" t="s">
        <v>138</v>
      </c>
      <c r="B4" s="2" t="s">
        <v>249</v>
      </c>
      <c r="C4" s="7"/>
      <c r="D4" s="8"/>
    </row>
    <row r="6" spans="1:5">
      <c r="A6" t="s">
        <v>156</v>
      </c>
      <c r="B6" s="3">
        <v>5</v>
      </c>
    </row>
    <row r="8" spans="1:5">
      <c r="A8" t="s">
        <v>80</v>
      </c>
    </row>
    <row r="10" spans="1:5">
      <c r="A10" t="s">
        <v>70</v>
      </c>
      <c r="B10" s="4">
        <v>110900</v>
      </c>
      <c r="C10" t="s">
        <v>82</v>
      </c>
    </row>
    <row r="12" spans="1:5">
      <c r="A12" t="s">
        <v>83</v>
      </c>
      <c r="B12" s="4">
        <v>1340</v>
      </c>
      <c r="C12" t="s">
        <v>82</v>
      </c>
    </row>
    <row r="14" spans="1:5">
      <c r="A14" t="s">
        <v>237</v>
      </c>
      <c r="B14" s="4">
        <v>180</v>
      </c>
      <c r="C14" t="s">
        <v>82</v>
      </c>
    </row>
    <row r="16" spans="1:5">
      <c r="A16" t="s">
        <v>286</v>
      </c>
      <c r="B16" s="5">
        <v>770</v>
      </c>
      <c r="C16" t="s">
        <v>82</v>
      </c>
    </row>
    <row r="18" spans="1:3">
      <c r="A18" t="s">
        <v>84</v>
      </c>
    </row>
    <row r="20" spans="1:3">
      <c r="A20" t="s">
        <v>86</v>
      </c>
      <c r="B20" s="4">
        <v>55280</v>
      </c>
      <c r="C20" t="s">
        <v>82</v>
      </c>
    </row>
    <row r="22" spans="1:3">
      <c r="A22" t="s">
        <v>64</v>
      </c>
      <c r="B22" s="4">
        <v>9220</v>
      </c>
      <c r="C22" t="s">
        <v>82</v>
      </c>
    </row>
  </sheetData>
  <mergeCells count="1">
    <mergeCell ref="B4:D4"/>
  </mergeCells>
  <phoneticPr fontId="2"/>
  <dataValidations count="4">
    <dataValidation type="whole" imeMode="off" allowBlank="1" showDropDown="0" showInputMessage="1" showErrorMessage="1" sqref="D2">
      <formula1>0</formula1>
      <formula2>100</formula2>
    </dataValidation>
    <dataValidation imeMode="on" allowBlank="1" showDropDown="0" showInputMessage="1" showErrorMessage="1" sqref="B2"/>
    <dataValidation imeMode="off" allowBlank="1" showDropDown="0" showInputMessage="1" showErrorMessage="1" sqref="B6"/>
    <dataValidation type="whole" imeMode="off" allowBlank="1" showDropDown="0" showInputMessage="1" showErrorMessage="1" sqref="B22 B20 B10 B12 B14">
      <formula1>0</formula1>
      <formula2>120000</formula2>
    </dataValidation>
  </dataValidations>
  <pageMargins left="0.7" right="0.7" top="0.75" bottom="0.75" header="0.3" footer="0.3"/>
  <pageSetup paperSize="9" fitToWidth="1" fitToHeight="1" orientation="portrait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24"/>
  <sheetViews>
    <sheetView topLeftCell="A13" zoomScaleSheetLayoutView="100" workbookViewId="0">
      <selection activeCell="P13" sqref="P13"/>
    </sheetView>
  </sheetViews>
  <sheetFormatPr defaultRowHeight="16.5" customHeight="1"/>
  <cols>
    <col min="1" max="1" width="8.375" style="10" customWidth="1"/>
    <col min="2" max="2" width="4.375" style="10" customWidth="1"/>
    <col min="3" max="3" width="9.125" style="10" customWidth="1"/>
    <col min="4" max="4" width="17.25" style="10" customWidth="1"/>
    <col min="5" max="6" width="1.375" style="10" customWidth="1"/>
    <col min="7" max="15" width="9" style="10" customWidth="1"/>
    <col min="16" max="16" width="3.625" style="10" customWidth="1"/>
    <col min="17" max="17" width="1.625" style="10" customWidth="1"/>
    <col min="18" max="16384" width="9" style="10" customWidth="1"/>
  </cols>
  <sheetData>
    <row r="1" spans="1:16" ht="16.5" customHeight="1">
      <c r="A1" s="11"/>
      <c r="B1" s="11"/>
      <c r="C1" s="11"/>
      <c r="D1" s="11"/>
      <c r="E1" s="11"/>
      <c r="G1" s="10" t="s">
        <v>242</v>
      </c>
    </row>
    <row r="2" spans="1:16" ht="16.5" customHeight="1">
      <c r="A2" s="11" t="s">
        <v>239</v>
      </c>
      <c r="B2" s="11"/>
      <c r="C2" s="11"/>
      <c r="D2" s="11"/>
      <c r="E2" s="11"/>
    </row>
    <row r="3" spans="1:16" ht="16.5" customHeight="1">
      <c r="A3" s="11" t="s">
        <v>240</v>
      </c>
      <c r="B3" s="11"/>
      <c r="C3" s="11"/>
      <c r="D3" s="11"/>
      <c r="E3" s="11"/>
      <c r="M3" s="23">
        <f>A5+1</f>
        <v>6</v>
      </c>
      <c r="N3" s="25"/>
      <c r="O3" s="25"/>
      <c r="P3" s="25"/>
    </row>
    <row r="4" spans="1:16" ht="16.5" customHeight="1">
      <c r="A4" s="11"/>
      <c r="B4" s="11" t="s">
        <v>244</v>
      </c>
      <c r="C4" s="11"/>
      <c r="D4" s="11"/>
      <c r="E4" s="11"/>
    </row>
    <row r="5" spans="1:16" ht="16.5" customHeight="1">
      <c r="A5" s="12">
        <f>単価入力!B6</f>
        <v>5</v>
      </c>
      <c r="B5" s="13">
        <v>4</v>
      </c>
      <c r="C5" s="14">
        <v>27</v>
      </c>
      <c r="D5" s="16">
        <v>1</v>
      </c>
      <c r="E5" s="18"/>
    </row>
    <row r="6" spans="1:16" ht="16.5" customHeight="1">
      <c r="A6" s="11"/>
      <c r="B6" s="11"/>
      <c r="C6" s="11"/>
      <c r="D6" s="11"/>
      <c r="E6" s="11"/>
      <c r="G6" s="10" t="s">
        <v>243</v>
      </c>
    </row>
    <row r="7" spans="1:16" ht="16.5" customHeight="1">
      <c r="A7" s="11" t="s">
        <v>246</v>
      </c>
      <c r="B7" s="11"/>
      <c r="C7" s="11"/>
      <c r="D7" s="11"/>
      <c r="E7" s="11"/>
    </row>
    <row r="8" spans="1:16" ht="16.5" customHeight="1">
      <c r="A8" s="11"/>
      <c r="B8" s="11"/>
      <c r="C8" s="11" t="s">
        <v>13</v>
      </c>
      <c r="D8" s="11"/>
      <c r="E8" s="11"/>
    </row>
    <row r="9" spans="1:16" ht="16.5" customHeight="1">
      <c r="A9" s="11" t="s">
        <v>29</v>
      </c>
      <c r="B9" s="11"/>
      <c r="C9" s="15" t="s">
        <v>117</v>
      </c>
      <c r="D9" s="17"/>
      <c r="E9" s="11"/>
      <c r="L9" s="10" t="s">
        <v>222</v>
      </c>
    </row>
    <row r="10" spans="1:16" ht="16.5" customHeight="1">
      <c r="A10" s="11" t="s">
        <v>247</v>
      </c>
      <c r="B10" s="11"/>
      <c r="C10" s="15" t="s">
        <v>135</v>
      </c>
      <c r="D10" s="17"/>
      <c r="E10" s="11"/>
    </row>
    <row r="11" spans="1:16" ht="16.5" customHeight="1">
      <c r="A11" s="11" t="s">
        <v>151</v>
      </c>
      <c r="B11" s="11"/>
      <c r="C11" s="15" t="s">
        <v>241</v>
      </c>
      <c r="D11" s="17"/>
      <c r="E11" s="11"/>
      <c r="L11" s="22" t="str">
        <f>C9</f>
        <v>旭川市東１条２丁目３番４号</v>
      </c>
      <c r="M11" s="22"/>
      <c r="N11" s="22"/>
      <c r="O11" s="22"/>
    </row>
    <row r="12" spans="1:16" ht="16.5" customHeight="1">
      <c r="A12" s="11" t="s">
        <v>192</v>
      </c>
      <c r="B12" s="11"/>
      <c r="C12" s="15" t="s">
        <v>245</v>
      </c>
      <c r="D12" s="17"/>
      <c r="E12" s="11"/>
      <c r="L12" s="22" t="str">
        <f>C10</f>
        <v>社会福祉法人　旭川福祉会</v>
      </c>
      <c r="M12" s="22"/>
      <c r="N12" s="22"/>
      <c r="O12" s="22"/>
    </row>
    <row r="13" spans="1:16" ht="16.5" customHeight="1">
      <c r="A13" s="11"/>
      <c r="B13" s="11"/>
      <c r="C13" s="11"/>
      <c r="D13" s="11"/>
      <c r="L13" s="22" t="str">
        <f>C11</f>
        <v>理事長</v>
      </c>
      <c r="M13" s="24" t="str">
        <f>C12</f>
        <v>旭　川　　譲　治</v>
      </c>
      <c r="N13" s="24"/>
      <c r="O13" s="24"/>
    </row>
    <row r="16" spans="1:16" ht="16.5" customHeight="1"/>
    <row r="17" spans="7:16" ht="16.5" customHeight="1">
      <c r="G17" s="19">
        <f>A5</f>
        <v>5</v>
      </c>
      <c r="H17" s="19"/>
      <c r="I17" s="19"/>
      <c r="J17" s="19"/>
      <c r="K17" s="19"/>
      <c r="L17" s="19"/>
      <c r="M17" s="19"/>
      <c r="N17" s="19"/>
      <c r="O17" s="19"/>
      <c r="P17" s="19"/>
    </row>
    <row r="21" spans="7:16" ht="16.5" customHeight="1">
      <c r="G21" s="20" t="str">
        <f>"　令和"&amp;DBCS(A5)&amp;"年"&amp;DBCS(B5)&amp;"月"&amp;DBCS(C5)&amp;"日付け旭長社指令第"&amp;DBCS(D5)&amp;"号で補助金の交付の決定を受けた上記の事業は，令和"&amp;DBCS(M3)&amp;"年３月３１日完了したので，関係書類を添えて報告します。"</f>
        <v>　令和５年４月２７日付け旭長社指令第１号で補助金の交付の決定を受けた上記の事業は，令和６年３月３１日完了したので，関係書類を添えて報告します。</v>
      </c>
      <c r="H21" s="20"/>
      <c r="I21" s="20"/>
      <c r="J21" s="20"/>
      <c r="K21" s="20"/>
      <c r="L21" s="20"/>
      <c r="M21" s="20"/>
      <c r="N21" s="20"/>
      <c r="O21" s="20"/>
      <c r="P21" s="20"/>
    </row>
    <row r="22" spans="7:16" ht="12.75" customHeight="1"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7:16" ht="16.5" customHeight="1"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7:16" ht="16.5" customHeight="1">
      <c r="G24" s="21"/>
      <c r="H24" s="21"/>
      <c r="I24" s="21"/>
      <c r="J24" s="21"/>
      <c r="K24" s="21"/>
      <c r="L24" s="21"/>
      <c r="M24" s="21"/>
      <c r="N24" s="21"/>
      <c r="O24" s="21"/>
      <c r="P24" s="21"/>
    </row>
  </sheetData>
  <mergeCells count="10">
    <mergeCell ref="M3:P3"/>
    <mergeCell ref="C9:D9"/>
    <mergeCell ref="C10:D10"/>
    <mergeCell ref="C11:D11"/>
    <mergeCell ref="L11:O11"/>
    <mergeCell ref="C12:D12"/>
    <mergeCell ref="L12:O12"/>
    <mergeCell ref="M13:O13"/>
    <mergeCell ref="G17:P17"/>
    <mergeCell ref="G21:P23"/>
  </mergeCells>
  <phoneticPr fontId="2"/>
  <dataValidations count="2">
    <dataValidation imeMode="off" allowBlank="1" showDropDown="0" showInputMessage="1" showErrorMessage="1" sqref="A5:E5"/>
    <dataValidation imeMode="on" allowBlank="1" showDropDown="0" showInputMessage="1" showErrorMessage="1" sqref="E8:E11 C9:D12"/>
  </dataValidations>
  <pageMargins left="0.78740157480314965" right="0.70866141732283472" top="0.94488188976377951" bottom="0.74803149606299213" header="0.31496062992125984" footer="0.31496062992125984"/>
  <pageSetup paperSize="9" fitToWidth="1" fitToHeight="1" orientation="portrait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24"/>
  <sheetViews>
    <sheetView view="pageBreakPreview" zoomScaleSheetLayoutView="100" workbookViewId="0">
      <selection activeCell="M12" sqref="M12:M21"/>
    </sheetView>
  </sheetViews>
  <sheetFormatPr defaultRowHeight="13.5"/>
  <cols>
    <col min="1" max="3" width="9.75" style="26" customWidth="1"/>
    <col min="4" max="4" width="8.5" style="26" customWidth="1"/>
    <col min="5" max="8" width="9.75" style="26" customWidth="1"/>
    <col min="9" max="9" width="8.5" style="26" customWidth="1"/>
    <col min="10" max="10" width="9.75" style="26" customWidth="1"/>
    <col min="11" max="13" width="10" style="26" customWidth="1"/>
    <col min="14" max="14" width="8.625" style="26" customWidth="1"/>
    <col min="15" max="16384" width="9" style="26" customWidth="1"/>
  </cols>
  <sheetData>
    <row r="1" spans="1:14">
      <c r="A1" s="26" t="s">
        <v>230</v>
      </c>
    </row>
    <row r="4" spans="1:14" ht="17.25">
      <c r="A4" s="27" t="s">
        <v>134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K5" s="47" t="s">
        <v>212</v>
      </c>
      <c r="L5" s="51" t="str">
        <f>単価入力!B2</f>
        <v>旭川軽費園</v>
      </c>
      <c r="M5" s="51"/>
      <c r="N5" s="51"/>
    </row>
    <row r="6" spans="1:14">
      <c r="M6" s="26" t="s">
        <v>213</v>
      </c>
    </row>
    <row r="7" spans="1:14">
      <c r="A7" s="28" t="s">
        <v>215</v>
      </c>
      <c r="B7" s="34"/>
      <c r="C7" s="34"/>
      <c r="D7" s="34"/>
      <c r="E7" s="40"/>
      <c r="F7" s="28" t="s">
        <v>7</v>
      </c>
      <c r="G7" s="34"/>
      <c r="H7" s="34"/>
      <c r="I7" s="34"/>
      <c r="J7" s="40"/>
      <c r="K7" s="48"/>
      <c r="L7" s="52"/>
      <c r="M7" s="48"/>
      <c r="N7" s="52"/>
    </row>
    <row r="8" spans="1:14">
      <c r="A8" s="29" t="s">
        <v>161</v>
      </c>
      <c r="B8" s="35" t="s">
        <v>109</v>
      </c>
      <c r="C8" s="38" t="s">
        <v>232</v>
      </c>
      <c r="D8" s="35" t="s">
        <v>234</v>
      </c>
      <c r="E8" s="38" t="s">
        <v>31</v>
      </c>
      <c r="F8" s="29" t="s">
        <v>161</v>
      </c>
      <c r="G8" s="35" t="s">
        <v>109</v>
      </c>
      <c r="H8" s="38" t="s">
        <v>232</v>
      </c>
      <c r="I8" s="35" t="s">
        <v>234</v>
      </c>
      <c r="J8" s="35" t="s">
        <v>31</v>
      </c>
      <c r="K8" s="49" t="s">
        <v>216</v>
      </c>
      <c r="L8" s="53" t="s">
        <v>217</v>
      </c>
      <c r="M8" s="49" t="s">
        <v>218</v>
      </c>
      <c r="N8" s="53" t="s">
        <v>238</v>
      </c>
    </row>
    <row r="9" spans="1:14">
      <c r="A9" s="29" t="s">
        <v>219</v>
      </c>
      <c r="B9" s="36"/>
      <c r="C9" s="38"/>
      <c r="D9" s="36" t="s">
        <v>220</v>
      </c>
      <c r="E9" s="38" t="s">
        <v>233</v>
      </c>
      <c r="F9" s="29" t="s">
        <v>219</v>
      </c>
      <c r="G9" s="36"/>
      <c r="H9" s="38"/>
      <c r="I9" s="36" t="s">
        <v>231</v>
      </c>
      <c r="J9" s="36" t="s">
        <v>233</v>
      </c>
      <c r="K9" s="49"/>
      <c r="L9" s="53"/>
      <c r="M9" s="49"/>
      <c r="N9" s="57"/>
    </row>
    <row r="10" spans="1:14">
      <c r="A10" s="29" t="s">
        <v>79</v>
      </c>
      <c r="B10" s="36" t="s">
        <v>79</v>
      </c>
      <c r="C10" s="38" t="s">
        <v>236</v>
      </c>
      <c r="D10" s="36" t="s">
        <v>235</v>
      </c>
      <c r="E10" s="41" t="s">
        <v>221</v>
      </c>
      <c r="F10" s="29" t="s">
        <v>79</v>
      </c>
      <c r="G10" s="36" t="s">
        <v>79</v>
      </c>
      <c r="H10" s="38" t="s">
        <v>236</v>
      </c>
      <c r="I10" s="36" t="s">
        <v>167</v>
      </c>
      <c r="J10" s="45" t="s">
        <v>223</v>
      </c>
      <c r="K10" s="49"/>
      <c r="L10" s="53" t="s">
        <v>72</v>
      </c>
      <c r="M10" s="49" t="s">
        <v>224</v>
      </c>
      <c r="N10" s="57"/>
    </row>
    <row r="11" spans="1:14">
      <c r="A11" s="30" t="s">
        <v>50</v>
      </c>
      <c r="B11" s="37" t="s">
        <v>130</v>
      </c>
      <c r="C11" s="39" t="s">
        <v>129</v>
      </c>
      <c r="D11" s="37" t="s">
        <v>127</v>
      </c>
      <c r="E11" s="39" t="s">
        <v>51</v>
      </c>
      <c r="F11" s="30" t="s">
        <v>119</v>
      </c>
      <c r="G11" s="37" t="s">
        <v>78</v>
      </c>
      <c r="H11" s="39" t="s">
        <v>100</v>
      </c>
      <c r="I11" s="37" t="s">
        <v>225</v>
      </c>
      <c r="J11" s="46" t="s">
        <v>226</v>
      </c>
      <c r="K11" s="50" t="s">
        <v>227</v>
      </c>
      <c r="L11" s="54" t="s">
        <v>228</v>
      </c>
      <c r="M11" s="50" t="s">
        <v>229</v>
      </c>
      <c r="N11" s="54"/>
    </row>
    <row r="12" spans="1:14">
      <c r="A12" s="31">
        <v>81277800</v>
      </c>
      <c r="B12" s="31">
        <v>79000000</v>
      </c>
      <c r="C12" s="31">
        <v>70657990</v>
      </c>
      <c r="D12" s="31">
        <v>7569800</v>
      </c>
      <c r="E12" s="42">
        <f>IF(B12="","",IF(C12="","",SMALL(B12:C21,1)-D12))</f>
        <v>63088190</v>
      </c>
      <c r="F12" s="42">
        <f>'（１）精算内訳書'!D71</f>
        <v>80005000</v>
      </c>
      <c r="G12" s="42">
        <f>'（１）精算内訳書'!E71</f>
        <v>80000000</v>
      </c>
      <c r="H12" s="42">
        <f>'（３）事務基準額内訳'!E35</f>
        <v>69545148</v>
      </c>
      <c r="I12" s="42">
        <f>'（３）事務基準額内訳'!F35</f>
        <v>7548000</v>
      </c>
      <c r="J12" s="42">
        <f>IF(G12="","",IF(H12="","",SMALL(G12:H21,1)-I12))</f>
        <v>61997148</v>
      </c>
      <c r="K12" s="42">
        <f>ROUNDDOWN(J12,-3)</f>
        <v>61997000</v>
      </c>
      <c r="L12" s="31">
        <v>63088000</v>
      </c>
      <c r="M12" s="42">
        <f>K12-L12</f>
        <v>-1091000</v>
      </c>
      <c r="N12" s="58"/>
    </row>
    <row r="13" spans="1:14">
      <c r="A13" s="32"/>
      <c r="B13" s="32"/>
      <c r="C13" s="32"/>
      <c r="D13" s="32"/>
      <c r="E13" s="43"/>
      <c r="F13" s="43"/>
      <c r="G13" s="43"/>
      <c r="H13" s="43"/>
      <c r="I13" s="43"/>
      <c r="J13" s="43"/>
      <c r="K13" s="43"/>
      <c r="L13" s="32"/>
      <c r="M13" s="55"/>
      <c r="N13" s="58"/>
    </row>
    <row r="14" spans="1:14">
      <c r="A14" s="32"/>
      <c r="B14" s="32"/>
      <c r="C14" s="32"/>
      <c r="D14" s="32"/>
      <c r="E14" s="43"/>
      <c r="F14" s="43"/>
      <c r="G14" s="43"/>
      <c r="H14" s="43"/>
      <c r="I14" s="43"/>
      <c r="J14" s="43"/>
      <c r="K14" s="43"/>
      <c r="L14" s="32"/>
      <c r="M14" s="55"/>
      <c r="N14" s="58"/>
    </row>
    <row r="15" spans="1:14">
      <c r="A15" s="32"/>
      <c r="B15" s="32"/>
      <c r="C15" s="32"/>
      <c r="D15" s="32"/>
      <c r="E15" s="43"/>
      <c r="F15" s="43"/>
      <c r="G15" s="43"/>
      <c r="H15" s="43"/>
      <c r="I15" s="43"/>
      <c r="J15" s="43"/>
      <c r="K15" s="43"/>
      <c r="L15" s="32"/>
      <c r="M15" s="55"/>
      <c r="N15" s="58"/>
    </row>
    <row r="16" spans="1:14">
      <c r="A16" s="32"/>
      <c r="B16" s="32"/>
      <c r="C16" s="32"/>
      <c r="D16" s="32"/>
      <c r="E16" s="43"/>
      <c r="F16" s="43"/>
      <c r="G16" s="43"/>
      <c r="H16" s="43"/>
      <c r="I16" s="43"/>
      <c r="J16" s="43"/>
      <c r="K16" s="43"/>
      <c r="L16" s="32"/>
      <c r="M16" s="55"/>
      <c r="N16" s="58"/>
    </row>
    <row r="17" spans="1:14">
      <c r="A17" s="32"/>
      <c r="B17" s="32"/>
      <c r="C17" s="32"/>
      <c r="D17" s="32"/>
      <c r="E17" s="43"/>
      <c r="F17" s="43"/>
      <c r="G17" s="43"/>
      <c r="H17" s="43"/>
      <c r="I17" s="43"/>
      <c r="J17" s="43"/>
      <c r="K17" s="43"/>
      <c r="L17" s="32"/>
      <c r="M17" s="55"/>
      <c r="N17" s="58"/>
    </row>
    <row r="18" spans="1:14">
      <c r="A18" s="32"/>
      <c r="B18" s="32"/>
      <c r="C18" s="32"/>
      <c r="D18" s="32"/>
      <c r="E18" s="43"/>
      <c r="F18" s="43"/>
      <c r="G18" s="43"/>
      <c r="H18" s="43"/>
      <c r="I18" s="43"/>
      <c r="J18" s="43"/>
      <c r="K18" s="43"/>
      <c r="L18" s="32"/>
      <c r="M18" s="55"/>
      <c r="N18" s="58"/>
    </row>
    <row r="19" spans="1:14">
      <c r="A19" s="32"/>
      <c r="B19" s="32"/>
      <c r="C19" s="32"/>
      <c r="D19" s="32"/>
      <c r="E19" s="43"/>
      <c r="F19" s="43"/>
      <c r="G19" s="43"/>
      <c r="H19" s="43"/>
      <c r="I19" s="43"/>
      <c r="J19" s="43"/>
      <c r="K19" s="43"/>
      <c r="L19" s="32"/>
      <c r="M19" s="55"/>
      <c r="N19" s="58"/>
    </row>
    <row r="20" spans="1:14">
      <c r="A20" s="32"/>
      <c r="B20" s="32"/>
      <c r="C20" s="32"/>
      <c r="D20" s="32"/>
      <c r="E20" s="43"/>
      <c r="F20" s="43"/>
      <c r="G20" s="43"/>
      <c r="H20" s="43"/>
      <c r="I20" s="43"/>
      <c r="J20" s="43"/>
      <c r="K20" s="43"/>
      <c r="L20" s="32"/>
      <c r="M20" s="55"/>
      <c r="N20" s="58"/>
    </row>
    <row r="21" spans="1:14">
      <c r="A21" s="33"/>
      <c r="B21" s="33"/>
      <c r="C21" s="33"/>
      <c r="D21" s="33"/>
      <c r="E21" s="44"/>
      <c r="F21" s="44"/>
      <c r="G21" s="44"/>
      <c r="H21" s="44"/>
      <c r="I21" s="44"/>
      <c r="J21" s="44"/>
      <c r="K21" s="44"/>
      <c r="L21" s="33"/>
      <c r="M21" s="56"/>
      <c r="N21" s="59"/>
    </row>
    <row r="23" spans="1:14">
      <c r="A23" s="26" t="s">
        <v>73</v>
      </c>
    </row>
    <row r="24" spans="1:14">
      <c r="A24" s="26" t="s">
        <v>180</v>
      </c>
    </row>
  </sheetData>
  <mergeCells count="17">
    <mergeCell ref="A4:N4"/>
    <mergeCell ref="L5:N5"/>
    <mergeCell ref="A7:E7"/>
    <mergeCell ref="F7:J7"/>
    <mergeCell ref="A12:A21"/>
    <mergeCell ref="B12:B21"/>
    <mergeCell ref="C12:C21"/>
    <mergeCell ref="D12:D21"/>
    <mergeCell ref="E12:E21"/>
    <mergeCell ref="F12:F21"/>
    <mergeCell ref="G12:G21"/>
    <mergeCell ref="H12:H21"/>
    <mergeCell ref="I12:I21"/>
    <mergeCell ref="J12:J21"/>
    <mergeCell ref="K12:K21"/>
    <mergeCell ref="L12:L21"/>
    <mergeCell ref="M12:M21"/>
  </mergeCells>
  <phoneticPr fontId="2"/>
  <dataValidations count="1">
    <dataValidation type="whole" imeMode="off" allowBlank="1" showDropDown="0" showInputMessage="1" showErrorMessage="1" sqref="A12:D21 L12:L21">
      <formula1>0</formula1>
      <formula2>200000000</formula2>
    </dataValidation>
  </dataValidations>
  <printOptions horizontalCentered="1"/>
  <pageMargins left="0.59055118110236227" right="0.59055118110236227" top="0.98425196850393681" bottom="0.98425196850393681" header="0.51181102362204722" footer="0.51181102362204722"/>
  <pageSetup paperSize="9" fitToWidth="1" fitToHeight="1" orientation="landscape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F76"/>
  <sheetViews>
    <sheetView view="pageBreakPreview" zoomScaleSheetLayoutView="100" workbookViewId="0">
      <selection activeCell="D12" sqref="D12"/>
    </sheetView>
  </sheetViews>
  <sheetFormatPr defaultRowHeight="14.25" customHeight="1"/>
  <cols>
    <col min="1" max="1" width="3.625" style="60" customWidth="1"/>
    <col min="2" max="2" width="5.25" style="60" customWidth="1"/>
    <col min="3" max="3" width="21.625" style="60" customWidth="1"/>
    <col min="4" max="5" width="15.625" style="60" customWidth="1"/>
    <col min="6" max="6" width="19.125" style="60" customWidth="1"/>
    <col min="7" max="7" width="4.625" style="60" customWidth="1"/>
    <col min="8" max="16384" width="9" style="60" customWidth="1"/>
  </cols>
  <sheetData>
    <row r="1" spans="2:6" ht="14.25" customHeight="1">
      <c r="B1" s="60" t="s">
        <v>157</v>
      </c>
    </row>
    <row r="2" spans="2:6" ht="7.5" customHeight="1"/>
    <row r="3" spans="2:6" ht="16.5" customHeight="1">
      <c r="B3" s="63" t="s">
        <v>170</v>
      </c>
      <c r="C3" s="63"/>
      <c r="D3" s="63"/>
      <c r="E3" s="63"/>
      <c r="F3" s="63"/>
    </row>
    <row r="4" spans="2:6" ht="7.5" customHeight="1"/>
    <row r="5" spans="2:6" ht="13.5" customHeight="1">
      <c r="B5" s="60" t="s">
        <v>159</v>
      </c>
    </row>
    <row r="6" spans="2:6" ht="13.5" customHeight="1">
      <c r="B6" s="60" t="s">
        <v>160</v>
      </c>
    </row>
    <row r="7" spans="2:6" ht="13.5" customHeight="1">
      <c r="E7" s="89" t="s">
        <v>206</v>
      </c>
      <c r="F7" s="90" t="str">
        <f>単価入力!$B$2</f>
        <v>旭川軽費園</v>
      </c>
    </row>
    <row r="8" spans="2:6" ht="13.5" customHeight="1"/>
    <row r="9" spans="2:6" ht="12.75" customHeight="1">
      <c r="B9" s="64" t="s">
        <v>211</v>
      </c>
      <c r="C9" s="73"/>
      <c r="D9" s="81" t="s">
        <v>164</v>
      </c>
      <c r="E9" s="81" t="s">
        <v>165</v>
      </c>
      <c r="F9" s="81" t="s">
        <v>172</v>
      </c>
    </row>
    <row r="10" spans="2:6" ht="12.75" customHeight="1">
      <c r="B10" s="65"/>
      <c r="C10" s="74"/>
      <c r="D10" s="82"/>
      <c r="E10" s="82" t="s">
        <v>209</v>
      </c>
      <c r="F10" s="82"/>
    </row>
    <row r="11" spans="2:6" s="61" customFormat="1" ht="12.75" customHeight="1">
      <c r="B11" s="66" t="s">
        <v>162</v>
      </c>
      <c r="C11" s="75"/>
      <c r="D11" s="83"/>
      <c r="E11" s="83"/>
      <c r="F11" s="91"/>
    </row>
    <row r="12" spans="2:6" s="61" customFormat="1" ht="12.75" customHeight="1">
      <c r="B12" s="67"/>
      <c r="C12" s="76" t="s">
        <v>168</v>
      </c>
      <c r="D12" s="84">
        <v>80000000</v>
      </c>
      <c r="E12" s="84">
        <v>80000000</v>
      </c>
      <c r="F12" s="92"/>
    </row>
    <row r="13" spans="2:6" s="61" customFormat="1" ht="12.75" customHeight="1">
      <c r="B13" s="67"/>
      <c r="C13" s="76" t="s">
        <v>166</v>
      </c>
      <c r="D13" s="84"/>
      <c r="E13" s="84"/>
      <c r="F13" s="92"/>
    </row>
    <row r="14" spans="2:6" s="61" customFormat="1" ht="12.75" customHeight="1">
      <c r="B14" s="67"/>
      <c r="C14" s="76" t="s">
        <v>175</v>
      </c>
      <c r="D14" s="84"/>
      <c r="E14" s="84"/>
      <c r="F14" s="92"/>
    </row>
    <row r="15" spans="2:6" s="61" customFormat="1" ht="12.75" customHeight="1">
      <c r="B15" s="67"/>
      <c r="C15" s="76" t="s">
        <v>176</v>
      </c>
      <c r="D15" s="84"/>
      <c r="E15" s="84"/>
      <c r="F15" s="92"/>
    </row>
    <row r="16" spans="2:6" s="61" customFormat="1" ht="12.75" customHeight="1">
      <c r="B16" s="67"/>
      <c r="C16" s="76" t="s">
        <v>174</v>
      </c>
      <c r="D16" s="84"/>
      <c r="E16" s="84"/>
      <c r="F16" s="92"/>
    </row>
    <row r="17" spans="2:6" s="61" customFormat="1" ht="12.75" customHeight="1">
      <c r="B17" s="67"/>
      <c r="C17" s="76"/>
      <c r="D17" s="84"/>
      <c r="E17" s="84"/>
      <c r="F17" s="92"/>
    </row>
    <row r="18" spans="2:6" s="61" customFormat="1" ht="12.75" customHeight="1">
      <c r="B18" s="67"/>
      <c r="C18" s="76"/>
      <c r="D18" s="84"/>
      <c r="E18" s="84"/>
      <c r="F18" s="92"/>
    </row>
    <row r="19" spans="2:6" s="62" customFormat="1" ht="12.75" customHeight="1">
      <c r="B19" s="68" t="s">
        <v>204</v>
      </c>
      <c r="C19" s="77"/>
      <c r="D19" s="85">
        <f>SUBTOTAL(9,D11:D18)</f>
        <v>80000000</v>
      </c>
      <c r="E19" s="85">
        <f>SUBTOTAL(9,E11:E18)</f>
        <v>80000000</v>
      </c>
      <c r="F19" s="93"/>
    </row>
    <row r="20" spans="2:6" s="61" customFormat="1" ht="12.75" customHeight="1">
      <c r="B20" s="69" t="s">
        <v>163</v>
      </c>
      <c r="C20" s="76"/>
      <c r="D20" s="84"/>
      <c r="E20" s="84"/>
      <c r="F20" s="92"/>
    </row>
    <row r="21" spans="2:6" s="61" customFormat="1" ht="12.75" customHeight="1">
      <c r="B21" s="67"/>
      <c r="C21" s="76" t="s">
        <v>158</v>
      </c>
      <c r="D21" s="84"/>
      <c r="E21" s="84"/>
      <c r="F21" s="92"/>
    </row>
    <row r="22" spans="2:6" s="61" customFormat="1" ht="12.75" customHeight="1">
      <c r="B22" s="67"/>
      <c r="C22" s="76" t="s">
        <v>198</v>
      </c>
      <c r="D22" s="84"/>
      <c r="E22" s="84"/>
      <c r="F22" s="92"/>
    </row>
    <row r="23" spans="2:6" s="61" customFormat="1" ht="12.75" customHeight="1">
      <c r="B23" s="67"/>
      <c r="C23" s="76" t="s">
        <v>199</v>
      </c>
      <c r="D23" s="84"/>
      <c r="E23" s="84"/>
      <c r="F23" s="92"/>
    </row>
    <row r="24" spans="2:6" s="61" customFormat="1" ht="12.75" customHeight="1">
      <c r="B24" s="67"/>
      <c r="C24" s="76" t="s">
        <v>200</v>
      </c>
      <c r="D24" s="84"/>
      <c r="E24" s="84"/>
      <c r="F24" s="92"/>
    </row>
    <row r="25" spans="2:6" s="61" customFormat="1" ht="12.75" customHeight="1">
      <c r="B25" s="67"/>
      <c r="C25" s="76" t="s">
        <v>201</v>
      </c>
      <c r="D25" s="84"/>
      <c r="E25" s="84"/>
      <c r="F25" s="92"/>
    </row>
    <row r="26" spans="2:6" s="61" customFormat="1" ht="12.75" customHeight="1">
      <c r="B26" s="67"/>
      <c r="C26" s="76" t="s">
        <v>202</v>
      </c>
      <c r="D26" s="84">
        <v>5000</v>
      </c>
      <c r="E26" s="84"/>
      <c r="F26" s="92"/>
    </row>
    <row r="27" spans="2:6" s="61" customFormat="1" ht="12.75" customHeight="1">
      <c r="B27" s="67"/>
      <c r="C27" s="76" t="s">
        <v>203</v>
      </c>
      <c r="D27" s="84"/>
      <c r="E27" s="84"/>
      <c r="F27" s="92"/>
    </row>
    <row r="28" spans="2:6" s="61" customFormat="1" ht="12.75" customHeight="1">
      <c r="B28" s="67"/>
      <c r="C28" s="76" t="s">
        <v>186</v>
      </c>
      <c r="D28" s="84"/>
      <c r="E28" s="84"/>
      <c r="F28" s="92"/>
    </row>
    <row r="29" spans="2:6" s="61" customFormat="1" ht="12.75" customHeight="1">
      <c r="B29" s="67"/>
      <c r="C29" s="76" t="s">
        <v>187</v>
      </c>
      <c r="D29" s="84"/>
      <c r="E29" s="84"/>
      <c r="F29" s="92"/>
    </row>
    <row r="30" spans="2:6" s="61" customFormat="1" ht="12.75" customHeight="1">
      <c r="B30" s="67"/>
      <c r="C30" s="76" t="s">
        <v>112</v>
      </c>
      <c r="D30" s="84"/>
      <c r="E30" s="84"/>
      <c r="F30" s="92"/>
    </row>
    <row r="31" spans="2:6" s="61" customFormat="1" ht="12.75" customHeight="1">
      <c r="B31" s="67"/>
      <c r="C31" s="76" t="s">
        <v>14</v>
      </c>
      <c r="D31" s="84"/>
      <c r="E31" s="84"/>
      <c r="F31" s="92"/>
    </row>
    <row r="32" spans="2:6" s="61" customFormat="1" ht="12.75" customHeight="1">
      <c r="B32" s="67"/>
      <c r="C32" s="76" t="s">
        <v>45</v>
      </c>
      <c r="D32" s="84"/>
      <c r="E32" s="84"/>
      <c r="F32" s="92"/>
    </row>
    <row r="33" spans="2:6" s="61" customFormat="1" ht="12.75" customHeight="1">
      <c r="B33" s="67"/>
      <c r="C33" s="76" t="s">
        <v>205</v>
      </c>
      <c r="D33" s="84"/>
      <c r="E33" s="84"/>
      <c r="F33" s="92"/>
    </row>
    <row r="34" spans="2:6" s="61" customFormat="1" ht="12.75" customHeight="1">
      <c r="B34" s="67"/>
      <c r="C34" s="76" t="s">
        <v>191</v>
      </c>
      <c r="D34" s="84"/>
      <c r="E34" s="84"/>
      <c r="F34" s="92"/>
    </row>
    <row r="35" spans="2:6" s="61" customFormat="1" ht="12.75" customHeight="1">
      <c r="B35" s="67"/>
      <c r="C35" s="76" t="s">
        <v>197</v>
      </c>
      <c r="D35" s="84"/>
      <c r="E35" s="84"/>
      <c r="F35" s="92"/>
    </row>
    <row r="36" spans="2:6" s="61" customFormat="1" ht="12.75" customHeight="1">
      <c r="B36" s="67"/>
      <c r="C36" s="76"/>
      <c r="D36" s="84"/>
      <c r="E36" s="84"/>
      <c r="F36" s="92"/>
    </row>
    <row r="37" spans="2:6" s="61" customFormat="1" ht="12.75" customHeight="1">
      <c r="B37" s="67"/>
      <c r="C37" s="76"/>
      <c r="D37" s="84"/>
      <c r="E37" s="84"/>
      <c r="F37" s="92"/>
    </row>
    <row r="38" spans="2:6" s="62" customFormat="1" ht="12.75" customHeight="1">
      <c r="B38" s="68" t="s">
        <v>204</v>
      </c>
      <c r="C38" s="77"/>
      <c r="D38" s="85">
        <f>SUBTOTAL(9,D21:D37)</f>
        <v>5000</v>
      </c>
      <c r="E38" s="85">
        <f>SUBTOTAL(9,E21:E37)</f>
        <v>0</v>
      </c>
      <c r="F38" s="93"/>
    </row>
    <row r="39" spans="2:6" s="61" customFormat="1" ht="12.75" customHeight="1">
      <c r="B39" s="69" t="s">
        <v>95</v>
      </c>
      <c r="C39" s="76"/>
      <c r="D39" s="84"/>
      <c r="E39" s="84"/>
      <c r="F39" s="92"/>
    </row>
    <row r="40" spans="2:6" s="61" customFormat="1" ht="12.75" customHeight="1">
      <c r="B40" s="67"/>
      <c r="C40" s="76" t="s">
        <v>173</v>
      </c>
      <c r="D40" s="84"/>
      <c r="E40" s="84"/>
      <c r="F40" s="92"/>
    </row>
    <row r="41" spans="2:6" s="61" customFormat="1" ht="12.75" customHeight="1">
      <c r="B41" s="67"/>
      <c r="C41" s="76" t="s">
        <v>177</v>
      </c>
      <c r="D41" s="84"/>
      <c r="E41" s="84"/>
      <c r="F41" s="92"/>
    </row>
    <row r="42" spans="2:6" s="61" customFormat="1" ht="12.75" customHeight="1">
      <c r="B42" s="67"/>
      <c r="C42" s="76" t="s">
        <v>178</v>
      </c>
      <c r="D42" s="84"/>
      <c r="E42" s="84"/>
      <c r="F42" s="92"/>
    </row>
    <row r="43" spans="2:6" s="61" customFormat="1" ht="12.75" customHeight="1">
      <c r="B43" s="67"/>
      <c r="C43" s="76" t="s">
        <v>81</v>
      </c>
      <c r="D43" s="84"/>
      <c r="E43" s="84"/>
      <c r="F43" s="92"/>
    </row>
    <row r="44" spans="2:6" s="61" customFormat="1" ht="12.75" customHeight="1">
      <c r="B44" s="67"/>
      <c r="C44" s="76" t="s">
        <v>179</v>
      </c>
      <c r="D44" s="84"/>
      <c r="E44" s="84"/>
      <c r="F44" s="92"/>
    </row>
    <row r="45" spans="2:6" s="61" customFormat="1" ht="12.75" customHeight="1">
      <c r="B45" s="67"/>
      <c r="C45" s="76" t="s">
        <v>181</v>
      </c>
      <c r="D45" s="84"/>
      <c r="E45" s="84"/>
      <c r="F45" s="92"/>
    </row>
    <row r="46" spans="2:6" s="61" customFormat="1" ht="12.75" customHeight="1">
      <c r="B46" s="67"/>
      <c r="C46" s="61" t="s">
        <v>186</v>
      </c>
      <c r="D46" s="84"/>
      <c r="E46" s="84"/>
      <c r="F46" s="92"/>
    </row>
    <row r="47" spans="2:6" s="61" customFormat="1" ht="12.75" customHeight="1">
      <c r="B47" s="67"/>
      <c r="C47" s="61" t="s">
        <v>187</v>
      </c>
      <c r="D47" s="84"/>
      <c r="E47" s="84"/>
      <c r="F47" s="92"/>
    </row>
    <row r="48" spans="2:6" s="61" customFormat="1" ht="12.75" customHeight="1">
      <c r="B48" s="67"/>
      <c r="C48" s="76" t="s">
        <v>56</v>
      </c>
      <c r="D48" s="84"/>
      <c r="E48" s="84"/>
      <c r="F48" s="92"/>
    </row>
    <row r="49" spans="2:6" s="61" customFormat="1" ht="12.75" customHeight="1">
      <c r="B49" s="67"/>
      <c r="C49" s="76" t="s">
        <v>182</v>
      </c>
      <c r="D49" s="84"/>
      <c r="E49" s="84"/>
      <c r="F49" s="92"/>
    </row>
    <row r="50" spans="2:6" s="61" customFormat="1" ht="12.75" customHeight="1">
      <c r="B50" s="67"/>
      <c r="C50" s="76" t="s">
        <v>183</v>
      </c>
      <c r="D50" s="84"/>
      <c r="E50" s="84"/>
      <c r="F50" s="92"/>
    </row>
    <row r="51" spans="2:6" s="61" customFormat="1" ht="12.75" customHeight="1">
      <c r="B51" s="67"/>
      <c r="C51" s="76" t="s">
        <v>169</v>
      </c>
      <c r="D51" s="84"/>
      <c r="E51" s="84"/>
      <c r="F51" s="92"/>
    </row>
    <row r="52" spans="2:6" s="61" customFormat="1" ht="12.75" customHeight="1">
      <c r="B52" s="67"/>
      <c r="C52" s="76" t="s">
        <v>184</v>
      </c>
      <c r="D52" s="84"/>
      <c r="E52" s="84"/>
      <c r="F52" s="92"/>
    </row>
    <row r="53" spans="2:6" s="61" customFormat="1" ht="12.75" customHeight="1">
      <c r="B53" s="67"/>
      <c r="C53" s="76" t="s">
        <v>185</v>
      </c>
      <c r="D53" s="84"/>
      <c r="E53" s="84"/>
      <c r="F53" s="92"/>
    </row>
    <row r="54" spans="2:6" s="61" customFormat="1" ht="12.75" customHeight="1">
      <c r="B54" s="67"/>
      <c r="C54" s="76" t="s">
        <v>14</v>
      </c>
      <c r="D54" s="84"/>
      <c r="E54" s="84"/>
      <c r="F54" s="92"/>
    </row>
    <row r="55" spans="2:6" s="61" customFormat="1" ht="12.75" customHeight="1">
      <c r="B55" s="67"/>
      <c r="C55" s="76" t="s">
        <v>45</v>
      </c>
      <c r="D55" s="84"/>
      <c r="E55" s="84"/>
      <c r="F55" s="92"/>
    </row>
    <row r="56" spans="2:6" s="61" customFormat="1" ht="12.75" customHeight="1">
      <c r="B56" s="67"/>
      <c r="C56" s="76" t="s">
        <v>189</v>
      </c>
      <c r="D56" s="84"/>
      <c r="E56" s="84"/>
      <c r="F56" s="92"/>
    </row>
    <row r="57" spans="2:6" s="61" customFormat="1" ht="12.75" customHeight="1">
      <c r="B57" s="67"/>
      <c r="C57" s="76" t="s">
        <v>190</v>
      </c>
      <c r="D57" s="84"/>
      <c r="E57" s="84"/>
      <c r="F57" s="92"/>
    </row>
    <row r="58" spans="2:6" s="61" customFormat="1" ht="12.75" customHeight="1">
      <c r="B58" s="67"/>
      <c r="C58" s="76" t="s">
        <v>194</v>
      </c>
      <c r="D58" s="84"/>
      <c r="E58" s="84"/>
      <c r="F58" s="92"/>
    </row>
    <row r="59" spans="2:6" s="61" customFormat="1" ht="12.75" customHeight="1">
      <c r="B59" s="67"/>
      <c r="C59" s="76" t="s">
        <v>195</v>
      </c>
      <c r="D59" s="84"/>
      <c r="E59" s="84"/>
      <c r="F59" s="92"/>
    </row>
    <row r="60" spans="2:6" s="61" customFormat="1" ht="12.75" customHeight="1">
      <c r="B60" s="67"/>
      <c r="C60" s="76" t="s">
        <v>196</v>
      </c>
      <c r="D60" s="84"/>
      <c r="E60" s="84"/>
      <c r="F60" s="92"/>
    </row>
    <row r="61" spans="2:6" s="61" customFormat="1" ht="12.75" customHeight="1">
      <c r="B61" s="67"/>
      <c r="C61" s="76" t="s">
        <v>197</v>
      </c>
      <c r="D61" s="84"/>
      <c r="E61" s="84"/>
      <c r="F61" s="92"/>
    </row>
    <row r="62" spans="2:6" s="61" customFormat="1" ht="12.75" customHeight="1">
      <c r="B62" s="67"/>
      <c r="C62" s="76"/>
      <c r="D62" s="84"/>
      <c r="E62" s="84"/>
      <c r="F62" s="92"/>
    </row>
    <row r="63" spans="2:6" s="61" customFormat="1" ht="12.75" customHeight="1">
      <c r="B63" s="67"/>
      <c r="C63" s="76"/>
      <c r="D63" s="84"/>
      <c r="E63" s="84"/>
      <c r="F63" s="92"/>
    </row>
    <row r="64" spans="2:6" s="62" customFormat="1" ht="12.75" customHeight="1">
      <c r="B64" s="68" t="s">
        <v>204</v>
      </c>
      <c r="C64" s="77"/>
      <c r="D64" s="85">
        <f>SUBTOTAL(9,D40:D63)</f>
        <v>0</v>
      </c>
      <c r="E64" s="85">
        <f>SUBTOTAL(9,E40:E63)</f>
        <v>0</v>
      </c>
      <c r="F64" s="93"/>
    </row>
    <row r="65" spans="2:6" s="61" customFormat="1" ht="12.75" customHeight="1">
      <c r="B65" s="67"/>
      <c r="C65" s="76"/>
      <c r="D65" s="84"/>
      <c r="E65" s="84"/>
      <c r="F65" s="92"/>
    </row>
    <row r="66" spans="2:6" s="61" customFormat="1" ht="12.75" customHeight="1">
      <c r="B66" s="67"/>
      <c r="C66" s="76"/>
      <c r="D66" s="84"/>
      <c r="E66" s="84"/>
      <c r="F66" s="92"/>
    </row>
    <row r="67" spans="2:6" s="61" customFormat="1" ht="12.75" customHeight="1">
      <c r="B67" s="67"/>
      <c r="C67" s="76"/>
      <c r="D67" s="84"/>
      <c r="E67" s="84"/>
      <c r="F67" s="92"/>
    </row>
    <row r="68" spans="2:6" s="61" customFormat="1" ht="12.75" customHeight="1">
      <c r="B68" s="67"/>
      <c r="C68" s="76"/>
      <c r="D68" s="84"/>
      <c r="E68" s="84"/>
      <c r="F68" s="92"/>
    </row>
    <row r="69" spans="2:6" s="61" customFormat="1" ht="12.75" customHeight="1">
      <c r="B69" s="67"/>
      <c r="C69" s="76"/>
      <c r="D69" s="84"/>
      <c r="E69" s="84"/>
      <c r="F69" s="92"/>
    </row>
    <row r="70" spans="2:6" ht="12.75" customHeight="1">
      <c r="B70" s="70"/>
      <c r="C70" s="78"/>
      <c r="D70" s="86"/>
      <c r="E70" s="86"/>
      <c r="F70" s="94"/>
    </row>
    <row r="71" spans="2:6" ht="12.75" customHeight="1">
      <c r="B71" s="71" t="s">
        <v>171</v>
      </c>
      <c r="C71" s="79"/>
      <c r="D71" s="87">
        <f>SUBTOTAL(9,D11:D70)</f>
        <v>80005000</v>
      </c>
      <c r="E71" s="87">
        <f>SUBTOTAL(9,E11:E70)</f>
        <v>80000000</v>
      </c>
      <c r="F71" s="95"/>
    </row>
    <row r="72" spans="2:6" ht="12.75" customHeight="1">
      <c r="B72" s="72"/>
      <c r="C72" s="80"/>
      <c r="D72" s="88"/>
      <c r="E72" s="88"/>
      <c r="F72" s="96"/>
    </row>
    <row r="73" spans="2:6" ht="12.75" customHeight="1"/>
    <row r="74" spans="2:6" ht="12.75" customHeight="1">
      <c r="B74" s="60" t="s">
        <v>11</v>
      </c>
    </row>
    <row r="75" spans="2:6" ht="12.75" customHeight="1">
      <c r="B75" s="60" t="s">
        <v>208</v>
      </c>
    </row>
    <row r="76" spans="2:6" ht="12.75" customHeight="1">
      <c r="B76" s="60" t="s">
        <v>207</v>
      </c>
    </row>
  </sheetData>
  <mergeCells count="4">
    <mergeCell ref="B3:F3"/>
    <mergeCell ref="B9:C10"/>
    <mergeCell ref="D9:D10"/>
    <mergeCell ref="F9:F10"/>
  </mergeCells>
  <phoneticPr fontId="2"/>
  <dataValidations count="2">
    <dataValidation imeMode="on" allowBlank="1" showDropDown="0" showInputMessage="1" showErrorMessage="1" sqref="B11:C69 F11:F69"/>
    <dataValidation imeMode="off" allowBlank="1" showDropDown="0" showInputMessage="1" showErrorMessage="1" sqref="D11:E69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6" fitToWidth="1" fitToHeight="1" orientation="portrait" usePrinterDefaults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308"/>
  <sheetViews>
    <sheetView view="pageBreakPreview" zoomScaleNormal="110" zoomScaleSheetLayoutView="100" workbookViewId="0">
      <selection activeCell="M18" sqref="M18"/>
    </sheetView>
  </sheetViews>
  <sheetFormatPr defaultRowHeight="13.5"/>
  <cols>
    <col min="1" max="1" width="2.5" customWidth="1"/>
    <col min="2" max="2" width="8" customWidth="1"/>
    <col min="3" max="15" width="4.875" customWidth="1"/>
    <col min="16" max="16" width="4.625" customWidth="1"/>
    <col min="17" max="17" width="7.5" bestFit="1" customWidth="1"/>
    <col min="18" max="18" width="6.5" customWidth="1"/>
    <col min="19" max="19" width="4.875" customWidth="1"/>
  </cols>
  <sheetData>
    <row r="1" spans="1:19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0"/>
    </row>
    <row r="2" spans="1:19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60"/>
    </row>
    <row r="3" spans="1:19">
      <c r="A3" s="60"/>
      <c r="B3" s="60"/>
      <c r="C3" s="60"/>
      <c r="D3" s="60"/>
      <c r="E3" s="60"/>
      <c r="F3" s="60"/>
      <c r="G3" s="60"/>
      <c r="H3" s="60"/>
      <c r="I3" s="60"/>
      <c r="J3" s="60" t="s">
        <v>38</v>
      </c>
      <c r="K3" s="60"/>
      <c r="L3" s="60" t="str">
        <f>単価入力!$B$2</f>
        <v>旭川軽費園</v>
      </c>
      <c r="M3" s="60"/>
      <c r="N3" s="60"/>
      <c r="O3" s="60"/>
      <c r="Q3" s="60"/>
    </row>
    <row r="4" spans="1:19" ht="13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Q4" s="60"/>
    </row>
    <row r="5" spans="1:19">
      <c r="A5" s="60"/>
      <c r="B5" s="97" t="s">
        <v>15</v>
      </c>
      <c r="C5" s="100" t="s">
        <v>22</v>
      </c>
      <c r="D5" s="100" t="s">
        <v>20</v>
      </c>
      <c r="E5" s="100" t="s">
        <v>24</v>
      </c>
      <c r="F5" s="100" t="s">
        <v>28</v>
      </c>
      <c r="G5" s="100" t="s">
        <v>25</v>
      </c>
      <c r="H5" s="100" t="s">
        <v>8</v>
      </c>
      <c r="I5" s="100" t="s">
        <v>32</v>
      </c>
      <c r="J5" s="100" t="s">
        <v>4</v>
      </c>
      <c r="K5" s="100" t="s">
        <v>33</v>
      </c>
      <c r="L5" s="100" t="s">
        <v>34</v>
      </c>
      <c r="M5" s="100" t="s">
        <v>35</v>
      </c>
      <c r="N5" s="100" t="s">
        <v>30</v>
      </c>
      <c r="O5" s="103" t="s">
        <v>12</v>
      </c>
      <c r="Q5" s="102" t="s">
        <v>266</v>
      </c>
      <c r="R5" s="99"/>
      <c r="S5" s="99"/>
    </row>
    <row r="6" spans="1:19">
      <c r="A6" s="60"/>
      <c r="B6" s="98" t="s">
        <v>76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>
        <f t="shared" ref="O6:O27" si="0">SUM(C6:N6)</f>
        <v>0</v>
      </c>
      <c r="Q6" s="102">
        <f t="shared" ref="Q6:Q27" si="1">C6+SUM(I6:N6)</f>
        <v>0</v>
      </c>
      <c r="R6" s="99"/>
      <c r="S6" s="99"/>
    </row>
    <row r="7" spans="1:19">
      <c r="A7" s="60"/>
      <c r="B7" s="98">
        <v>1</v>
      </c>
      <c r="C7" s="101">
        <v>33</v>
      </c>
      <c r="D7" s="101">
        <v>33</v>
      </c>
      <c r="E7" s="101">
        <v>33</v>
      </c>
      <c r="F7" s="101">
        <v>33</v>
      </c>
      <c r="G7" s="101">
        <v>33</v>
      </c>
      <c r="H7" s="101">
        <v>33</v>
      </c>
      <c r="I7" s="101">
        <v>33</v>
      </c>
      <c r="J7" s="101">
        <v>33</v>
      </c>
      <c r="K7" s="101">
        <v>33</v>
      </c>
      <c r="L7" s="101">
        <v>33</v>
      </c>
      <c r="M7" s="101">
        <v>33</v>
      </c>
      <c r="N7" s="101">
        <v>33</v>
      </c>
      <c r="O7" s="102">
        <f t="shared" si="0"/>
        <v>396</v>
      </c>
      <c r="Q7" s="102">
        <f t="shared" si="1"/>
        <v>231</v>
      </c>
      <c r="R7" s="99"/>
      <c r="S7" s="99"/>
    </row>
    <row r="8" spans="1:19">
      <c r="A8" s="60"/>
      <c r="B8" s="98">
        <v>2</v>
      </c>
      <c r="C8" s="101">
        <v>3</v>
      </c>
      <c r="D8" s="101">
        <v>3</v>
      </c>
      <c r="E8" s="101">
        <v>3</v>
      </c>
      <c r="F8" s="101">
        <v>3</v>
      </c>
      <c r="G8" s="101">
        <v>3</v>
      </c>
      <c r="H8" s="101">
        <v>3</v>
      </c>
      <c r="I8" s="101">
        <v>3</v>
      </c>
      <c r="J8" s="101">
        <v>3</v>
      </c>
      <c r="K8" s="101">
        <v>3</v>
      </c>
      <c r="L8" s="101">
        <v>3</v>
      </c>
      <c r="M8" s="101">
        <v>3</v>
      </c>
      <c r="N8" s="101">
        <v>3</v>
      </c>
      <c r="O8" s="102">
        <f t="shared" si="0"/>
        <v>36</v>
      </c>
      <c r="Q8" s="102">
        <f t="shared" si="1"/>
        <v>21</v>
      </c>
      <c r="R8" s="99"/>
      <c r="S8" s="99"/>
    </row>
    <row r="9" spans="1:19">
      <c r="A9" s="60"/>
      <c r="B9" s="98">
        <v>3</v>
      </c>
      <c r="C9" s="101">
        <v>3</v>
      </c>
      <c r="D9" s="101">
        <v>3</v>
      </c>
      <c r="E9" s="101">
        <v>3</v>
      </c>
      <c r="F9" s="101">
        <v>3</v>
      </c>
      <c r="G9" s="101">
        <v>3</v>
      </c>
      <c r="H9" s="101">
        <v>3</v>
      </c>
      <c r="I9" s="101">
        <v>3</v>
      </c>
      <c r="J9" s="101">
        <v>3</v>
      </c>
      <c r="K9" s="101">
        <v>3</v>
      </c>
      <c r="L9" s="101">
        <v>3</v>
      </c>
      <c r="M9" s="101">
        <v>3</v>
      </c>
      <c r="N9" s="101">
        <v>3</v>
      </c>
      <c r="O9" s="102">
        <f t="shared" si="0"/>
        <v>36</v>
      </c>
      <c r="Q9" s="102">
        <f t="shared" si="1"/>
        <v>21</v>
      </c>
      <c r="R9" s="99"/>
      <c r="S9" s="99"/>
    </row>
    <row r="10" spans="1:19">
      <c r="A10" s="60"/>
      <c r="B10" s="98">
        <v>4</v>
      </c>
      <c r="C10" s="101">
        <v>2</v>
      </c>
      <c r="D10" s="101">
        <v>2</v>
      </c>
      <c r="E10" s="101">
        <v>2</v>
      </c>
      <c r="F10" s="101">
        <v>2</v>
      </c>
      <c r="G10" s="101">
        <v>2</v>
      </c>
      <c r="H10" s="101">
        <v>2</v>
      </c>
      <c r="I10" s="101">
        <v>2</v>
      </c>
      <c r="J10" s="101">
        <v>2</v>
      </c>
      <c r="K10" s="101">
        <v>2</v>
      </c>
      <c r="L10" s="101">
        <v>2</v>
      </c>
      <c r="M10" s="101">
        <v>2</v>
      </c>
      <c r="N10" s="101">
        <v>2</v>
      </c>
      <c r="O10" s="102">
        <f t="shared" si="0"/>
        <v>24</v>
      </c>
      <c r="Q10" s="102">
        <f t="shared" si="1"/>
        <v>14</v>
      </c>
      <c r="R10" s="99"/>
      <c r="S10" s="99"/>
    </row>
    <row r="11" spans="1:19">
      <c r="A11" s="60"/>
      <c r="B11" s="98">
        <v>5</v>
      </c>
      <c r="C11" s="101">
        <v>2</v>
      </c>
      <c r="D11" s="101">
        <v>2</v>
      </c>
      <c r="E11" s="101">
        <v>2</v>
      </c>
      <c r="F11" s="101">
        <v>2</v>
      </c>
      <c r="G11" s="101">
        <v>2</v>
      </c>
      <c r="H11" s="101">
        <v>2</v>
      </c>
      <c r="I11" s="101">
        <v>2</v>
      </c>
      <c r="J11" s="101">
        <v>2</v>
      </c>
      <c r="K11" s="101">
        <v>2</v>
      </c>
      <c r="L11" s="101">
        <v>2</v>
      </c>
      <c r="M11" s="101">
        <v>2</v>
      </c>
      <c r="N11" s="101">
        <v>2</v>
      </c>
      <c r="O11" s="102">
        <f t="shared" si="0"/>
        <v>24</v>
      </c>
      <c r="Q11" s="102">
        <f t="shared" si="1"/>
        <v>14</v>
      </c>
      <c r="R11" s="99"/>
      <c r="S11" s="99"/>
    </row>
    <row r="12" spans="1:19">
      <c r="A12" s="60"/>
      <c r="B12" s="98">
        <v>6</v>
      </c>
      <c r="C12" s="101">
        <v>2</v>
      </c>
      <c r="D12" s="101">
        <v>2</v>
      </c>
      <c r="E12" s="101">
        <v>2</v>
      </c>
      <c r="F12" s="101">
        <v>2</v>
      </c>
      <c r="G12" s="101">
        <v>2</v>
      </c>
      <c r="H12" s="101">
        <v>2</v>
      </c>
      <c r="I12" s="101">
        <v>2</v>
      </c>
      <c r="J12" s="101">
        <v>2</v>
      </c>
      <c r="K12" s="101">
        <v>2</v>
      </c>
      <c r="L12" s="101">
        <v>2</v>
      </c>
      <c r="M12" s="101">
        <v>2</v>
      </c>
      <c r="N12" s="101">
        <v>2</v>
      </c>
      <c r="O12" s="102">
        <f t="shared" si="0"/>
        <v>24</v>
      </c>
      <c r="Q12" s="102">
        <f t="shared" si="1"/>
        <v>14</v>
      </c>
      <c r="R12" s="99"/>
      <c r="S12" s="99"/>
    </row>
    <row r="13" spans="1:19">
      <c r="A13" s="60"/>
      <c r="B13" s="98">
        <v>7</v>
      </c>
      <c r="C13" s="101">
        <v>1</v>
      </c>
      <c r="D13" s="101">
        <v>1</v>
      </c>
      <c r="E13" s="101">
        <v>1</v>
      </c>
      <c r="F13" s="101">
        <v>1</v>
      </c>
      <c r="G13" s="101">
        <v>1</v>
      </c>
      <c r="H13" s="101">
        <v>1</v>
      </c>
      <c r="I13" s="101">
        <v>1</v>
      </c>
      <c r="J13" s="101">
        <v>1</v>
      </c>
      <c r="K13" s="101">
        <v>1</v>
      </c>
      <c r="L13" s="101">
        <v>1</v>
      </c>
      <c r="M13" s="101">
        <v>1</v>
      </c>
      <c r="N13" s="101">
        <v>1</v>
      </c>
      <c r="O13" s="102">
        <f t="shared" si="0"/>
        <v>12</v>
      </c>
      <c r="Q13" s="102">
        <f t="shared" si="1"/>
        <v>7</v>
      </c>
      <c r="R13" s="99"/>
      <c r="S13" s="99"/>
    </row>
    <row r="14" spans="1:19">
      <c r="A14" s="60"/>
      <c r="B14" s="98">
        <v>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>
        <f t="shared" si="0"/>
        <v>0</v>
      </c>
      <c r="Q14" s="102">
        <f t="shared" si="1"/>
        <v>0</v>
      </c>
      <c r="R14" s="99"/>
      <c r="S14" s="99"/>
    </row>
    <row r="15" spans="1:19">
      <c r="A15" s="60"/>
      <c r="B15" s="98">
        <v>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2">
        <f t="shared" si="0"/>
        <v>0</v>
      </c>
      <c r="Q15" s="102">
        <f t="shared" si="1"/>
        <v>0</v>
      </c>
      <c r="R15" s="99"/>
      <c r="S15" s="99"/>
    </row>
    <row r="16" spans="1:19">
      <c r="A16" s="60"/>
      <c r="B16" s="98">
        <v>10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>
        <f t="shared" si="0"/>
        <v>0</v>
      </c>
      <c r="Q16" s="102">
        <f t="shared" si="1"/>
        <v>0</v>
      </c>
      <c r="R16" s="99"/>
      <c r="S16" s="99"/>
    </row>
    <row r="17" spans="1:19">
      <c r="A17" s="60"/>
      <c r="B17" s="98">
        <v>11</v>
      </c>
      <c r="C17" s="101">
        <v>1</v>
      </c>
      <c r="D17" s="101">
        <v>1</v>
      </c>
      <c r="E17" s="101">
        <v>1</v>
      </c>
      <c r="F17" s="101">
        <v>1</v>
      </c>
      <c r="G17" s="101">
        <v>1</v>
      </c>
      <c r="H17" s="101">
        <v>1</v>
      </c>
      <c r="I17" s="101">
        <v>1</v>
      </c>
      <c r="J17" s="101">
        <v>1</v>
      </c>
      <c r="K17" s="101">
        <v>1</v>
      </c>
      <c r="L17" s="101">
        <v>1</v>
      </c>
      <c r="M17" s="101">
        <v>1</v>
      </c>
      <c r="N17" s="101">
        <v>1</v>
      </c>
      <c r="O17" s="102">
        <f t="shared" si="0"/>
        <v>12</v>
      </c>
      <c r="Q17" s="102">
        <f t="shared" si="1"/>
        <v>7</v>
      </c>
      <c r="R17" s="99"/>
      <c r="S17" s="99"/>
    </row>
    <row r="18" spans="1:19">
      <c r="A18" s="60"/>
      <c r="B18" s="98">
        <v>12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>
        <f t="shared" si="0"/>
        <v>0</v>
      </c>
      <c r="Q18" s="102">
        <f t="shared" si="1"/>
        <v>0</v>
      </c>
      <c r="R18" s="99"/>
      <c r="S18" s="99"/>
    </row>
    <row r="19" spans="1:19">
      <c r="A19" s="60"/>
      <c r="B19" s="98">
        <v>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>
        <f t="shared" si="0"/>
        <v>0</v>
      </c>
      <c r="Q19" s="102">
        <f t="shared" si="1"/>
        <v>0</v>
      </c>
      <c r="R19" s="99"/>
      <c r="S19" s="99"/>
    </row>
    <row r="20" spans="1:19">
      <c r="A20" s="60"/>
      <c r="B20" s="98">
        <v>14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>
        <f t="shared" si="0"/>
        <v>0</v>
      </c>
      <c r="Q20" s="102">
        <f t="shared" si="1"/>
        <v>0</v>
      </c>
      <c r="R20" s="99"/>
      <c r="S20" s="99"/>
    </row>
    <row r="21" spans="1:19">
      <c r="A21" s="60"/>
      <c r="B21" s="98">
        <v>15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>
        <f t="shared" si="0"/>
        <v>0</v>
      </c>
      <c r="Q21" s="102">
        <f t="shared" si="1"/>
        <v>0</v>
      </c>
      <c r="R21" s="99"/>
      <c r="S21" s="99"/>
    </row>
    <row r="22" spans="1:19">
      <c r="A22" s="60"/>
      <c r="B22" s="98">
        <v>16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>
        <f t="shared" si="0"/>
        <v>0</v>
      </c>
      <c r="Q22" s="102">
        <f t="shared" si="1"/>
        <v>0</v>
      </c>
      <c r="R22" s="99"/>
      <c r="S22" s="99"/>
    </row>
    <row r="23" spans="1:19">
      <c r="A23" s="60"/>
      <c r="B23" s="98">
        <v>17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>
        <f t="shared" si="0"/>
        <v>0</v>
      </c>
      <c r="Q23" s="102">
        <f t="shared" si="1"/>
        <v>0</v>
      </c>
      <c r="R23" s="99"/>
      <c r="S23" s="99"/>
    </row>
    <row r="24" spans="1:19">
      <c r="A24" s="60"/>
      <c r="B24" s="98">
        <v>18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>
        <f t="shared" si="0"/>
        <v>0</v>
      </c>
      <c r="Q24" s="102">
        <f t="shared" si="1"/>
        <v>0</v>
      </c>
      <c r="R24" s="99"/>
      <c r="S24" s="99"/>
    </row>
    <row r="25" spans="1:19">
      <c r="A25" s="60"/>
      <c r="B25" s="98">
        <v>19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>
        <f t="shared" si="0"/>
        <v>0</v>
      </c>
      <c r="Q25" s="102">
        <f t="shared" si="1"/>
        <v>0</v>
      </c>
      <c r="R25" s="99"/>
      <c r="S25" s="99"/>
    </row>
    <row r="26" spans="1:19">
      <c r="A26" s="60"/>
      <c r="B26" s="98">
        <v>20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>
        <f t="shared" si="0"/>
        <v>0</v>
      </c>
      <c r="Q26" s="102">
        <f t="shared" si="1"/>
        <v>0</v>
      </c>
      <c r="R26" s="99"/>
      <c r="S26" s="99"/>
    </row>
    <row r="27" spans="1:19">
      <c r="A27" s="60"/>
      <c r="B27" s="98" t="s">
        <v>12</v>
      </c>
      <c r="C27" s="102">
        <f t="shared" ref="C27:N27" si="2">SUM(C6:C26)</f>
        <v>47</v>
      </c>
      <c r="D27" s="102">
        <f t="shared" si="2"/>
        <v>47</v>
      </c>
      <c r="E27" s="102">
        <f t="shared" si="2"/>
        <v>47</v>
      </c>
      <c r="F27" s="102">
        <f t="shared" si="2"/>
        <v>47</v>
      </c>
      <c r="G27" s="102">
        <f t="shared" si="2"/>
        <v>47</v>
      </c>
      <c r="H27" s="102">
        <f t="shared" si="2"/>
        <v>47</v>
      </c>
      <c r="I27" s="102">
        <f t="shared" si="2"/>
        <v>47</v>
      </c>
      <c r="J27" s="102">
        <f t="shared" si="2"/>
        <v>47</v>
      </c>
      <c r="K27" s="102">
        <f t="shared" si="2"/>
        <v>47</v>
      </c>
      <c r="L27" s="102">
        <f t="shared" si="2"/>
        <v>47</v>
      </c>
      <c r="M27" s="102">
        <f t="shared" si="2"/>
        <v>47</v>
      </c>
      <c r="N27" s="102">
        <f t="shared" si="2"/>
        <v>47</v>
      </c>
      <c r="O27" s="102">
        <f t="shared" si="0"/>
        <v>564</v>
      </c>
      <c r="Q27" s="102">
        <f t="shared" si="1"/>
        <v>329</v>
      </c>
      <c r="R27" s="99"/>
      <c r="S27" s="99"/>
    </row>
    <row r="28" spans="1:19">
      <c r="A28" s="60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4"/>
      <c r="Q28" s="99"/>
      <c r="R28" s="99"/>
      <c r="S28" s="99"/>
    </row>
    <row r="29" spans="1:19">
      <c r="A29" s="60"/>
      <c r="B29" s="99" t="s">
        <v>250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Q29" s="99"/>
    </row>
    <row r="30" spans="1:19">
      <c r="A30" s="60"/>
      <c r="B30" s="99" t="s">
        <v>251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Q30" s="99"/>
    </row>
    <row r="31" spans="1:19">
      <c r="A31" s="60"/>
      <c r="B31" s="99" t="s">
        <v>193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Q31" s="99"/>
    </row>
    <row r="32" spans="1:19">
      <c r="A32" s="60"/>
      <c r="B32" s="99" t="s">
        <v>252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Q32" s="99"/>
    </row>
    <row r="33" spans="1:17">
      <c r="A33" s="60"/>
      <c r="B33" s="99" t="s">
        <v>253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Q33" s="99"/>
    </row>
    <row r="34" spans="1:17">
      <c r="A34" s="60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Q34" s="99"/>
    </row>
    <row r="35" spans="1:17">
      <c r="A35" s="60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Q35" s="99"/>
    </row>
    <row r="36" spans="1:17">
      <c r="A36" s="60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Q36" s="99"/>
    </row>
    <row r="37" spans="1:17">
      <c r="A37" s="60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Q37" s="99"/>
    </row>
    <row r="38" spans="1:17">
      <c r="A38" s="60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Q38" s="99"/>
    </row>
    <row r="39" spans="1:17">
      <c r="A39" s="60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Q39" s="99"/>
    </row>
    <row r="40" spans="1:17">
      <c r="A40" s="60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Q40" s="99"/>
    </row>
    <row r="41" spans="1:17">
      <c r="A41" s="60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Q41" s="99"/>
    </row>
    <row r="42" spans="1:17">
      <c r="A42" s="6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Q42" s="99"/>
    </row>
    <row r="43" spans="1:17">
      <c r="A43" s="60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Q43" s="99"/>
    </row>
    <row r="44" spans="1:17">
      <c r="A44" s="60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Q44" s="99"/>
    </row>
    <row r="45" spans="1:17">
      <c r="A45" s="60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Q45" s="99"/>
    </row>
    <row r="46" spans="1:17">
      <c r="A46" s="60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Q46" s="99"/>
    </row>
    <row r="47" spans="1:17">
      <c r="A47" s="6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Q47" s="99"/>
    </row>
    <row r="48" spans="1:17">
      <c r="A48" s="6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Q48" s="99"/>
    </row>
    <row r="49" spans="1:17">
      <c r="A49" s="6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Q49" s="99"/>
    </row>
    <row r="50" spans="1:17">
      <c r="A50" s="6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Q50" s="99"/>
    </row>
    <row r="51" spans="1:17">
      <c r="A51" s="6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Q51" s="99"/>
    </row>
    <row r="52" spans="1:17">
      <c r="A52" s="6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Q52" s="99"/>
    </row>
    <row r="53" spans="1:17">
      <c r="A53" s="60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Q53" s="99"/>
    </row>
    <row r="54" spans="1:17">
      <c r="A54" s="6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Q54" s="99"/>
    </row>
    <row r="55" spans="1:17">
      <c r="A55" s="60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Q55" s="99"/>
    </row>
    <row r="56" spans="1:17">
      <c r="A56" s="60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Q56" s="99"/>
    </row>
    <row r="57" spans="1:17">
      <c r="A57" s="60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Q57" s="99"/>
    </row>
    <row r="58" spans="1:17">
      <c r="A58" s="6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Q58" s="99"/>
    </row>
    <row r="59" spans="1:17">
      <c r="A59" s="60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Q59" s="99"/>
    </row>
    <row r="60" spans="1:17">
      <c r="A60" s="60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Q60" s="99"/>
    </row>
    <row r="61" spans="1:17">
      <c r="A61" s="60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Q61" s="99"/>
    </row>
    <row r="62" spans="1:17">
      <c r="A62" s="60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Q62" s="99"/>
    </row>
    <row r="63" spans="1:17">
      <c r="A63" s="60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Q63" s="99"/>
    </row>
    <row r="64" spans="1:17">
      <c r="A64" s="60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Q64" s="99"/>
    </row>
    <row r="65" spans="1:17">
      <c r="A65" s="6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Q65" s="99"/>
    </row>
    <row r="66" spans="1:17">
      <c r="A66" s="60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Q66" s="99"/>
    </row>
    <row r="67" spans="1:17">
      <c r="A67" s="6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Q67" s="99"/>
    </row>
    <row r="68" spans="1:17">
      <c r="A68" s="6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Q68" s="99"/>
    </row>
    <row r="69" spans="1:17">
      <c r="A69" s="60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Q69" s="99"/>
    </row>
    <row r="70" spans="1:17">
      <c r="A70" s="60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Q70" s="99"/>
    </row>
    <row r="71" spans="1:17">
      <c r="A71" s="60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Q71" s="99"/>
    </row>
    <row r="72" spans="1:17">
      <c r="A72" s="60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Q72" s="99"/>
    </row>
    <row r="73" spans="1:17">
      <c r="A73" s="60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Q73" s="99"/>
    </row>
    <row r="74" spans="1:17">
      <c r="A74" s="60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Q74" s="99"/>
    </row>
    <row r="75" spans="1:17">
      <c r="A75" s="60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Q75" s="99"/>
    </row>
    <row r="76" spans="1:17">
      <c r="A76" s="60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Q76" s="99"/>
    </row>
    <row r="77" spans="1:17">
      <c r="A77" s="60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Q77" s="99"/>
    </row>
    <row r="78" spans="1:17">
      <c r="A78" s="60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Q78" s="99"/>
    </row>
    <row r="79" spans="1:17">
      <c r="A79" s="60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Q79" s="99"/>
    </row>
    <row r="80" spans="1:17">
      <c r="A80" s="60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Q80" s="99"/>
    </row>
    <row r="81" spans="1:17">
      <c r="A81" s="60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Q81" s="99"/>
    </row>
    <row r="82" spans="1:17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Q82" s="60"/>
    </row>
    <row r="83" spans="1:17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Q83" s="60"/>
    </row>
    <row r="84" spans="1:17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Q84" s="60"/>
    </row>
    <row r="85" spans="1:17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Q85" s="60"/>
    </row>
    <row r="86" spans="1:17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Q86" s="60"/>
    </row>
    <row r="87" spans="1:17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Q87" s="60"/>
    </row>
    <row r="88" spans="1:17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Q88" s="60"/>
    </row>
    <row r="89" spans="1:17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Q89" s="60"/>
    </row>
    <row r="90" spans="1:17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Q90" s="60"/>
    </row>
    <row r="91" spans="1:17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Q91" s="60"/>
    </row>
    <row r="92" spans="1:17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Q92" s="60"/>
    </row>
    <row r="93" spans="1:17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Q93" s="60"/>
    </row>
    <row r="94" spans="1:17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Q94" s="60"/>
    </row>
    <row r="95" spans="1:17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Q95" s="60"/>
    </row>
    <row r="96" spans="1:17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Q96" s="60"/>
    </row>
    <row r="97" spans="1:17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Q97" s="60"/>
    </row>
    <row r="98" spans="1:17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Q98" s="60"/>
    </row>
    <row r="99" spans="1:17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Q99" s="60"/>
    </row>
    <row r="100" spans="1:17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Q100" s="60"/>
    </row>
    <row r="101" spans="1:17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Q101" s="60"/>
    </row>
    <row r="102" spans="1:17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Q102" s="60"/>
    </row>
    <row r="103" spans="1:17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Q103" s="60"/>
    </row>
    <row r="104" spans="1:17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Q104" s="60"/>
    </row>
    <row r="105" spans="1:17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Q105" s="60"/>
    </row>
    <row r="106" spans="1:17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Q106" s="60"/>
    </row>
    <row r="107" spans="1:17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Q107" s="60"/>
    </row>
    <row r="108" spans="1:17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Q108" s="60"/>
    </row>
    <row r="109" spans="1:17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Q109" s="60"/>
    </row>
    <row r="110" spans="1:17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Q110" s="60"/>
    </row>
    <row r="111" spans="1:17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Q111" s="60"/>
    </row>
    <row r="112" spans="1:17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Q112" s="60"/>
    </row>
    <row r="113" spans="1:17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Q113" s="60"/>
    </row>
    <row r="114" spans="1:17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Q114" s="60"/>
    </row>
    <row r="115" spans="1:17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Q115" s="60"/>
    </row>
    <row r="116" spans="1:17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Q116" s="60"/>
    </row>
    <row r="117" spans="1:17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Q117" s="60"/>
    </row>
    <row r="118" spans="1:17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Q118" s="60"/>
    </row>
    <row r="119" spans="1:17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Q119" s="60"/>
    </row>
    <row r="120" spans="1:17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60"/>
    </row>
    <row r="121" spans="1:17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60"/>
    </row>
    <row r="122" spans="1:17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60"/>
    </row>
    <row r="123" spans="1:17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60"/>
    </row>
    <row r="124" spans="1:17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60"/>
    </row>
    <row r="125" spans="1:17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60"/>
    </row>
    <row r="126" spans="1:17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60"/>
    </row>
    <row r="127" spans="1:17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60"/>
    </row>
    <row r="128" spans="1:17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60"/>
    </row>
    <row r="129" spans="1:17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60"/>
    </row>
    <row r="130" spans="1:17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60"/>
    </row>
    <row r="131" spans="1:17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60"/>
    </row>
    <row r="132" spans="1:17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60"/>
    </row>
    <row r="133" spans="1:17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60"/>
    </row>
    <row r="134" spans="1:17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Q134" s="60"/>
    </row>
    <row r="135" spans="1:17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Q135" s="60"/>
    </row>
    <row r="136" spans="1:17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Q136" s="60"/>
    </row>
    <row r="137" spans="1:17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Q137" s="60"/>
    </row>
    <row r="138" spans="1:17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Q138" s="60"/>
    </row>
    <row r="139" spans="1:17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Q139" s="60"/>
    </row>
    <row r="140" spans="1:17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Q140" s="60"/>
    </row>
    <row r="141" spans="1:17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Q141" s="60"/>
    </row>
    <row r="142" spans="1:17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Q142" s="60"/>
    </row>
    <row r="143" spans="1:17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Q143" s="60"/>
    </row>
    <row r="144" spans="1:17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Q144" s="60"/>
    </row>
    <row r="145" spans="1:17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Q145" s="60"/>
    </row>
    <row r="146" spans="1:17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Q146" s="60"/>
    </row>
    <row r="147" spans="1:17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Q147" s="60"/>
    </row>
    <row r="148" spans="1:17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Q148" s="60"/>
    </row>
    <row r="149" spans="1:17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Q149" s="60"/>
    </row>
    <row r="150" spans="1:17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Q150" s="60"/>
    </row>
    <row r="151" spans="1:17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Q151" s="60"/>
    </row>
    <row r="152" spans="1:17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Q152" s="60"/>
    </row>
    <row r="153" spans="1:17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Q153" s="60"/>
    </row>
    <row r="154" spans="1:17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Q154" s="60"/>
    </row>
    <row r="155" spans="1:17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Q155" s="60"/>
    </row>
    <row r="156" spans="1:17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Q156" s="60"/>
    </row>
    <row r="157" spans="1:17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Q157" s="60"/>
    </row>
    <row r="158" spans="1:17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Q158" s="60"/>
    </row>
    <row r="159" spans="1:17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Q159" s="60"/>
    </row>
    <row r="160" spans="1:17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Q160" s="60"/>
    </row>
    <row r="161" spans="1:17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Q161" s="60"/>
    </row>
    <row r="162" spans="1:17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Q162" s="60"/>
    </row>
    <row r="163" spans="1:17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Q163" s="60"/>
    </row>
    <row r="164" spans="1:17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Q164" s="60"/>
    </row>
    <row r="165" spans="1:17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Q165" s="60"/>
    </row>
    <row r="166" spans="1:17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Q166" s="60"/>
    </row>
    <row r="167" spans="1:17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Q167" s="60"/>
    </row>
    <row r="168" spans="1:17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Q168" s="60"/>
    </row>
    <row r="169" spans="1:17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Q169" s="60"/>
    </row>
    <row r="170" spans="1:17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Q170" s="60"/>
    </row>
    <row r="171" spans="1:17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Q171" s="60"/>
    </row>
    <row r="172" spans="1:17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Q172" s="60"/>
    </row>
    <row r="173" spans="1:17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Q173" s="60"/>
    </row>
    <row r="174" spans="1:17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Q174" s="60"/>
    </row>
    <row r="175" spans="1:17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Q175" s="60"/>
    </row>
    <row r="176" spans="1:17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Q176" s="60"/>
    </row>
    <row r="177" spans="1:17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Q177" s="60"/>
    </row>
    <row r="178" spans="1:17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Q178" s="60"/>
    </row>
    <row r="179" spans="1:17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Q179" s="60"/>
    </row>
    <row r="180" spans="1:17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Q180" s="60"/>
    </row>
    <row r="181" spans="1:17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Q181" s="60"/>
    </row>
    <row r="182" spans="1:17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Q182" s="60"/>
    </row>
    <row r="183" spans="1:17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Q183" s="60"/>
    </row>
    <row r="184" spans="1:17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Q184" s="60"/>
    </row>
    <row r="185" spans="1:17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Q185" s="60"/>
    </row>
    <row r="186" spans="1:17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Q186" s="60"/>
    </row>
    <row r="187" spans="1:17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Q187" s="60"/>
    </row>
    <row r="188" spans="1:17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Q188" s="60"/>
    </row>
    <row r="189" spans="1:17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Q189" s="60"/>
    </row>
    <row r="190" spans="1:17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Q190" s="60"/>
    </row>
    <row r="191" spans="1:17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Q191" s="60"/>
    </row>
    <row r="192" spans="1:17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Q192" s="60"/>
    </row>
    <row r="193" spans="1:17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Q193" s="60"/>
    </row>
    <row r="194" spans="1:17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Q194" s="60"/>
    </row>
    <row r="195" spans="1:17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Q195" s="60"/>
    </row>
    <row r="196" spans="1:17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Q196" s="60"/>
    </row>
    <row r="197" spans="1:17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Q197" s="60"/>
    </row>
    <row r="198" spans="1:17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Q198" s="60"/>
    </row>
    <row r="199" spans="1:17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Q199" s="60"/>
    </row>
    <row r="200" spans="1:17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Q200" s="60"/>
    </row>
    <row r="201" spans="1:17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Q201" s="60"/>
    </row>
    <row r="202" spans="1:17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Q202" s="60"/>
    </row>
    <row r="203" spans="1:17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Q203" s="60"/>
    </row>
    <row r="204" spans="1:17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Q204" s="60"/>
    </row>
    <row r="205" spans="1:17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Q205" s="60"/>
    </row>
    <row r="206" spans="1:17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Q206" s="60"/>
    </row>
    <row r="207" spans="1:17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Q207" s="60"/>
    </row>
    <row r="208" spans="1:17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Q208" s="60"/>
    </row>
    <row r="209" spans="1:17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Q209" s="60"/>
    </row>
    <row r="210" spans="1:17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Q210" s="60"/>
    </row>
    <row r="211" spans="1:17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Q211" s="60"/>
    </row>
    <row r="212" spans="1:17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Q212" s="60"/>
    </row>
    <row r="213" spans="1:17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Q213" s="60"/>
    </row>
    <row r="214" spans="1:17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Q214" s="60"/>
    </row>
    <row r="215" spans="1:17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Q215" s="60"/>
    </row>
    <row r="216" spans="1:17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Q216" s="60"/>
    </row>
    <row r="217" spans="1:17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Q217" s="60"/>
    </row>
    <row r="218" spans="1:17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Q218" s="60"/>
    </row>
    <row r="219" spans="1:17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Q219" s="60"/>
    </row>
    <row r="220" spans="1:17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Q220" s="60"/>
    </row>
    <row r="221" spans="1:17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Q221" s="60"/>
    </row>
    <row r="222" spans="1:17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Q222" s="60"/>
    </row>
    <row r="223" spans="1:17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Q223" s="60"/>
    </row>
    <row r="224" spans="1:17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Q224" s="60"/>
    </row>
    <row r="225" spans="1:17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Q225" s="60"/>
    </row>
    <row r="226" spans="1:17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Q226" s="60"/>
    </row>
    <row r="227" spans="1:17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Q227" s="60"/>
    </row>
    <row r="228" spans="1:17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Q228" s="60"/>
    </row>
    <row r="229" spans="1:17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Q229" s="60"/>
    </row>
    <row r="230" spans="1:17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Q230" s="60"/>
    </row>
    <row r="231" spans="1:17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Q231" s="60"/>
    </row>
    <row r="232" spans="1:17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Q232" s="60"/>
    </row>
    <row r="233" spans="1:17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Q233" s="60"/>
    </row>
    <row r="234" spans="1:17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Q234" s="60"/>
    </row>
    <row r="235" spans="1:17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Q235" s="60"/>
    </row>
    <row r="236" spans="1:17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Q236" s="60"/>
    </row>
    <row r="237" spans="1:17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Q237" s="60"/>
    </row>
    <row r="238" spans="1:17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Q238" s="60"/>
    </row>
    <row r="239" spans="1:17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Q239" s="60"/>
    </row>
    <row r="240" spans="1:17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Q240" s="60"/>
    </row>
    <row r="241" spans="1:17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Q241" s="60"/>
    </row>
    <row r="242" spans="1:17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Q242" s="60"/>
    </row>
    <row r="243" spans="1:17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Q243" s="60"/>
    </row>
    <row r="244" spans="1:17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Q244" s="60"/>
    </row>
    <row r="245" spans="1:17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Q245" s="60"/>
    </row>
    <row r="246" spans="1:17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Q246" s="60"/>
    </row>
    <row r="247" spans="1:17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Q247" s="60"/>
    </row>
    <row r="248" spans="1:17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Q248" s="60"/>
    </row>
    <row r="249" spans="1:17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Q249" s="60"/>
    </row>
    <row r="250" spans="1:17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Q250" s="60"/>
    </row>
    <row r="251" spans="1:17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Q251" s="60"/>
    </row>
    <row r="252" spans="1:17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Q252" s="60"/>
    </row>
    <row r="253" spans="1:17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Q253" s="60"/>
    </row>
    <row r="254" spans="1:17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Q254" s="60"/>
    </row>
    <row r="255" spans="1:17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Q255" s="60"/>
    </row>
    <row r="256" spans="1:17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Q256" s="60"/>
    </row>
    <row r="257" spans="1:17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Q257" s="60"/>
    </row>
    <row r="258" spans="1:17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Q258" s="60"/>
    </row>
    <row r="259" spans="1:17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Q259" s="60"/>
    </row>
    <row r="260" spans="1:17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Q260" s="60"/>
    </row>
    <row r="261" spans="1:17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Q261" s="60"/>
    </row>
    <row r="262" spans="1:17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Q262" s="60"/>
    </row>
    <row r="263" spans="1:17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Q263" s="60"/>
    </row>
    <row r="264" spans="1:17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Q264" s="60"/>
    </row>
    <row r="265" spans="1:17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Q265" s="60"/>
    </row>
    <row r="266" spans="1:17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Q266" s="60"/>
    </row>
    <row r="267" spans="1:17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Q267" s="60"/>
    </row>
    <row r="268" spans="1:17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Q268" s="60"/>
    </row>
    <row r="269" spans="1:17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Q269" s="60"/>
    </row>
    <row r="270" spans="1:17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Q270" s="60"/>
    </row>
    <row r="271" spans="1:17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Q271" s="60"/>
    </row>
    <row r="272" spans="1:17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Q272" s="60"/>
    </row>
    <row r="273" spans="1:17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Q273" s="60"/>
    </row>
    <row r="274" spans="1:17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Q274" s="60"/>
    </row>
    <row r="275" spans="1:17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Q275" s="60"/>
    </row>
    <row r="276" spans="1:17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Q276" s="60"/>
    </row>
    <row r="277" spans="1:17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Q277" s="60"/>
    </row>
    <row r="278" spans="1:17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Q278" s="60"/>
    </row>
    <row r="279" spans="1:17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Q279" s="60"/>
    </row>
    <row r="280" spans="1:17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Q280" s="60"/>
    </row>
    <row r="281" spans="1:17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Q281" s="60"/>
    </row>
    <row r="282" spans="1:17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Q282" s="60"/>
    </row>
    <row r="283" spans="1:17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Q283" s="60"/>
    </row>
    <row r="284" spans="1:17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Q284" s="60"/>
    </row>
    <row r="285" spans="1:17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Q285" s="60"/>
    </row>
    <row r="286" spans="1:17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Q286" s="60"/>
    </row>
    <row r="287" spans="1:17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Q287" s="60"/>
    </row>
    <row r="288" spans="1:17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Q288" s="60"/>
    </row>
    <row r="289" spans="1:17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Q289" s="60"/>
    </row>
    <row r="290" spans="1:17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Q290" s="60"/>
    </row>
    <row r="291" spans="1:17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Q291" s="60"/>
    </row>
    <row r="292" spans="1:17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Q292" s="60"/>
    </row>
    <row r="293" spans="1:17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Q293" s="60"/>
    </row>
    <row r="294" spans="1:17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Q294" s="60"/>
    </row>
    <row r="295" spans="1:17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Q295" s="60"/>
    </row>
    <row r="296" spans="1:17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Q296" s="60"/>
    </row>
    <row r="297" spans="1:17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Q297" s="60"/>
    </row>
    <row r="298" spans="1:17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Q298" s="60"/>
    </row>
    <row r="299" spans="1:17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Q299" s="60"/>
    </row>
    <row r="300" spans="1:17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Q300" s="60"/>
    </row>
    <row r="301" spans="1:17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Q301" s="60"/>
    </row>
    <row r="302" spans="1:17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Q302" s="60"/>
    </row>
    <row r="303" spans="1:17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Q303" s="60"/>
    </row>
    <row r="304" spans="1:17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Q304" s="60"/>
    </row>
    <row r="305" spans="1:17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Q305" s="60"/>
    </row>
    <row r="306" spans="1:17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Q306" s="60"/>
    </row>
    <row r="307" spans="1:17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Q307" s="60"/>
    </row>
    <row r="308" spans="1:17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Q308" s="60"/>
    </row>
  </sheetData>
  <phoneticPr fontId="2"/>
  <dataValidations count="1">
    <dataValidation type="whole" imeMode="off" allowBlank="1" showDropDown="0" showInputMessage="1" showErrorMessage="1" sqref="C6:N26">
      <formula1>0</formula1>
      <formula2>100</formula2>
    </dataValidation>
  </dataValidations>
  <pageMargins left="0.51181102362204722" right="0.51181102362204722" top="0.78740157480314965" bottom="0.78740157480314965" header="0.51181102362204722" footer="0.51181102362204722"/>
  <pageSetup paperSize="9" fitToWidth="1" fitToHeight="1" orientation="landscape" usePrinterDefaults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R91"/>
  <sheetViews>
    <sheetView view="pageBreakPreview" zoomScaleSheetLayoutView="100" workbookViewId="0">
      <selection activeCell="M22" sqref="M22:M23"/>
    </sheetView>
  </sheetViews>
  <sheetFormatPr defaultRowHeight="13.5"/>
  <cols>
    <col min="1" max="1" width="9.125" bestFit="1" customWidth="1"/>
    <col min="2" max="2" width="8.75" customWidth="1"/>
    <col min="3" max="3" width="10.125" customWidth="1"/>
    <col min="4" max="4" width="9.125" bestFit="1" customWidth="1"/>
    <col min="5" max="5" width="9.5" bestFit="1" customWidth="1"/>
    <col min="6" max="6" width="9.125" bestFit="1" customWidth="1"/>
    <col min="7" max="7" width="9.5" bestFit="1" customWidth="1"/>
    <col min="8" max="8" width="5.125" customWidth="1"/>
    <col min="9" max="9" width="2.5" customWidth="1"/>
    <col min="10" max="10" width="9.5" bestFit="1" customWidth="1"/>
    <col min="11" max="11" width="8.75" customWidth="1"/>
    <col min="12" max="12" width="10.125" customWidth="1"/>
    <col min="13" max="13" width="9.125" bestFit="1" customWidth="1"/>
    <col min="14" max="14" width="10.875" bestFit="1" customWidth="1"/>
    <col min="15" max="15" width="9.25" bestFit="1" customWidth="1"/>
    <col min="17" max="17" width="9.125" bestFit="1" customWidth="1"/>
    <col min="18" max="18" width="7.375" bestFit="1" customWidth="1"/>
    <col min="19" max="19" width="6.5" customWidth="1"/>
  </cols>
  <sheetData>
    <row r="1" spans="1:29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 t="s">
        <v>23</v>
      </c>
      <c r="T1" s="60"/>
      <c r="U1" s="60"/>
      <c r="V1" s="60"/>
      <c r="W1" s="60"/>
      <c r="X1" s="60"/>
      <c r="Y1" s="60"/>
      <c r="Z1" s="60"/>
      <c r="AA1" s="60"/>
    </row>
    <row r="2" spans="1:29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 t="s">
        <v>50</v>
      </c>
      <c r="R2" s="159">
        <v>0.16</v>
      </c>
      <c r="S2" s="60" t="s">
        <v>69</v>
      </c>
      <c r="T2" s="60"/>
      <c r="U2" s="60"/>
      <c r="V2" s="60"/>
      <c r="W2" s="60"/>
      <c r="X2" s="60"/>
      <c r="Y2" s="60"/>
      <c r="Z2" s="60"/>
      <c r="AA2" s="60"/>
    </row>
    <row r="3" spans="1:29">
      <c r="A3" s="60" t="s">
        <v>254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 t="s">
        <v>130</v>
      </c>
      <c r="R3" s="159">
        <v>0.15</v>
      </c>
      <c r="S3" s="60" t="s">
        <v>87</v>
      </c>
      <c r="T3" s="60"/>
      <c r="U3" s="60"/>
      <c r="V3" s="60"/>
      <c r="W3" s="60"/>
      <c r="X3" s="60"/>
      <c r="Y3" s="60"/>
      <c r="Z3" s="60"/>
      <c r="AA3" s="60"/>
    </row>
    <row r="4" spans="1:29">
      <c r="A4" s="60"/>
      <c r="B4" s="60"/>
      <c r="D4" s="81" t="s">
        <v>44</v>
      </c>
      <c r="E4" s="81">
        <f>単価入力!$D$2</f>
        <v>50</v>
      </c>
      <c r="H4" s="60"/>
      <c r="I4" s="60"/>
      <c r="J4" s="60"/>
      <c r="K4" s="60"/>
      <c r="L4" s="60"/>
      <c r="M4" s="60"/>
      <c r="N4" s="60"/>
      <c r="O4" s="60"/>
      <c r="P4" s="60"/>
      <c r="Q4" s="60" t="s">
        <v>129</v>
      </c>
      <c r="R4" s="159">
        <v>0.13</v>
      </c>
      <c r="S4" s="60" t="s">
        <v>0</v>
      </c>
      <c r="T4" s="60"/>
      <c r="U4" s="60"/>
      <c r="V4" s="60"/>
      <c r="W4" s="60"/>
      <c r="X4" s="60"/>
      <c r="Y4" s="60"/>
      <c r="Z4" s="60"/>
      <c r="AA4" s="60"/>
    </row>
    <row r="5" spans="1:29">
      <c r="A5" s="60"/>
      <c r="B5" s="60"/>
      <c r="D5" s="82"/>
      <c r="E5" s="82"/>
      <c r="H5" s="60"/>
      <c r="I5" s="60"/>
      <c r="J5" s="60"/>
      <c r="K5" s="60"/>
      <c r="L5" s="60"/>
      <c r="M5" s="60"/>
      <c r="N5" s="60"/>
      <c r="O5" s="60"/>
      <c r="P5" s="60"/>
      <c r="Q5" s="60" t="s">
        <v>127</v>
      </c>
      <c r="R5" s="159">
        <v>0.11</v>
      </c>
      <c r="S5" s="60" t="s">
        <v>27</v>
      </c>
      <c r="T5" s="60"/>
      <c r="U5" s="60"/>
      <c r="V5" s="60"/>
      <c r="W5" s="60"/>
      <c r="X5" s="60"/>
      <c r="Y5" s="60"/>
      <c r="Z5" s="60"/>
      <c r="AA5" s="60"/>
    </row>
    <row r="6" spans="1:29">
      <c r="A6" s="60"/>
      <c r="B6" s="60"/>
      <c r="D6" s="117" t="s">
        <v>19</v>
      </c>
      <c r="E6" s="122" t="str">
        <f>'（５）職員勤続年数'!C7</f>
        <v>Ｅ</v>
      </c>
      <c r="H6" s="60"/>
      <c r="I6" s="60"/>
      <c r="J6" s="60"/>
      <c r="K6" s="60"/>
      <c r="L6" s="60"/>
      <c r="M6" s="60"/>
      <c r="N6" s="60"/>
      <c r="O6" s="60"/>
      <c r="P6" s="60"/>
      <c r="Q6" s="60" t="s">
        <v>51</v>
      </c>
      <c r="R6" s="159">
        <v>9.e-002</v>
      </c>
      <c r="S6" s="60" t="s">
        <v>89</v>
      </c>
      <c r="T6" s="60"/>
      <c r="U6" s="60"/>
      <c r="V6" s="60"/>
      <c r="W6" s="60"/>
      <c r="X6" s="60"/>
      <c r="Y6" s="60"/>
      <c r="Z6" s="60"/>
      <c r="AA6" s="60"/>
    </row>
    <row r="7" spans="1:29">
      <c r="A7" s="60"/>
      <c r="B7" s="60"/>
      <c r="D7" s="118" t="s">
        <v>47</v>
      </c>
      <c r="E7" s="123">
        <f>VLOOKUP(E6,Q2:S9,2,)</f>
        <v>9.e-002</v>
      </c>
      <c r="H7" s="60"/>
      <c r="I7" s="60"/>
      <c r="J7" s="60"/>
      <c r="K7" s="60"/>
      <c r="L7" s="60"/>
      <c r="M7" s="60"/>
      <c r="N7" s="60"/>
      <c r="O7" s="60"/>
      <c r="P7" s="60"/>
      <c r="Q7" s="60" t="s">
        <v>119</v>
      </c>
      <c r="R7" s="159">
        <v>7.0000000000000007e-002</v>
      </c>
      <c r="S7" s="60" t="s">
        <v>91</v>
      </c>
      <c r="T7" s="60"/>
      <c r="U7" s="60"/>
      <c r="V7" s="60"/>
      <c r="W7" s="60"/>
      <c r="X7" s="60"/>
      <c r="Y7" s="60"/>
      <c r="Z7" s="60"/>
      <c r="AA7" s="60"/>
    </row>
    <row r="8" spans="1:29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 t="s">
        <v>78</v>
      </c>
      <c r="R8" s="159">
        <v>5.e-002</v>
      </c>
      <c r="S8" s="60" t="s">
        <v>92</v>
      </c>
      <c r="T8" s="60"/>
      <c r="U8" s="60"/>
      <c r="V8" s="60"/>
      <c r="W8" s="60"/>
      <c r="X8" s="60"/>
      <c r="Y8" s="60"/>
      <c r="Z8" s="60"/>
      <c r="AA8" s="60"/>
    </row>
    <row r="9" spans="1:29">
      <c r="A9" s="60" t="s">
        <v>77</v>
      </c>
      <c r="B9" s="60" t="str">
        <f>単価入力!$B$2</f>
        <v>旭川軽費園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 t="s">
        <v>100</v>
      </c>
      <c r="R9" s="159">
        <v>3.e-002</v>
      </c>
      <c r="S9" s="60" t="s">
        <v>90</v>
      </c>
      <c r="T9" s="60"/>
      <c r="U9" s="60"/>
      <c r="V9" s="60"/>
      <c r="W9" s="60"/>
      <c r="X9" s="60"/>
      <c r="Y9" s="60"/>
      <c r="Z9" s="60"/>
      <c r="AA9" s="60"/>
    </row>
    <row r="10" spans="1:29">
      <c r="A10" s="60"/>
      <c r="B10" s="60"/>
      <c r="C10" s="60"/>
      <c r="D10" s="60"/>
      <c r="E10" s="60"/>
      <c r="F10" s="60"/>
      <c r="G10" s="60"/>
      <c r="H10" s="60"/>
      <c r="I10" s="129" t="s">
        <v>267</v>
      </c>
      <c r="J10" s="129"/>
      <c r="K10" s="129"/>
      <c r="L10" s="11"/>
      <c r="M10" s="11"/>
      <c r="N10" s="11"/>
      <c r="O10" s="12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9">
      <c r="A11" s="105"/>
      <c r="B11" s="109" t="s">
        <v>94</v>
      </c>
      <c r="C11" s="113" t="s">
        <v>147</v>
      </c>
      <c r="D11" s="119" t="s">
        <v>53</v>
      </c>
      <c r="E11" s="124"/>
      <c r="F11" s="109" t="s">
        <v>95</v>
      </c>
      <c r="G11" s="126"/>
      <c r="H11" s="99"/>
      <c r="I11" s="130" t="s">
        <v>3</v>
      </c>
      <c r="J11" s="135"/>
      <c r="K11" s="135"/>
      <c r="L11" s="142"/>
      <c r="M11" s="148" t="s">
        <v>268</v>
      </c>
      <c r="N11" s="151" t="s">
        <v>269</v>
      </c>
      <c r="O11" s="148" t="s">
        <v>269</v>
      </c>
      <c r="P11" s="99"/>
      <c r="Q11" s="105"/>
      <c r="R11" s="160"/>
      <c r="S11" s="112"/>
      <c r="T11" s="99"/>
      <c r="U11" s="99"/>
      <c r="V11" s="99"/>
      <c r="W11" s="99"/>
      <c r="X11" s="99"/>
      <c r="Y11" s="99"/>
      <c r="Z11" s="60"/>
      <c r="AA11" s="60"/>
      <c r="AB11" s="60"/>
      <c r="AC11" s="60"/>
    </row>
    <row r="12" spans="1:29">
      <c r="A12" s="106" t="s">
        <v>15</v>
      </c>
      <c r="B12" s="110" t="s">
        <v>46</v>
      </c>
      <c r="C12" s="114" t="s">
        <v>148</v>
      </c>
      <c r="D12" s="120"/>
      <c r="E12" s="125"/>
      <c r="F12" s="110" t="s">
        <v>96</v>
      </c>
      <c r="G12" s="127" t="s">
        <v>39</v>
      </c>
      <c r="H12" s="99"/>
      <c r="I12" s="131" t="s">
        <v>42</v>
      </c>
      <c r="J12" s="136"/>
      <c r="K12" s="136"/>
      <c r="L12" s="143"/>
      <c r="M12" s="149">
        <f>単価入力!B10</f>
        <v>110900</v>
      </c>
      <c r="N12" s="152"/>
      <c r="O12" s="156"/>
      <c r="P12" s="99"/>
      <c r="Q12" s="106" t="s">
        <v>15</v>
      </c>
      <c r="R12" s="110" t="s">
        <v>93</v>
      </c>
      <c r="S12" s="108"/>
      <c r="T12" s="99"/>
      <c r="U12" s="99"/>
      <c r="V12" s="99"/>
      <c r="W12" s="99"/>
      <c r="X12" s="99"/>
      <c r="Y12" s="99"/>
      <c r="Z12" s="60"/>
      <c r="AA12" s="60"/>
      <c r="AB12" s="60"/>
      <c r="AC12" s="60"/>
    </row>
    <row r="13" spans="1:29">
      <c r="A13" s="107"/>
      <c r="B13" s="111" t="s">
        <v>36</v>
      </c>
      <c r="C13" s="115" t="s">
        <v>48</v>
      </c>
      <c r="D13" s="98" t="s">
        <v>52</v>
      </c>
      <c r="E13" s="98" t="s">
        <v>10</v>
      </c>
      <c r="F13" s="111" t="s">
        <v>49</v>
      </c>
      <c r="G13" s="128"/>
      <c r="H13" s="99"/>
      <c r="I13" s="132"/>
      <c r="J13" s="137"/>
      <c r="K13" s="137"/>
      <c r="L13" s="144"/>
      <c r="M13" s="150"/>
      <c r="N13" s="153"/>
      <c r="O13" s="157"/>
      <c r="P13" s="99"/>
      <c r="Q13" s="107"/>
      <c r="R13" s="111"/>
      <c r="S13" s="108"/>
      <c r="T13" s="99"/>
      <c r="U13" s="99"/>
      <c r="V13" s="99"/>
      <c r="W13" s="99"/>
      <c r="X13" s="99"/>
      <c r="Y13" s="99"/>
      <c r="Z13" s="99"/>
      <c r="AA13" s="60"/>
      <c r="AB13" s="60"/>
      <c r="AC13" s="60"/>
    </row>
    <row r="14" spans="1:29" ht="12" customHeight="1">
      <c r="A14" s="98" t="s">
        <v>76</v>
      </c>
      <c r="B14" s="102">
        <f>'（２）階層別月別人員内訳'!O6</f>
        <v>0</v>
      </c>
      <c r="C14" s="116">
        <f>'（２）階層別月別人員内訳'!O6*単価入力!$B$20+'（２）階層別月別人員内訳'!Q6*単価入力!$B$22+'（３）事務基準額内訳'!F14</f>
        <v>0</v>
      </c>
      <c r="D14" s="116">
        <f t="shared" ref="D14:D34" si="0">ROUNDDOWN($M$26,0)</f>
        <v>123307</v>
      </c>
      <c r="E14" s="116">
        <f t="shared" ref="E14:E34" si="1">B14*D14</f>
        <v>0</v>
      </c>
      <c r="F14" s="116">
        <f t="shared" ref="F14:F34" si="2">B14*R14</f>
        <v>0</v>
      </c>
      <c r="G14" s="102"/>
      <c r="H14" s="99"/>
      <c r="I14" s="133"/>
      <c r="J14" s="131" t="s">
        <v>142</v>
      </c>
      <c r="K14" s="136"/>
      <c r="L14" s="143"/>
      <c r="M14" s="149">
        <f>単価入力!B14</f>
        <v>180</v>
      </c>
      <c r="N14" s="152"/>
      <c r="O14" s="156"/>
      <c r="P14" s="99"/>
      <c r="Q14" s="98" t="s">
        <v>76</v>
      </c>
      <c r="R14" s="116">
        <v>7000</v>
      </c>
      <c r="S14" s="162"/>
      <c r="T14" s="99"/>
      <c r="U14" s="99"/>
      <c r="V14" s="99"/>
      <c r="W14" s="99"/>
      <c r="X14" s="99"/>
      <c r="Y14" s="99"/>
      <c r="Z14" s="99"/>
      <c r="AA14" s="60"/>
      <c r="AB14" s="60"/>
      <c r="AC14" s="60"/>
    </row>
    <row r="15" spans="1:29" ht="12" customHeight="1">
      <c r="A15" s="98">
        <v>1</v>
      </c>
      <c r="B15" s="102">
        <f>'（２）階層別月別人員内訳'!O7</f>
        <v>396</v>
      </c>
      <c r="C15" s="116">
        <f>'（２）階層別月別人員内訳'!O7*単価入力!$B$20+'（２）階層別月別人員内訳'!Q7*単価入力!$B$22+'（３）事務基準額内訳'!F15</f>
        <v>27980700</v>
      </c>
      <c r="D15" s="116">
        <f t="shared" si="0"/>
        <v>123307</v>
      </c>
      <c r="E15" s="116">
        <f t="shared" si="1"/>
        <v>48829572</v>
      </c>
      <c r="F15" s="116">
        <f t="shared" si="2"/>
        <v>3960000</v>
      </c>
      <c r="G15" s="102"/>
      <c r="H15" s="99"/>
      <c r="I15" s="133" t="s">
        <v>270</v>
      </c>
      <c r="J15" s="132"/>
      <c r="K15" s="137"/>
      <c r="L15" s="144"/>
      <c r="M15" s="150"/>
      <c r="N15" s="153"/>
      <c r="O15" s="157"/>
      <c r="P15" s="99"/>
      <c r="Q15" s="98">
        <v>1</v>
      </c>
      <c r="R15" s="116">
        <v>10000</v>
      </c>
      <c r="S15" s="162"/>
      <c r="T15" s="99"/>
      <c r="U15" s="99"/>
      <c r="V15" s="99"/>
      <c r="W15" s="99"/>
      <c r="X15" s="99"/>
      <c r="Y15" s="99"/>
      <c r="Z15" s="99"/>
      <c r="AA15" s="60"/>
      <c r="AB15" s="60"/>
      <c r="AC15" s="60"/>
    </row>
    <row r="16" spans="1:29" ht="12" customHeight="1">
      <c r="A16" s="98">
        <v>2</v>
      </c>
      <c r="B16" s="102">
        <f>'（２）階層別月別人員内訳'!O8</f>
        <v>36</v>
      </c>
      <c r="C16" s="116">
        <f>'（２）階層別月別人員内訳'!O8*単価入力!$B$20+'（２）階層別月別人員内訳'!Q8*単価入力!$B$22+'（３）事務基準額内訳'!F16</f>
        <v>2651700</v>
      </c>
      <c r="D16" s="116">
        <f t="shared" si="0"/>
        <v>123307</v>
      </c>
      <c r="E16" s="116">
        <f t="shared" si="1"/>
        <v>4439052</v>
      </c>
      <c r="F16" s="116">
        <f t="shared" si="2"/>
        <v>468000</v>
      </c>
      <c r="G16" s="102"/>
      <c r="H16" s="99"/>
      <c r="I16" s="133"/>
      <c r="J16" s="131" t="s">
        <v>144</v>
      </c>
      <c r="K16" s="136"/>
      <c r="L16" s="143"/>
      <c r="M16" s="149">
        <f>ROUNDDOWN((M12+M14+M18)*E7,0)</f>
        <v>10117</v>
      </c>
      <c r="N16" s="152"/>
      <c r="O16" s="156"/>
      <c r="P16" s="99"/>
      <c r="Q16" s="98">
        <v>2</v>
      </c>
      <c r="R16" s="116">
        <v>13000</v>
      </c>
      <c r="S16" s="162"/>
      <c r="T16" s="99"/>
      <c r="U16" s="99"/>
      <c r="V16" s="99"/>
      <c r="W16" s="99"/>
      <c r="X16" s="99"/>
      <c r="Y16" s="99"/>
      <c r="Z16" s="99"/>
      <c r="AA16" s="60"/>
      <c r="AB16" s="60"/>
      <c r="AC16" s="60"/>
    </row>
    <row r="17" spans="1:44" ht="12" customHeight="1">
      <c r="A17" s="98">
        <v>3</v>
      </c>
      <c r="B17" s="102">
        <f>'（２）階層別月別人員内訳'!O9</f>
        <v>36</v>
      </c>
      <c r="C17" s="116">
        <f>'（２）階層別月別人員内訳'!O9*単価入力!$B$20+'（２）階層別月別人員内訳'!Q9*単価入力!$B$22+'（３）事務基準額内訳'!F17</f>
        <v>2759700</v>
      </c>
      <c r="D17" s="116">
        <f t="shared" si="0"/>
        <v>123307</v>
      </c>
      <c r="E17" s="116">
        <f t="shared" si="1"/>
        <v>4439052</v>
      </c>
      <c r="F17" s="116">
        <f t="shared" si="2"/>
        <v>576000</v>
      </c>
      <c r="G17" s="102"/>
      <c r="H17" s="99"/>
      <c r="I17" s="133" t="s">
        <v>271</v>
      </c>
      <c r="J17" s="132"/>
      <c r="K17" s="137"/>
      <c r="L17" s="144"/>
      <c r="M17" s="150"/>
      <c r="N17" s="153"/>
      <c r="O17" s="157"/>
      <c r="P17" s="99"/>
      <c r="Q17" s="98">
        <v>3</v>
      </c>
      <c r="R17" s="116">
        <v>16000</v>
      </c>
      <c r="S17" s="162"/>
      <c r="T17" s="99"/>
      <c r="U17" s="99"/>
      <c r="V17" s="99"/>
      <c r="W17" s="99"/>
      <c r="X17" s="99"/>
      <c r="Y17" s="99"/>
      <c r="Z17" s="99"/>
      <c r="AA17" s="60"/>
      <c r="AB17" s="60"/>
      <c r="AC17" s="60"/>
    </row>
    <row r="18" spans="1:44" ht="12" customHeight="1">
      <c r="A18" s="98">
        <v>4</v>
      </c>
      <c r="B18" s="102">
        <f>'（２）階層別月別人員内訳'!O10</f>
        <v>24</v>
      </c>
      <c r="C18" s="116">
        <f>'（２）階層別月別人員内訳'!O10*単価入力!$B$20+'（２）階層別月別人員内訳'!Q10*単価入力!$B$22+'（３）事務基準額内訳'!F18</f>
        <v>1911800</v>
      </c>
      <c r="D18" s="116">
        <f t="shared" si="0"/>
        <v>123307</v>
      </c>
      <c r="E18" s="116">
        <f t="shared" si="1"/>
        <v>2959368</v>
      </c>
      <c r="F18" s="116">
        <f t="shared" si="2"/>
        <v>456000</v>
      </c>
      <c r="G18" s="102"/>
      <c r="H18" s="99"/>
      <c r="I18" s="133"/>
      <c r="J18" s="131" t="s">
        <v>273</v>
      </c>
      <c r="K18" s="136"/>
      <c r="L18" s="143"/>
      <c r="M18" s="149">
        <f>単価入力!B12</f>
        <v>1340</v>
      </c>
      <c r="N18" s="152"/>
      <c r="O18" s="156"/>
      <c r="P18" s="99"/>
      <c r="Q18" s="98">
        <v>4</v>
      </c>
      <c r="R18" s="116">
        <v>19000</v>
      </c>
      <c r="S18" s="162"/>
      <c r="T18" s="99"/>
      <c r="U18" s="99"/>
      <c r="V18" s="99"/>
      <c r="W18" s="99"/>
      <c r="X18" s="99"/>
      <c r="Y18" s="99"/>
      <c r="Z18" s="99"/>
      <c r="AA18" s="60"/>
      <c r="AB18" s="60"/>
      <c r="AC18" s="60"/>
    </row>
    <row r="19" spans="1:44" ht="12" customHeight="1">
      <c r="A19" s="98">
        <v>5</v>
      </c>
      <c r="B19" s="102">
        <f>'（２）階層別月別人員内訳'!O11</f>
        <v>24</v>
      </c>
      <c r="C19" s="116">
        <f>'（２）階層別月別人員内訳'!O11*単価入力!$B$20+'（２）階層別月別人員内訳'!Q11*単価入力!$B$22+'（３）事務基準額内訳'!F19</f>
        <v>1983800</v>
      </c>
      <c r="D19" s="116">
        <f t="shared" si="0"/>
        <v>123307</v>
      </c>
      <c r="E19" s="116">
        <f t="shared" si="1"/>
        <v>2959368</v>
      </c>
      <c r="F19" s="116">
        <f t="shared" si="2"/>
        <v>528000</v>
      </c>
      <c r="G19" s="102"/>
      <c r="H19" s="99"/>
      <c r="I19" s="133" t="s">
        <v>272</v>
      </c>
      <c r="J19" s="132"/>
      <c r="K19" s="137"/>
      <c r="L19" s="144"/>
      <c r="M19" s="150"/>
      <c r="N19" s="153"/>
      <c r="O19" s="157"/>
      <c r="P19" s="99"/>
      <c r="Q19" s="98">
        <v>5</v>
      </c>
      <c r="R19" s="116">
        <v>22000</v>
      </c>
      <c r="S19" s="162"/>
      <c r="T19" s="99"/>
      <c r="U19" s="99"/>
      <c r="V19" s="99"/>
      <c r="W19" s="99"/>
      <c r="X19" s="99"/>
      <c r="Y19" s="99"/>
      <c r="Z19" s="99"/>
      <c r="AA19" s="60"/>
      <c r="AB19" s="60"/>
      <c r="AC19" s="60"/>
    </row>
    <row r="20" spans="1:44" ht="12" customHeight="1">
      <c r="A20" s="98">
        <v>6</v>
      </c>
      <c r="B20" s="102">
        <f>'（２）階層別月別人員内訳'!O12</f>
        <v>24</v>
      </c>
      <c r="C20" s="116">
        <f>'（２）階層別月別人員内訳'!O12*単価入力!$B$20+'（２）階層別月別人員内訳'!Q12*単価入力!$B$22+'（３）事務基準額内訳'!F20</f>
        <v>2055800</v>
      </c>
      <c r="D20" s="116">
        <f t="shared" si="0"/>
        <v>123307</v>
      </c>
      <c r="E20" s="116">
        <f t="shared" si="1"/>
        <v>2959368</v>
      </c>
      <c r="F20" s="116">
        <f t="shared" si="2"/>
        <v>600000</v>
      </c>
      <c r="G20" s="102"/>
      <c r="H20" s="99"/>
      <c r="I20" s="133"/>
      <c r="J20" s="131" t="s">
        <v>285</v>
      </c>
      <c r="K20" s="136"/>
      <c r="L20" s="143"/>
      <c r="M20" s="149">
        <f>ROUNDUP('（６）処遇改善支援加算対象職員数'!D17*15000/'（２）階層別月別人員内訳'!O27,0)</f>
        <v>0</v>
      </c>
      <c r="N20" s="154"/>
      <c r="O20" s="158"/>
      <c r="P20" s="99"/>
      <c r="Q20" s="98">
        <v>6</v>
      </c>
      <c r="R20" s="116">
        <v>25000</v>
      </c>
      <c r="S20" s="162"/>
      <c r="T20" s="99"/>
      <c r="U20" s="99"/>
      <c r="V20" s="99"/>
      <c r="W20" s="99"/>
      <c r="X20" s="99"/>
      <c r="Y20" s="99"/>
      <c r="Z20" s="99"/>
      <c r="AA20" s="60"/>
      <c r="AB20" s="60"/>
      <c r="AC20" s="60"/>
    </row>
    <row r="21" spans="1:44" ht="12" customHeight="1">
      <c r="A21" s="98">
        <v>7</v>
      </c>
      <c r="B21" s="102">
        <f>'（２）階層別月別人員内訳'!O13</f>
        <v>12</v>
      </c>
      <c r="C21" s="116">
        <f>'（２）階層別月別人員内訳'!O13*単価入力!$B$20+'（２）階層別月別人員内訳'!Q13*単価入力!$B$22+'（３）事務基準額内訳'!F21</f>
        <v>1087900</v>
      </c>
      <c r="D21" s="116">
        <f t="shared" si="0"/>
        <v>123307</v>
      </c>
      <c r="E21" s="116">
        <f t="shared" si="1"/>
        <v>1479684</v>
      </c>
      <c r="F21" s="116">
        <f t="shared" si="2"/>
        <v>360000</v>
      </c>
      <c r="G21" s="102"/>
      <c r="H21" s="99"/>
      <c r="I21" s="133"/>
      <c r="J21" s="132"/>
      <c r="K21" s="137"/>
      <c r="L21" s="144"/>
      <c r="M21" s="150"/>
      <c r="N21" s="153"/>
      <c r="O21" s="157"/>
      <c r="P21" s="99"/>
      <c r="Q21" s="98">
        <v>7</v>
      </c>
      <c r="R21" s="116">
        <v>30000</v>
      </c>
      <c r="S21" s="162"/>
      <c r="T21" s="99"/>
      <c r="U21" s="99"/>
      <c r="V21" s="99"/>
      <c r="W21" s="99"/>
      <c r="X21" s="99"/>
      <c r="Y21" s="99"/>
      <c r="Z21" s="99"/>
      <c r="AA21" s="60"/>
      <c r="AB21" s="60"/>
      <c r="AC21" s="60"/>
    </row>
    <row r="22" spans="1:44" ht="12" customHeight="1">
      <c r="A22" s="98">
        <v>8</v>
      </c>
      <c r="B22" s="102">
        <f>'（２）階層別月別人員内訳'!O14</f>
        <v>0</v>
      </c>
      <c r="C22" s="116">
        <f>'（２）階層別月別人員内訳'!O14*単価入力!$B$20+'（２）階層別月別人員内訳'!Q14*単価入力!$B$22+'（３）事務基準額内訳'!F22</f>
        <v>0</v>
      </c>
      <c r="D22" s="116">
        <f t="shared" si="0"/>
        <v>123307</v>
      </c>
      <c r="E22" s="116">
        <f t="shared" si="1"/>
        <v>0</v>
      </c>
      <c r="F22" s="116">
        <f t="shared" si="2"/>
        <v>0</v>
      </c>
      <c r="G22" s="102"/>
      <c r="H22" s="99"/>
      <c r="I22" s="133"/>
      <c r="J22" s="131" t="s">
        <v>286</v>
      </c>
      <c r="K22" s="136"/>
      <c r="L22" s="143"/>
      <c r="M22" s="149">
        <f>単価入力!B16</f>
        <v>770</v>
      </c>
      <c r="N22" s="154"/>
      <c r="O22" s="158"/>
      <c r="P22" s="99"/>
      <c r="Q22" s="98">
        <v>8</v>
      </c>
      <c r="R22" s="116">
        <v>35000</v>
      </c>
      <c r="S22" s="162"/>
      <c r="T22" s="99"/>
      <c r="U22" s="99"/>
      <c r="V22" s="99"/>
      <c r="W22" s="99"/>
      <c r="X22" s="99"/>
      <c r="Y22" s="99"/>
      <c r="Z22" s="99"/>
      <c r="AA22" s="60"/>
      <c r="AB22" s="60"/>
      <c r="AC22" s="60"/>
    </row>
    <row r="23" spans="1:44" ht="12" customHeight="1">
      <c r="A23" s="98">
        <v>9</v>
      </c>
      <c r="B23" s="102">
        <f>'（２）階層別月別人員内訳'!O15</f>
        <v>0</v>
      </c>
      <c r="C23" s="116">
        <f>'（２）階層別月別人員内訳'!O15*単価入力!$B$20+'（２）階層別月別人員内訳'!Q15*単価入力!$B$22+'（３）事務基準額内訳'!F23</f>
        <v>0</v>
      </c>
      <c r="D23" s="116">
        <f t="shared" si="0"/>
        <v>123307</v>
      </c>
      <c r="E23" s="116">
        <f t="shared" si="1"/>
        <v>0</v>
      </c>
      <c r="F23" s="116">
        <f t="shared" si="2"/>
        <v>0</v>
      </c>
      <c r="G23" s="102"/>
      <c r="H23" s="99"/>
      <c r="I23" s="133"/>
      <c r="J23" s="132"/>
      <c r="K23" s="137"/>
      <c r="L23" s="144"/>
      <c r="M23" s="150"/>
      <c r="N23" s="153"/>
      <c r="O23" s="157"/>
      <c r="P23" s="99"/>
      <c r="Q23" s="98">
        <v>9</v>
      </c>
      <c r="R23" s="116">
        <v>40000</v>
      </c>
      <c r="S23" s="162"/>
      <c r="T23" s="99"/>
      <c r="U23" s="99"/>
      <c r="V23" s="99"/>
      <c r="W23" s="99"/>
      <c r="X23" s="99"/>
      <c r="Y23" s="99"/>
      <c r="Z23" s="99"/>
      <c r="AA23" s="60"/>
      <c r="AB23" s="60"/>
      <c r="AC23" s="60"/>
    </row>
    <row r="24" spans="1:44" ht="12" customHeight="1">
      <c r="A24" s="98">
        <v>10</v>
      </c>
      <c r="B24" s="102">
        <f>'（２）階層別月別人員内訳'!O16</f>
        <v>0</v>
      </c>
      <c r="C24" s="116">
        <f>'（２）階層別月別人員内訳'!O16*単価入力!$B$20+'（２）階層別月別人員内訳'!Q16*単価入力!$B$22+'（３）事務基準額内訳'!F24</f>
        <v>0</v>
      </c>
      <c r="D24" s="116">
        <f t="shared" si="0"/>
        <v>123307</v>
      </c>
      <c r="E24" s="116">
        <f t="shared" si="1"/>
        <v>0</v>
      </c>
      <c r="F24" s="116">
        <f t="shared" si="2"/>
        <v>0</v>
      </c>
      <c r="G24" s="102"/>
      <c r="H24" s="99"/>
      <c r="I24" s="133"/>
      <c r="J24" s="138" t="s">
        <v>188</v>
      </c>
      <c r="K24" s="11"/>
      <c r="L24" s="145"/>
      <c r="M24" s="149"/>
      <c r="N24" s="155"/>
      <c r="O24" s="158"/>
      <c r="P24" s="99"/>
      <c r="Q24" s="98">
        <v>10</v>
      </c>
      <c r="R24" s="116">
        <v>45000</v>
      </c>
      <c r="S24" s="162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1:44" ht="12" customHeight="1">
      <c r="A25" s="98">
        <v>11</v>
      </c>
      <c r="B25" s="102">
        <f>'（２）階層別月別人員内訳'!O17</f>
        <v>12</v>
      </c>
      <c r="C25" s="116">
        <f>'（２）階層別月別人員内訳'!O17*単価入力!$B$20+'（２）階層別月別人員内訳'!Q17*単価入力!$B$22+'（３）事務基準額内訳'!F25</f>
        <v>1327900</v>
      </c>
      <c r="D25" s="116">
        <f t="shared" si="0"/>
        <v>123307</v>
      </c>
      <c r="E25" s="116">
        <f t="shared" si="1"/>
        <v>1479684</v>
      </c>
      <c r="F25" s="116">
        <f t="shared" si="2"/>
        <v>600000</v>
      </c>
      <c r="G25" s="102"/>
      <c r="H25" s="99"/>
      <c r="I25" s="133"/>
      <c r="J25" s="139"/>
      <c r="K25" s="11"/>
      <c r="L25" s="145"/>
      <c r="M25" s="150"/>
      <c r="N25" s="155"/>
      <c r="O25" s="158"/>
      <c r="P25" s="99"/>
      <c r="Q25" s="98">
        <v>11</v>
      </c>
      <c r="R25" s="116">
        <v>50000</v>
      </c>
      <c r="S25" s="162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</row>
    <row r="26" spans="1:44" ht="12" customHeight="1">
      <c r="A26" s="98">
        <v>12</v>
      </c>
      <c r="B26" s="102">
        <f>'（２）階層別月別人員内訳'!O18</f>
        <v>0</v>
      </c>
      <c r="C26" s="116">
        <f>'（２）階層別月別人員内訳'!O18*単価入力!$B$20+'（２）階層別月別人員内訳'!Q18*単価入力!$B$22+'（３）事務基準額内訳'!F26</f>
        <v>0</v>
      </c>
      <c r="D26" s="116">
        <f t="shared" si="0"/>
        <v>123307</v>
      </c>
      <c r="E26" s="116">
        <f t="shared" si="1"/>
        <v>0</v>
      </c>
      <c r="F26" s="116">
        <f t="shared" si="2"/>
        <v>0</v>
      </c>
      <c r="G26" s="102"/>
      <c r="H26" s="99"/>
      <c r="I26" s="119" t="s">
        <v>274</v>
      </c>
      <c r="J26" s="140"/>
      <c r="K26" s="140"/>
      <c r="L26" s="146"/>
      <c r="M26" s="149">
        <f>SUM(M12:M25)</f>
        <v>123307</v>
      </c>
      <c r="N26" s="152"/>
      <c r="O26" s="156"/>
      <c r="P26" s="99"/>
      <c r="Q26" s="98">
        <v>12</v>
      </c>
      <c r="R26" s="116">
        <v>57000</v>
      </c>
      <c r="S26" s="162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</row>
    <row r="27" spans="1:44" ht="12" customHeight="1">
      <c r="A27" s="98">
        <v>13</v>
      </c>
      <c r="B27" s="102">
        <f>'（２）階層別月別人員内訳'!O19</f>
        <v>0</v>
      </c>
      <c r="C27" s="116">
        <f>'（２）階層別月別人員内訳'!O19*単価入力!$B$20+'（２）階層別月別人員内訳'!Q19*単価入力!$B$22+'（３）事務基準額内訳'!F27</f>
        <v>0</v>
      </c>
      <c r="D27" s="116">
        <f t="shared" si="0"/>
        <v>123307</v>
      </c>
      <c r="E27" s="116">
        <f t="shared" si="1"/>
        <v>0</v>
      </c>
      <c r="F27" s="116">
        <f t="shared" si="2"/>
        <v>0</v>
      </c>
      <c r="G27" s="102"/>
      <c r="H27" s="99"/>
      <c r="I27" s="134"/>
      <c r="J27" s="141"/>
      <c r="K27" s="141"/>
      <c r="L27" s="147"/>
      <c r="M27" s="150"/>
      <c r="N27" s="153"/>
      <c r="O27" s="157"/>
      <c r="P27" s="99"/>
      <c r="Q27" s="98">
        <v>13</v>
      </c>
      <c r="R27" s="116">
        <v>64000</v>
      </c>
      <c r="S27" s="162"/>
      <c r="T27" s="99"/>
      <c r="U27" s="99"/>
      <c r="V27" s="99"/>
      <c r="W27" s="99"/>
      <c r="X27" s="99"/>
      <c r="Y27" s="99"/>
      <c r="Z27" s="99"/>
      <c r="AA27" s="99"/>
      <c r="AB27" s="99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</row>
    <row r="28" spans="1:44" ht="12" customHeight="1">
      <c r="A28" s="98">
        <v>14</v>
      </c>
      <c r="B28" s="102">
        <f>'（２）階層別月別人員内訳'!O20</f>
        <v>0</v>
      </c>
      <c r="C28" s="116">
        <f>'（２）階層別月別人員内訳'!O20*単価入力!$B$20+'（２）階層別月別人員内訳'!Q20*単価入力!$B$22+'（３）事務基準額内訳'!F28</f>
        <v>0</v>
      </c>
      <c r="D28" s="116">
        <f t="shared" si="0"/>
        <v>123307</v>
      </c>
      <c r="E28" s="116">
        <f t="shared" si="1"/>
        <v>0</v>
      </c>
      <c r="F28" s="116">
        <f t="shared" si="2"/>
        <v>0</v>
      </c>
      <c r="G28" s="102"/>
      <c r="H28" s="99"/>
      <c r="I28" s="129"/>
      <c r="J28" s="129"/>
      <c r="K28" s="129"/>
      <c r="L28" s="129"/>
      <c r="M28" s="129"/>
      <c r="N28" s="129"/>
      <c r="O28" s="129"/>
      <c r="P28" s="99"/>
      <c r="Q28" s="98">
        <v>14</v>
      </c>
      <c r="R28" s="116">
        <v>71000</v>
      </c>
      <c r="S28" s="162"/>
      <c r="T28" s="99"/>
      <c r="U28" s="99"/>
      <c r="V28" s="99"/>
      <c r="W28" s="99"/>
      <c r="X28" s="99"/>
      <c r="Y28" s="99"/>
      <c r="Z28" s="99"/>
      <c r="AA28" s="99"/>
      <c r="AB28" s="99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</row>
    <row r="29" spans="1:44" ht="12" customHeight="1">
      <c r="A29" s="98">
        <v>15</v>
      </c>
      <c r="B29" s="102">
        <f>'（２）階層別月別人員内訳'!O21</f>
        <v>0</v>
      </c>
      <c r="C29" s="116">
        <f>'（２）階層別月別人員内訳'!O21*単価入力!$B$20+'（２）階層別月別人員内訳'!Q21*単価入力!$B$22+'（３）事務基準額内訳'!F29</f>
        <v>0</v>
      </c>
      <c r="D29" s="116">
        <f t="shared" si="0"/>
        <v>123307</v>
      </c>
      <c r="E29" s="116">
        <f t="shared" si="1"/>
        <v>0</v>
      </c>
      <c r="F29" s="116">
        <f t="shared" si="2"/>
        <v>0</v>
      </c>
      <c r="G29" s="102"/>
      <c r="H29" s="99"/>
      <c r="I29" s="129" t="s">
        <v>275</v>
      </c>
      <c r="J29" s="129"/>
      <c r="K29" s="129"/>
      <c r="L29" s="129"/>
      <c r="M29" s="129"/>
      <c r="N29" s="129"/>
      <c r="O29" s="129"/>
      <c r="P29" s="99"/>
      <c r="Q29" s="98">
        <v>15</v>
      </c>
      <c r="R29" s="116">
        <v>78000</v>
      </c>
      <c r="S29" s="162"/>
      <c r="T29" s="99"/>
      <c r="U29" s="99"/>
      <c r="V29" s="99"/>
      <c r="W29" s="99"/>
      <c r="X29" s="99"/>
      <c r="Y29" s="99"/>
      <c r="Z29" s="99"/>
      <c r="AA29" s="99"/>
      <c r="AB29" s="99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</row>
    <row r="30" spans="1:44" ht="12" customHeight="1">
      <c r="A30" s="98">
        <v>16</v>
      </c>
      <c r="B30" s="102">
        <f>'（２）階層別月別人員内訳'!O22</f>
        <v>0</v>
      </c>
      <c r="C30" s="116">
        <f>'（２）階層別月別人員内訳'!O22*単価入力!$B$20+'（２）階層別月別人員内訳'!Q22*単価入力!$B$22+'（３）事務基準額内訳'!F30</f>
        <v>0</v>
      </c>
      <c r="D30" s="116">
        <f t="shared" si="0"/>
        <v>123307</v>
      </c>
      <c r="E30" s="116">
        <f t="shared" si="1"/>
        <v>0</v>
      </c>
      <c r="F30" s="116">
        <f t="shared" si="2"/>
        <v>0</v>
      </c>
      <c r="G30" s="102"/>
      <c r="H30" s="99"/>
      <c r="I30" s="129" t="s">
        <v>276</v>
      </c>
      <c r="J30" s="129"/>
      <c r="K30" s="129"/>
      <c r="L30" s="129"/>
      <c r="M30" s="129"/>
      <c r="N30" s="129"/>
      <c r="O30" s="129"/>
      <c r="P30" s="99"/>
      <c r="Q30" s="98">
        <v>16</v>
      </c>
      <c r="R30" s="116">
        <v>85000</v>
      </c>
      <c r="S30" s="162"/>
      <c r="T30" s="99"/>
      <c r="U30" s="99"/>
      <c r="V30" s="99"/>
      <c r="W30" s="99"/>
      <c r="X30" s="99"/>
      <c r="Y30" s="99"/>
      <c r="Z30" s="99"/>
      <c r="AA30" s="99"/>
      <c r="AB30" s="99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</row>
    <row r="31" spans="1:44" ht="12" customHeight="1">
      <c r="A31" s="98">
        <v>17</v>
      </c>
      <c r="B31" s="102">
        <f>'（２）階層別月別人員内訳'!O23</f>
        <v>0</v>
      </c>
      <c r="C31" s="116">
        <f>'（２）階層別月別人員内訳'!O23*単価入力!$B$20+'（２）階層別月別人員内訳'!Q23*単価入力!$B$22+'（３）事務基準額内訳'!F31</f>
        <v>0</v>
      </c>
      <c r="D31" s="116">
        <f t="shared" si="0"/>
        <v>123307</v>
      </c>
      <c r="E31" s="116">
        <f t="shared" si="1"/>
        <v>0</v>
      </c>
      <c r="F31" s="116">
        <f t="shared" si="2"/>
        <v>0</v>
      </c>
      <c r="G31" s="102"/>
      <c r="H31" s="99"/>
      <c r="I31" s="129"/>
      <c r="J31" s="129"/>
      <c r="K31" s="129"/>
      <c r="L31" s="129"/>
      <c r="M31" s="129"/>
      <c r="N31" s="129"/>
      <c r="O31" s="129"/>
      <c r="P31" s="99"/>
      <c r="Q31" s="98">
        <v>17</v>
      </c>
      <c r="R31" s="116">
        <v>92000</v>
      </c>
      <c r="S31" s="162"/>
      <c r="T31" s="99"/>
      <c r="U31" s="99"/>
      <c r="V31" s="99"/>
      <c r="W31" s="99"/>
      <c r="X31" s="99"/>
      <c r="Y31" s="99"/>
      <c r="Z31" s="99"/>
      <c r="AA31" s="99"/>
      <c r="AB31" s="99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</row>
    <row r="32" spans="1:44" ht="12" customHeight="1">
      <c r="A32" s="98">
        <v>18</v>
      </c>
      <c r="B32" s="102">
        <f>'（２）階層別月別人員内訳'!O24</f>
        <v>0</v>
      </c>
      <c r="C32" s="116">
        <f>'（２）階層別月別人員内訳'!O24*単価入力!$B$20+'（２）階層別月別人員内訳'!Q24*単価入力!$B$22+'（３）事務基準額内訳'!F32</f>
        <v>0</v>
      </c>
      <c r="D32" s="116">
        <f t="shared" si="0"/>
        <v>123307</v>
      </c>
      <c r="E32" s="116">
        <f t="shared" si="1"/>
        <v>0</v>
      </c>
      <c r="F32" s="116">
        <f t="shared" si="2"/>
        <v>0</v>
      </c>
      <c r="G32" s="102"/>
      <c r="H32" s="99"/>
      <c r="I32" s="129"/>
      <c r="J32" s="129"/>
      <c r="K32" s="129"/>
      <c r="L32" s="129"/>
      <c r="M32" s="129"/>
      <c r="N32" s="129"/>
      <c r="O32" s="129"/>
      <c r="P32" s="99"/>
      <c r="Q32" s="98">
        <v>18</v>
      </c>
      <c r="R32" s="116">
        <v>101000</v>
      </c>
      <c r="S32" s="162"/>
      <c r="T32" s="99"/>
      <c r="U32" s="99"/>
      <c r="V32" s="99"/>
      <c r="W32" s="99"/>
      <c r="X32" s="99"/>
      <c r="Y32" s="99"/>
      <c r="Z32" s="99"/>
      <c r="AA32" s="99"/>
      <c r="AB32" s="99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</row>
    <row r="33" spans="1:43" ht="12" customHeight="1">
      <c r="A33" s="98">
        <v>19</v>
      </c>
      <c r="B33" s="102">
        <f>'（２）階層別月別人員内訳'!O25</f>
        <v>0</v>
      </c>
      <c r="C33" s="116">
        <f>'（２）階層別月別人員内訳'!O25*単価入力!$B$20+'（２）階層別月別人員内訳'!Q25*単価入力!$B$22+'（３）事務基準額内訳'!F33</f>
        <v>0</v>
      </c>
      <c r="D33" s="116">
        <f t="shared" si="0"/>
        <v>123307</v>
      </c>
      <c r="E33" s="116">
        <f t="shared" si="1"/>
        <v>0</v>
      </c>
      <c r="F33" s="116">
        <f t="shared" si="2"/>
        <v>0</v>
      </c>
      <c r="G33" s="102"/>
      <c r="H33" s="99"/>
      <c r="I33" s="129"/>
      <c r="J33" s="129"/>
      <c r="K33" s="129"/>
      <c r="L33" s="129"/>
      <c r="M33" s="129"/>
      <c r="N33" s="129"/>
      <c r="O33" s="129"/>
      <c r="P33" s="99"/>
      <c r="Q33" s="98">
        <v>19</v>
      </c>
      <c r="R33" s="116">
        <f>IF(M12&lt;109000,M12,109000)</f>
        <v>109000</v>
      </c>
      <c r="S33" s="162"/>
      <c r="T33" s="99"/>
      <c r="U33" s="99"/>
      <c r="V33" s="99"/>
      <c r="W33" s="99"/>
      <c r="X33" s="99"/>
      <c r="Y33" s="99"/>
      <c r="Z33" s="99"/>
      <c r="AA33" s="99"/>
      <c r="AB33" s="99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</row>
    <row r="34" spans="1:43" ht="12" customHeight="1">
      <c r="A34" s="98">
        <v>20</v>
      </c>
      <c r="B34" s="102">
        <f>'（２）階層別月別人員内訳'!O26</f>
        <v>0</v>
      </c>
      <c r="C34" s="116">
        <f>'（２）階層別月別人員内訳'!O26*単価入力!$B$20+'（２）階層別月別人員内訳'!Q26*単価入力!$B$22+'（３）事務基準額内訳'!F34</f>
        <v>0</v>
      </c>
      <c r="D34" s="116">
        <f t="shared" si="0"/>
        <v>123307</v>
      </c>
      <c r="E34" s="116">
        <f t="shared" si="1"/>
        <v>0</v>
      </c>
      <c r="F34" s="116">
        <f t="shared" si="2"/>
        <v>0</v>
      </c>
      <c r="G34" s="102"/>
      <c r="H34" s="99"/>
      <c r="I34" s="129"/>
      <c r="J34" s="129"/>
      <c r="K34" s="129"/>
      <c r="L34" s="129"/>
      <c r="M34" s="129"/>
      <c r="N34" s="129"/>
      <c r="O34" s="129"/>
      <c r="P34" s="99"/>
      <c r="Q34" s="98">
        <v>20</v>
      </c>
      <c r="R34" s="116">
        <f>IF(M12&lt;117000,M12,117000)</f>
        <v>110900</v>
      </c>
      <c r="S34" s="162"/>
      <c r="T34" s="99"/>
      <c r="U34" s="99"/>
      <c r="V34" s="99"/>
      <c r="W34" s="99"/>
      <c r="X34" s="99"/>
      <c r="Y34" s="99"/>
      <c r="Z34" s="99"/>
      <c r="AA34" s="99"/>
      <c r="AB34" s="99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</row>
    <row r="35" spans="1:43" ht="12" customHeight="1">
      <c r="A35" s="98" t="s">
        <v>12</v>
      </c>
      <c r="B35" s="102">
        <f>SUM(B14:B34)</f>
        <v>564</v>
      </c>
      <c r="C35" s="116">
        <f>SUM(C14:C34)</f>
        <v>41759300</v>
      </c>
      <c r="D35" s="121"/>
      <c r="E35" s="116">
        <f>SUM(E14:E34)</f>
        <v>69545148</v>
      </c>
      <c r="F35" s="116">
        <f>SUM(F14:F34)</f>
        <v>7548000</v>
      </c>
      <c r="G35" s="116"/>
      <c r="H35" s="99"/>
      <c r="I35" s="129"/>
      <c r="J35" s="129"/>
      <c r="K35" s="129"/>
      <c r="L35" s="129"/>
      <c r="M35" s="129"/>
      <c r="N35" s="129"/>
      <c r="O35" s="129"/>
      <c r="P35" s="99"/>
      <c r="Q35" s="99"/>
      <c r="R35" s="161"/>
      <c r="S35" s="112"/>
      <c r="T35" s="99"/>
      <c r="U35" s="99"/>
      <c r="V35" s="99"/>
      <c r="W35" s="99"/>
      <c r="X35" s="99"/>
      <c r="Y35" s="99"/>
      <c r="Z35" s="99"/>
      <c r="AA35" s="99"/>
      <c r="AB35" s="99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</row>
    <row r="36" spans="1:43" ht="12" customHeight="1">
      <c r="A36" s="108"/>
      <c r="B36" s="112"/>
      <c r="C36" s="112"/>
      <c r="D36" s="112"/>
      <c r="E36" s="112"/>
      <c r="F36" s="112"/>
      <c r="G36" s="99"/>
      <c r="H36" s="99"/>
      <c r="I36" s="129"/>
      <c r="J36" s="129"/>
      <c r="K36" s="129"/>
      <c r="L36" s="129"/>
      <c r="M36" s="129"/>
      <c r="N36" s="129"/>
      <c r="O36" s="129"/>
      <c r="P36" s="99"/>
      <c r="Q36" s="99"/>
      <c r="R36" s="112"/>
      <c r="S36" s="112"/>
      <c r="T36" s="99"/>
      <c r="U36" s="99"/>
      <c r="V36" s="99"/>
      <c r="W36" s="99"/>
      <c r="X36" s="99"/>
      <c r="Y36" s="99"/>
      <c r="Z36" s="99"/>
      <c r="AA36" s="99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</row>
    <row r="37" spans="1:43">
      <c r="A37" s="99" t="s">
        <v>255</v>
      </c>
      <c r="B37" s="99"/>
      <c r="C37" s="99"/>
      <c r="D37" s="99"/>
      <c r="E37" s="99"/>
      <c r="F37" s="99"/>
      <c r="G37" s="99"/>
      <c r="H37" s="99"/>
      <c r="I37" s="129"/>
      <c r="J37" s="129"/>
      <c r="K37" s="129"/>
      <c r="L37" s="129"/>
      <c r="M37" s="129"/>
      <c r="N37" s="129"/>
      <c r="O37" s="12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</row>
    <row r="38" spans="1:43">
      <c r="A38" s="99" t="s">
        <v>54</v>
      </c>
      <c r="B38" s="99"/>
      <c r="C38" s="99"/>
      <c r="D38" s="99"/>
      <c r="E38" s="99"/>
      <c r="F38" s="99"/>
      <c r="G38" s="99"/>
      <c r="H38" s="99"/>
      <c r="I38" s="129"/>
      <c r="J38" s="129"/>
      <c r="K38" s="129"/>
      <c r="L38" s="129"/>
      <c r="M38" s="129"/>
      <c r="N38" s="129"/>
      <c r="O38" s="12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</row>
    <row r="39" spans="1:43">
      <c r="A39" s="99" t="s">
        <v>68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</row>
    <row r="40" spans="1:43">
      <c r="A40" s="99" t="s">
        <v>257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</row>
    <row r="41" spans="1:43">
      <c r="A41" s="99" t="s">
        <v>214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</row>
    <row r="42" spans="1:4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</row>
    <row r="43" spans="1:43">
      <c r="A43" s="60"/>
      <c r="B43" s="60"/>
      <c r="C43" s="60"/>
      <c r="D43" s="60"/>
      <c r="E43" s="60"/>
      <c r="F43" s="60"/>
      <c r="G43" s="60"/>
      <c r="H43" s="60"/>
      <c r="I43" s="99"/>
      <c r="J43" s="99"/>
      <c r="K43" s="99"/>
      <c r="L43" s="99"/>
      <c r="M43" s="99"/>
      <c r="N43" s="99"/>
      <c r="O43" s="99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43">
      <c r="A44" s="60"/>
      <c r="B44" s="60"/>
      <c r="C44" s="60"/>
      <c r="D44" s="60"/>
      <c r="E44" s="60"/>
      <c r="F44" s="60"/>
      <c r="G44" s="60"/>
      <c r="H44" s="60"/>
      <c r="I44" s="99"/>
      <c r="J44" s="99"/>
      <c r="K44" s="99"/>
      <c r="L44" s="99"/>
      <c r="M44" s="99"/>
      <c r="N44" s="99"/>
      <c r="O44" s="99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43">
      <c r="A45" s="60"/>
      <c r="B45" s="60"/>
      <c r="C45" s="60"/>
      <c r="D45" s="60"/>
      <c r="E45" s="60"/>
      <c r="F45" s="60"/>
      <c r="G45" s="60"/>
      <c r="H45" s="60"/>
      <c r="I45" s="99"/>
      <c r="J45" s="99"/>
      <c r="K45" s="99"/>
      <c r="L45" s="99"/>
      <c r="M45" s="99"/>
      <c r="N45" s="99"/>
      <c r="O45" s="99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43">
      <c r="A46" s="60"/>
      <c r="B46" s="60"/>
      <c r="C46" s="60"/>
      <c r="D46" s="60"/>
      <c r="E46" s="60"/>
      <c r="F46" s="60"/>
      <c r="G46" s="60"/>
      <c r="H46" s="60"/>
      <c r="I46" s="99"/>
      <c r="J46" s="99"/>
      <c r="K46" s="99"/>
      <c r="L46" s="99"/>
      <c r="M46" s="99"/>
      <c r="N46" s="99"/>
      <c r="O46" s="99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4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4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>
      <c r="I87" s="60"/>
      <c r="J87" s="60"/>
      <c r="K87" s="60"/>
      <c r="L87" s="60"/>
      <c r="M87" s="60"/>
      <c r="N87" s="60"/>
      <c r="O87" s="60"/>
    </row>
    <row r="88" spans="1:27">
      <c r="I88" s="60"/>
      <c r="J88" s="60"/>
      <c r="K88" s="60"/>
      <c r="L88" s="60"/>
      <c r="M88" s="60"/>
      <c r="N88" s="60"/>
      <c r="O88" s="60"/>
    </row>
    <row r="89" spans="1:27">
      <c r="I89" s="60"/>
      <c r="J89" s="60"/>
      <c r="K89" s="60"/>
      <c r="L89" s="60"/>
      <c r="M89" s="60"/>
      <c r="N89" s="60"/>
      <c r="O89" s="60"/>
    </row>
    <row r="90" spans="1:27">
      <c r="I90" s="60"/>
      <c r="J90" s="60"/>
      <c r="K90" s="60"/>
      <c r="L90" s="60"/>
      <c r="M90" s="60"/>
      <c r="N90" s="60"/>
      <c r="O90" s="60"/>
    </row>
    <row r="91" spans="1:27">
      <c r="I91" s="60"/>
      <c r="J91" s="60"/>
      <c r="K91" s="60"/>
    </row>
  </sheetData>
  <mergeCells count="20">
    <mergeCell ref="I11:L11"/>
    <mergeCell ref="D4:D5"/>
    <mergeCell ref="E4:E5"/>
    <mergeCell ref="D11:E12"/>
    <mergeCell ref="I12:L13"/>
    <mergeCell ref="M12:M13"/>
    <mergeCell ref="J14:L15"/>
    <mergeCell ref="M14:M15"/>
    <mergeCell ref="J16:L17"/>
    <mergeCell ref="M16:M17"/>
    <mergeCell ref="J18:L19"/>
    <mergeCell ref="M18:M19"/>
    <mergeCell ref="J20:L21"/>
    <mergeCell ref="M20:M21"/>
    <mergeCell ref="J22:L23"/>
    <mergeCell ref="M22:M23"/>
    <mergeCell ref="J24:L25"/>
    <mergeCell ref="M24:M25"/>
    <mergeCell ref="I26:L27"/>
    <mergeCell ref="M26:M27"/>
  </mergeCells>
  <phoneticPr fontId="2"/>
  <pageMargins left="0" right="0" top="0.74803149606299213" bottom="0.74803149606299213" header="0.31496062992125984" footer="0.31496062992125984"/>
  <pageSetup paperSize="9" fitToWidth="1" fitToHeight="1" orientation="landscape" usePrinterDefaults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15"/>
  <sheetViews>
    <sheetView view="pageBreakPreview" zoomScaleSheetLayoutView="100" workbookViewId="0">
      <selection activeCell="E7" sqref="E7"/>
    </sheetView>
  </sheetViews>
  <sheetFormatPr defaultRowHeight="13.5"/>
  <cols>
    <col min="1" max="1" width="4.875" customWidth="1"/>
    <col min="2" max="2" width="3.25" customWidth="1"/>
    <col min="3" max="3" width="7.375" customWidth="1"/>
    <col min="4" max="4" width="15.25" customWidth="1"/>
    <col min="5" max="7" width="11.75" customWidth="1"/>
  </cols>
  <sheetData>
    <row r="1" spans="1:8" ht="16.149999999999999" customHeight="1">
      <c r="A1" s="60"/>
      <c r="B1" s="60" t="s">
        <v>57</v>
      </c>
      <c r="C1" s="60"/>
      <c r="D1" s="60"/>
      <c r="E1" s="60"/>
    </row>
    <row r="2" spans="1:8" ht="16.149999999999999" customHeight="1">
      <c r="A2" s="164"/>
      <c r="B2" s="60"/>
      <c r="C2" s="60"/>
      <c r="D2" s="60"/>
      <c r="E2" s="60"/>
      <c r="F2" s="176"/>
      <c r="G2" s="176"/>
    </row>
    <row r="3" spans="1:8" ht="16.149999999999999" customHeight="1">
      <c r="A3" s="165"/>
      <c r="B3" s="60" t="s">
        <v>55</v>
      </c>
      <c r="C3" s="60"/>
      <c r="D3" s="167" t="str">
        <f>単価入力!$B$2</f>
        <v>旭川軽費園</v>
      </c>
      <c r="E3" s="169"/>
      <c r="F3" s="175"/>
      <c r="G3" s="176"/>
    </row>
    <row r="4" spans="1:8" ht="16.149999999999999" customHeight="1">
      <c r="A4" s="165"/>
      <c r="B4" s="60"/>
      <c r="C4" s="64" t="s">
        <v>63</v>
      </c>
      <c r="D4" s="73"/>
      <c r="E4" s="170" t="s">
        <v>58</v>
      </c>
      <c r="F4" s="170"/>
      <c r="G4" s="183"/>
      <c r="H4" s="182"/>
    </row>
    <row r="5" spans="1:8" ht="16.149999999999999" customHeight="1">
      <c r="A5" s="164"/>
      <c r="B5" s="60"/>
      <c r="C5" s="65"/>
      <c r="D5" s="74"/>
      <c r="E5" s="168" t="s">
        <v>71</v>
      </c>
      <c r="F5" s="177" t="s">
        <v>74</v>
      </c>
      <c r="G5" s="118" t="s">
        <v>41</v>
      </c>
      <c r="H5" s="182"/>
    </row>
    <row r="6" spans="1:8" ht="16.149999999999999" customHeight="1">
      <c r="A6" s="165"/>
      <c r="B6" s="60"/>
      <c r="C6" s="71"/>
      <c r="D6" s="79"/>
      <c r="E6" s="171"/>
      <c r="F6" s="178"/>
      <c r="G6" s="184"/>
      <c r="H6" s="182"/>
    </row>
    <row r="7" spans="1:8" ht="16.149999999999999" customHeight="1">
      <c r="A7" s="164"/>
      <c r="B7" s="60"/>
      <c r="C7" s="67" t="s">
        <v>59</v>
      </c>
      <c r="D7" s="76"/>
      <c r="E7" s="172"/>
      <c r="F7" s="179"/>
      <c r="G7" s="185">
        <f t="shared" ref="G7:G23" si="0">E7+F7</f>
        <v>0</v>
      </c>
      <c r="H7" s="182"/>
    </row>
    <row r="8" spans="1:8" ht="16.149999999999999" customHeight="1">
      <c r="A8" s="164"/>
      <c r="B8" s="60"/>
      <c r="C8" s="67"/>
      <c r="D8" s="76"/>
      <c r="E8" s="172"/>
      <c r="F8" s="179"/>
      <c r="G8" s="185">
        <f t="shared" si="0"/>
        <v>0</v>
      </c>
      <c r="H8" s="182"/>
    </row>
    <row r="9" spans="1:8" ht="16.149999999999999" customHeight="1">
      <c r="A9" s="164"/>
      <c r="B9" s="60"/>
      <c r="C9" s="67" t="s">
        <v>61</v>
      </c>
      <c r="D9" s="76"/>
      <c r="E9" s="172"/>
      <c r="F9" s="179"/>
      <c r="G9" s="185">
        <f t="shared" si="0"/>
        <v>0</v>
      </c>
      <c r="H9" s="182"/>
    </row>
    <row r="10" spans="1:8" ht="16.149999999999999" customHeight="1">
      <c r="A10" s="164"/>
      <c r="B10" s="60"/>
      <c r="C10" s="67"/>
      <c r="D10" s="76"/>
      <c r="E10" s="172"/>
      <c r="F10" s="179"/>
      <c r="G10" s="185">
        <f t="shared" si="0"/>
        <v>0</v>
      </c>
      <c r="H10" s="182"/>
    </row>
    <row r="11" spans="1:8" ht="16.149999999999999" customHeight="1">
      <c r="A11" s="164"/>
      <c r="B11" s="60"/>
      <c r="C11" s="67" t="s">
        <v>62</v>
      </c>
      <c r="D11" s="76"/>
      <c r="E11" s="172"/>
      <c r="F11" s="179"/>
      <c r="G11" s="185">
        <f t="shared" si="0"/>
        <v>0</v>
      </c>
      <c r="H11" s="182"/>
    </row>
    <row r="12" spans="1:8" ht="16.149999999999999" customHeight="1">
      <c r="A12" s="164"/>
      <c r="B12" s="60"/>
      <c r="C12" s="67"/>
      <c r="D12" s="76"/>
      <c r="E12" s="172"/>
      <c r="F12" s="179"/>
      <c r="G12" s="185">
        <f t="shared" si="0"/>
        <v>0</v>
      </c>
      <c r="H12" s="182"/>
    </row>
    <row r="13" spans="1:8" ht="16.149999999999999" customHeight="1">
      <c r="A13" s="164"/>
      <c r="B13" s="60"/>
      <c r="C13" s="67" t="s">
        <v>60</v>
      </c>
      <c r="D13" s="76"/>
      <c r="E13" s="173"/>
      <c r="F13" s="180"/>
      <c r="G13" s="185">
        <f t="shared" si="0"/>
        <v>0</v>
      </c>
      <c r="H13" s="182"/>
    </row>
    <row r="14" spans="1:8" ht="16.149999999999999" customHeight="1">
      <c r="A14" s="164"/>
      <c r="B14" s="60"/>
      <c r="C14" s="67"/>
      <c r="D14" s="76"/>
      <c r="E14" s="173"/>
      <c r="F14" s="180"/>
      <c r="G14" s="185">
        <f t="shared" si="0"/>
        <v>0</v>
      </c>
      <c r="H14" s="182"/>
    </row>
    <row r="15" spans="1:8" ht="16.149999999999999" customHeight="1">
      <c r="A15" s="164"/>
      <c r="B15" s="60"/>
      <c r="C15" s="67" t="s">
        <v>65</v>
      </c>
      <c r="D15" s="76"/>
      <c r="E15" s="172"/>
      <c r="F15" s="179"/>
      <c r="G15" s="185">
        <f t="shared" si="0"/>
        <v>0</v>
      </c>
      <c r="H15" s="182"/>
    </row>
    <row r="16" spans="1:8" ht="16.149999999999999" customHeight="1">
      <c r="A16" s="164"/>
      <c r="B16" s="60"/>
      <c r="C16" s="67"/>
      <c r="D16" s="76"/>
      <c r="E16" s="172"/>
      <c r="F16" s="179"/>
      <c r="G16" s="185">
        <f t="shared" si="0"/>
        <v>0</v>
      </c>
      <c r="H16" s="182"/>
    </row>
    <row r="17" spans="1:8" ht="16.149999999999999" customHeight="1">
      <c r="A17" s="164"/>
      <c r="B17" s="60"/>
      <c r="C17" s="67" t="s">
        <v>66</v>
      </c>
      <c r="D17" s="76"/>
      <c r="E17" s="172"/>
      <c r="F17" s="179"/>
      <c r="G17" s="185">
        <f t="shared" si="0"/>
        <v>0</v>
      </c>
      <c r="H17" s="182"/>
    </row>
    <row r="18" spans="1:8" ht="16.149999999999999" customHeight="1">
      <c r="A18" s="164"/>
      <c r="B18" s="60"/>
      <c r="C18" s="67"/>
      <c r="D18" s="76"/>
      <c r="E18" s="172"/>
      <c r="F18" s="179"/>
      <c r="G18" s="185">
        <f t="shared" si="0"/>
        <v>0</v>
      </c>
      <c r="H18" s="182"/>
    </row>
    <row r="19" spans="1:8" ht="16.149999999999999" customHeight="1">
      <c r="A19" s="164"/>
      <c r="B19" s="60"/>
      <c r="C19" s="67" t="s">
        <v>26</v>
      </c>
      <c r="D19" s="76"/>
      <c r="E19" s="172"/>
      <c r="F19" s="179"/>
      <c r="G19" s="185">
        <f t="shared" si="0"/>
        <v>0</v>
      </c>
      <c r="H19" s="182"/>
    </row>
    <row r="20" spans="1:8" ht="16.149999999999999" customHeight="1">
      <c r="A20" s="164"/>
      <c r="B20" s="60"/>
      <c r="C20" s="67"/>
      <c r="D20" s="76"/>
      <c r="E20" s="172"/>
      <c r="F20" s="179"/>
      <c r="G20" s="185">
        <f t="shared" si="0"/>
        <v>0</v>
      </c>
      <c r="H20" s="182"/>
    </row>
    <row r="21" spans="1:8" ht="16.149999999999999" customHeight="1">
      <c r="A21" s="164"/>
      <c r="B21" s="60"/>
      <c r="C21" s="67" t="s">
        <v>16</v>
      </c>
      <c r="D21" s="76"/>
      <c r="E21" s="172"/>
      <c r="F21" s="179"/>
      <c r="G21" s="185">
        <f t="shared" si="0"/>
        <v>0</v>
      </c>
      <c r="H21" s="182"/>
    </row>
    <row r="22" spans="1:8" ht="16.149999999999999" customHeight="1">
      <c r="A22" s="164"/>
      <c r="B22" s="60"/>
      <c r="C22" s="67"/>
      <c r="D22" s="76"/>
      <c r="E22" s="172"/>
      <c r="F22" s="179"/>
      <c r="G22" s="185">
        <f t="shared" si="0"/>
        <v>0</v>
      </c>
      <c r="H22" s="182"/>
    </row>
    <row r="23" spans="1:8" ht="16.149999999999999" customHeight="1">
      <c r="A23" s="164"/>
      <c r="B23" s="60"/>
      <c r="C23" s="67" t="s">
        <v>67</v>
      </c>
      <c r="D23" s="76"/>
      <c r="E23" s="172"/>
      <c r="F23" s="179"/>
      <c r="G23" s="185">
        <f t="shared" si="0"/>
        <v>0</v>
      </c>
      <c r="H23" s="182"/>
    </row>
    <row r="24" spans="1:8" ht="16.149999999999999" customHeight="1">
      <c r="A24" s="60"/>
      <c r="B24" s="60"/>
      <c r="C24" s="71"/>
      <c r="D24" s="79"/>
      <c r="E24" s="171"/>
      <c r="F24" s="178"/>
      <c r="G24" s="185"/>
      <c r="H24" s="182"/>
    </row>
    <row r="25" spans="1:8" ht="16.149999999999999" customHeight="1">
      <c r="A25" s="60"/>
      <c r="B25" s="60"/>
      <c r="C25" s="166" t="s">
        <v>41</v>
      </c>
      <c r="D25" s="168"/>
      <c r="E25" s="174">
        <f>SUM(E6:E24)</f>
        <v>0</v>
      </c>
      <c r="F25" s="181">
        <f>SUM(F6:F24)</f>
        <v>0</v>
      </c>
      <c r="G25" s="181">
        <f>SUM(G6:G24)</f>
        <v>0</v>
      </c>
      <c r="H25" s="182"/>
    </row>
    <row r="26" spans="1:8">
      <c r="A26" s="60"/>
      <c r="B26" s="60"/>
      <c r="C26" s="60"/>
      <c r="D26" s="60"/>
      <c r="E26" s="60"/>
      <c r="F26" s="60"/>
      <c r="G26" s="60"/>
      <c r="H26" s="182"/>
    </row>
    <row r="27" spans="1:8">
      <c r="A27" s="60"/>
      <c r="B27" s="60"/>
      <c r="C27" s="60" t="s">
        <v>258</v>
      </c>
      <c r="D27" s="60"/>
      <c r="E27" s="60"/>
      <c r="F27" s="60"/>
      <c r="G27" s="60"/>
      <c r="H27" s="182"/>
    </row>
    <row r="28" spans="1:8">
      <c r="A28" s="60"/>
      <c r="B28" s="60"/>
      <c r="C28" s="129" t="s">
        <v>259</v>
      </c>
      <c r="D28" s="60"/>
      <c r="E28" s="60"/>
      <c r="F28" s="60"/>
      <c r="G28" s="60"/>
      <c r="H28" s="182"/>
    </row>
    <row r="29" spans="1:8">
      <c r="A29" s="60"/>
      <c r="B29" s="60"/>
      <c r="C29" s="129" t="s">
        <v>214</v>
      </c>
      <c r="D29" s="60"/>
      <c r="E29" s="60"/>
      <c r="F29" s="60"/>
      <c r="G29" s="60"/>
      <c r="H29" s="182"/>
    </row>
    <row r="30" spans="1:8">
      <c r="A30" s="60"/>
      <c r="B30" s="60"/>
      <c r="C30" s="60"/>
      <c r="D30" s="60"/>
      <c r="E30" s="60"/>
      <c r="F30" s="60"/>
      <c r="G30" s="60"/>
      <c r="H30" s="182"/>
    </row>
    <row r="31" spans="1:8">
      <c r="A31" s="60"/>
      <c r="B31" s="60"/>
      <c r="C31" s="60"/>
      <c r="D31" s="60"/>
      <c r="E31" s="60"/>
      <c r="F31" s="60"/>
      <c r="G31" s="60"/>
      <c r="H31" s="182"/>
    </row>
    <row r="32" spans="1:8">
      <c r="A32" s="60"/>
      <c r="B32" s="60"/>
      <c r="C32" s="60"/>
      <c r="D32" s="60"/>
      <c r="E32" s="60"/>
      <c r="F32" s="60"/>
      <c r="G32" s="60"/>
      <c r="H32" s="182"/>
    </row>
    <row r="33" spans="1:8">
      <c r="A33" s="60"/>
      <c r="B33" s="60"/>
      <c r="C33" s="60"/>
      <c r="D33" s="60"/>
      <c r="E33" s="60"/>
      <c r="F33" s="60"/>
      <c r="G33" s="60"/>
      <c r="H33" s="182"/>
    </row>
    <row r="34" spans="1:8">
      <c r="A34" s="60"/>
      <c r="B34" s="60"/>
      <c r="C34" s="60"/>
      <c r="D34" s="60"/>
      <c r="E34" s="60"/>
      <c r="F34" s="60"/>
      <c r="G34" s="60"/>
      <c r="H34" s="182"/>
    </row>
    <row r="35" spans="1:8">
      <c r="A35" s="60"/>
      <c r="B35" s="60"/>
      <c r="C35" s="60"/>
      <c r="D35" s="60"/>
      <c r="E35" s="60"/>
      <c r="F35" s="60"/>
      <c r="G35" s="60"/>
      <c r="H35" s="182"/>
    </row>
    <row r="36" spans="1:8">
      <c r="A36" s="60"/>
      <c r="B36" s="60"/>
      <c r="C36" s="60"/>
      <c r="D36" s="60"/>
      <c r="E36" s="60"/>
      <c r="F36" s="60"/>
      <c r="G36" s="60"/>
      <c r="H36" s="182"/>
    </row>
    <row r="37" spans="1:8">
      <c r="A37" s="60"/>
      <c r="B37" s="60"/>
      <c r="C37" s="60"/>
      <c r="D37" s="60"/>
      <c r="E37" s="60"/>
      <c r="F37" s="182"/>
      <c r="G37" s="182"/>
      <c r="H37" s="182"/>
    </row>
    <row r="38" spans="1:8">
      <c r="A38" s="60"/>
      <c r="B38" s="60"/>
      <c r="C38" s="60"/>
      <c r="D38" s="60"/>
      <c r="E38" s="60"/>
      <c r="F38" s="182"/>
      <c r="G38" s="182"/>
      <c r="H38" s="182"/>
    </row>
    <row r="39" spans="1:8">
      <c r="A39" s="60"/>
      <c r="B39" s="60"/>
      <c r="C39" s="60"/>
      <c r="D39" s="60"/>
      <c r="E39" s="60"/>
      <c r="F39" s="182"/>
      <c r="G39" s="182"/>
      <c r="H39" s="182"/>
    </row>
    <row r="40" spans="1:8">
      <c r="A40" s="60"/>
      <c r="B40" s="60"/>
      <c r="C40" s="60"/>
      <c r="D40" s="60"/>
      <c r="E40" s="60"/>
      <c r="F40" s="182"/>
      <c r="G40" s="182"/>
      <c r="H40" s="182"/>
    </row>
    <row r="41" spans="1:8">
      <c r="A41" s="60"/>
      <c r="B41" s="60"/>
      <c r="C41" s="60"/>
      <c r="D41" s="60"/>
      <c r="E41" s="60"/>
      <c r="F41" s="182"/>
      <c r="G41" s="182"/>
      <c r="H41" s="182"/>
    </row>
    <row r="42" spans="1:8">
      <c r="A42" s="60"/>
      <c r="B42" s="60"/>
      <c r="C42" s="60"/>
      <c r="D42" s="60"/>
      <c r="E42" s="60"/>
      <c r="F42" s="182"/>
      <c r="G42" s="182"/>
      <c r="H42" s="182"/>
    </row>
    <row r="43" spans="1:8">
      <c r="A43" s="60"/>
      <c r="B43" s="60"/>
      <c r="C43" s="60"/>
      <c r="D43" s="60"/>
      <c r="E43" s="60"/>
      <c r="F43" s="182"/>
      <c r="G43" s="182"/>
      <c r="H43" s="182"/>
    </row>
    <row r="44" spans="1:8">
      <c r="A44" s="60"/>
      <c r="B44" s="60"/>
      <c r="C44" s="60"/>
      <c r="D44" s="60"/>
      <c r="E44" s="60"/>
      <c r="F44" s="182"/>
      <c r="G44" s="182"/>
      <c r="H44" s="182"/>
    </row>
    <row r="45" spans="1:8">
      <c r="A45" s="60"/>
      <c r="B45" s="60"/>
      <c r="C45" s="60"/>
      <c r="D45" s="60"/>
      <c r="E45" s="60"/>
      <c r="F45" s="182"/>
      <c r="G45" s="182"/>
      <c r="H45" s="182"/>
    </row>
    <row r="46" spans="1:8">
      <c r="A46" s="60"/>
      <c r="B46" s="60"/>
      <c r="C46" s="60"/>
      <c r="D46" s="60"/>
      <c r="E46" s="60"/>
      <c r="F46" s="182"/>
      <c r="G46" s="182"/>
      <c r="H46" s="182"/>
    </row>
    <row r="47" spans="1:8">
      <c r="A47" s="60"/>
      <c r="B47" s="60"/>
      <c r="C47" s="60"/>
      <c r="D47" s="60"/>
      <c r="E47" s="60"/>
      <c r="F47" s="182"/>
      <c r="G47" s="182"/>
      <c r="H47" s="182"/>
    </row>
    <row r="48" spans="1:8">
      <c r="A48" s="60"/>
      <c r="B48" s="60"/>
      <c r="C48" s="60"/>
      <c r="D48" s="60"/>
      <c r="E48" s="60"/>
    </row>
    <row r="49" spans="1:5">
      <c r="A49" s="60"/>
      <c r="B49" s="60"/>
      <c r="C49" s="60"/>
      <c r="D49" s="60"/>
      <c r="E49" s="60"/>
    </row>
    <row r="50" spans="1:5">
      <c r="A50" s="60"/>
      <c r="B50" s="60"/>
      <c r="C50" s="60"/>
      <c r="D50" s="60"/>
      <c r="E50" s="60"/>
    </row>
    <row r="51" spans="1:5">
      <c r="A51" s="60"/>
      <c r="B51" s="60"/>
      <c r="C51" s="60"/>
      <c r="D51" s="60"/>
      <c r="E51" s="60"/>
    </row>
    <row r="52" spans="1:5">
      <c r="A52" s="60"/>
      <c r="B52" s="60"/>
      <c r="C52" s="60"/>
      <c r="D52" s="60"/>
      <c r="E52" s="60"/>
    </row>
    <row r="53" spans="1:5">
      <c r="A53" s="60"/>
      <c r="B53" s="60"/>
      <c r="C53" s="60"/>
      <c r="D53" s="60"/>
      <c r="E53" s="60"/>
    </row>
    <row r="54" spans="1:5">
      <c r="A54" s="60"/>
      <c r="B54" s="60"/>
      <c r="C54" s="60"/>
      <c r="D54" s="60"/>
      <c r="E54" s="60"/>
    </row>
    <row r="55" spans="1:5">
      <c r="A55" s="60"/>
      <c r="B55" s="60"/>
      <c r="C55" s="60"/>
      <c r="D55" s="60"/>
      <c r="E55" s="60"/>
    </row>
    <row r="56" spans="1:5">
      <c r="A56" s="60"/>
      <c r="B56" s="60"/>
      <c r="C56" s="60"/>
      <c r="D56" s="60"/>
      <c r="E56" s="60"/>
    </row>
    <row r="57" spans="1:5">
      <c r="A57" s="60"/>
      <c r="B57" s="60"/>
      <c r="C57" s="60"/>
      <c r="D57" s="60"/>
      <c r="E57" s="60"/>
    </row>
    <row r="58" spans="1:5">
      <c r="A58" s="60"/>
      <c r="B58" s="60"/>
      <c r="C58" s="60"/>
      <c r="D58" s="60"/>
      <c r="E58" s="60"/>
    </row>
    <row r="59" spans="1:5">
      <c r="A59" s="60"/>
      <c r="B59" s="60"/>
      <c r="C59" s="60"/>
      <c r="D59" s="60"/>
      <c r="E59" s="60"/>
    </row>
    <row r="60" spans="1:5">
      <c r="A60" s="60"/>
      <c r="B60" s="60"/>
      <c r="C60" s="60"/>
      <c r="D60" s="60"/>
      <c r="E60" s="60"/>
    </row>
    <row r="61" spans="1:5">
      <c r="A61" s="60"/>
      <c r="B61" s="60"/>
      <c r="C61" s="60"/>
      <c r="D61" s="60"/>
      <c r="E61" s="60"/>
    </row>
    <row r="62" spans="1:5">
      <c r="A62" s="60"/>
      <c r="B62" s="60"/>
      <c r="C62" s="60"/>
      <c r="D62" s="60"/>
      <c r="E62" s="60"/>
    </row>
    <row r="63" spans="1:5">
      <c r="A63" s="60"/>
      <c r="B63" s="60"/>
      <c r="C63" s="60"/>
      <c r="D63" s="60"/>
      <c r="E63" s="60"/>
    </row>
    <row r="64" spans="1:5">
      <c r="A64" s="60"/>
      <c r="B64" s="60"/>
      <c r="C64" s="60"/>
      <c r="D64" s="60"/>
      <c r="E64" s="60"/>
    </row>
    <row r="65" spans="1:5">
      <c r="A65" s="60"/>
      <c r="B65" s="60"/>
      <c r="C65" s="60"/>
      <c r="D65" s="60"/>
      <c r="E65" s="60"/>
    </row>
    <row r="66" spans="1:5">
      <c r="A66" s="60"/>
      <c r="B66" s="60"/>
      <c r="C66" s="60"/>
      <c r="D66" s="60"/>
      <c r="E66" s="60"/>
    </row>
    <row r="67" spans="1:5">
      <c r="A67" s="60"/>
      <c r="B67" s="60"/>
      <c r="C67" s="60"/>
      <c r="D67" s="60"/>
      <c r="E67" s="60"/>
    </row>
    <row r="68" spans="1:5">
      <c r="A68" s="60"/>
      <c r="B68" s="60"/>
      <c r="C68" s="60"/>
      <c r="D68" s="60"/>
      <c r="E68" s="60"/>
    </row>
    <row r="69" spans="1:5">
      <c r="A69" s="60"/>
      <c r="B69" s="60"/>
      <c r="C69" s="60"/>
      <c r="D69" s="60"/>
      <c r="E69" s="60"/>
    </row>
    <row r="70" spans="1:5">
      <c r="A70" s="60"/>
      <c r="B70" s="60"/>
      <c r="C70" s="60"/>
      <c r="D70" s="60"/>
      <c r="E70" s="60"/>
    </row>
    <row r="71" spans="1:5">
      <c r="A71" s="60"/>
      <c r="B71" s="60"/>
      <c r="C71" s="60"/>
      <c r="D71" s="60"/>
      <c r="E71" s="60"/>
    </row>
    <row r="72" spans="1:5">
      <c r="A72" s="60"/>
      <c r="B72" s="60"/>
      <c r="C72" s="60"/>
      <c r="D72" s="60"/>
      <c r="E72" s="60"/>
    </row>
    <row r="73" spans="1:5">
      <c r="A73" s="60"/>
      <c r="B73" s="60"/>
      <c r="C73" s="60"/>
      <c r="D73" s="60"/>
      <c r="E73" s="60"/>
    </row>
    <row r="74" spans="1:5">
      <c r="A74" s="60"/>
      <c r="B74" s="60"/>
      <c r="C74" s="60"/>
      <c r="D74" s="60"/>
      <c r="E74" s="60"/>
    </row>
    <row r="75" spans="1:5">
      <c r="A75" s="60"/>
      <c r="B75" s="60"/>
      <c r="C75" s="60"/>
      <c r="D75" s="60"/>
      <c r="E75" s="60"/>
    </row>
    <row r="76" spans="1:5">
      <c r="A76" s="60"/>
      <c r="B76" s="60"/>
      <c r="C76" s="60"/>
      <c r="D76" s="60"/>
      <c r="E76" s="60"/>
    </row>
    <row r="77" spans="1:5">
      <c r="A77" s="60"/>
      <c r="B77" s="60"/>
      <c r="C77" s="60"/>
      <c r="D77" s="60"/>
      <c r="E77" s="60"/>
    </row>
    <row r="78" spans="1:5">
      <c r="A78" s="60"/>
      <c r="B78" s="60"/>
      <c r="C78" s="60"/>
      <c r="D78" s="60"/>
      <c r="E78" s="60"/>
    </row>
    <row r="79" spans="1:5">
      <c r="A79" s="60"/>
      <c r="B79" s="60"/>
      <c r="C79" s="60"/>
      <c r="D79" s="60"/>
      <c r="E79" s="60"/>
    </row>
    <row r="80" spans="1:5">
      <c r="A80" s="60"/>
      <c r="B80" s="60"/>
      <c r="C80" s="60"/>
      <c r="D80" s="60"/>
      <c r="E80" s="60"/>
    </row>
    <row r="81" spans="1:5">
      <c r="A81" s="60"/>
      <c r="B81" s="60"/>
      <c r="C81" s="60"/>
      <c r="D81" s="60"/>
      <c r="E81" s="60"/>
    </row>
    <row r="82" spans="1:5">
      <c r="A82" s="60"/>
      <c r="B82" s="60"/>
      <c r="C82" s="60"/>
      <c r="D82" s="60"/>
      <c r="E82" s="60"/>
    </row>
    <row r="83" spans="1:5">
      <c r="A83" s="60"/>
      <c r="B83" s="60"/>
      <c r="C83" s="60"/>
      <c r="D83" s="60"/>
      <c r="E83" s="60"/>
    </row>
    <row r="84" spans="1:5">
      <c r="A84" s="60"/>
      <c r="B84" s="60"/>
      <c r="C84" s="60"/>
      <c r="D84" s="60"/>
      <c r="E84" s="60"/>
    </row>
    <row r="85" spans="1:5">
      <c r="A85" s="60"/>
      <c r="B85" s="60"/>
      <c r="C85" s="60"/>
      <c r="D85" s="60"/>
      <c r="E85" s="60"/>
    </row>
    <row r="86" spans="1:5">
      <c r="A86" s="60"/>
      <c r="B86" s="60"/>
      <c r="C86" s="60"/>
      <c r="D86" s="60"/>
      <c r="E86" s="60"/>
    </row>
    <row r="87" spans="1:5">
      <c r="A87" s="60"/>
      <c r="B87" s="60"/>
      <c r="C87" s="60"/>
      <c r="D87" s="60"/>
      <c r="E87" s="60"/>
    </row>
    <row r="88" spans="1:5">
      <c r="A88" s="60"/>
      <c r="B88" s="60"/>
      <c r="C88" s="60"/>
      <c r="D88" s="60"/>
      <c r="E88" s="60"/>
    </row>
    <row r="89" spans="1:5">
      <c r="A89" s="60"/>
      <c r="B89" s="60"/>
      <c r="C89" s="60"/>
      <c r="D89" s="60"/>
      <c r="E89" s="60"/>
    </row>
    <row r="90" spans="1:5">
      <c r="A90" s="60"/>
      <c r="B90" s="60"/>
      <c r="C90" s="60"/>
      <c r="D90" s="60"/>
      <c r="E90" s="60"/>
    </row>
    <row r="91" spans="1:5">
      <c r="A91" s="60"/>
      <c r="B91" s="60"/>
      <c r="C91" s="60"/>
      <c r="D91" s="60"/>
      <c r="E91" s="60"/>
    </row>
    <row r="92" spans="1:5">
      <c r="A92" s="60"/>
      <c r="B92" s="60"/>
      <c r="C92" s="60"/>
      <c r="D92" s="60"/>
      <c r="E92" s="60"/>
    </row>
    <row r="93" spans="1:5">
      <c r="A93" s="60"/>
      <c r="B93" s="60"/>
      <c r="C93" s="60"/>
      <c r="D93" s="60"/>
      <c r="E93" s="60"/>
    </row>
    <row r="94" spans="1:5">
      <c r="A94" s="60"/>
      <c r="B94" s="60"/>
      <c r="C94" s="60"/>
      <c r="D94" s="60"/>
      <c r="E94" s="60"/>
    </row>
    <row r="95" spans="1:5">
      <c r="A95" s="60"/>
      <c r="B95" s="60"/>
      <c r="C95" s="60"/>
      <c r="D95" s="60"/>
      <c r="E95" s="60"/>
    </row>
    <row r="96" spans="1:5">
      <c r="A96" s="60"/>
      <c r="B96" s="60"/>
      <c r="C96" s="60"/>
      <c r="D96" s="60"/>
      <c r="E96" s="60"/>
    </row>
    <row r="97" spans="1:5">
      <c r="A97" s="60"/>
      <c r="B97" s="60"/>
      <c r="C97" s="60"/>
      <c r="D97" s="60"/>
      <c r="E97" s="60"/>
    </row>
    <row r="98" spans="1:5">
      <c r="A98" s="60"/>
      <c r="B98" s="60"/>
      <c r="C98" s="60"/>
      <c r="D98" s="60"/>
      <c r="E98" s="60"/>
    </row>
    <row r="99" spans="1:5">
      <c r="A99" s="60"/>
      <c r="B99" s="60"/>
      <c r="C99" s="60"/>
      <c r="D99" s="60"/>
      <c r="E99" s="60"/>
    </row>
    <row r="100" spans="1:5">
      <c r="A100" s="60"/>
      <c r="B100" s="60"/>
      <c r="C100" s="60"/>
      <c r="D100" s="60"/>
      <c r="E100" s="60"/>
    </row>
    <row r="101" spans="1:5">
      <c r="A101" s="60"/>
      <c r="B101" s="60"/>
      <c r="C101" s="60"/>
      <c r="D101" s="60"/>
      <c r="E101" s="60"/>
    </row>
    <row r="102" spans="1:5">
      <c r="A102" s="60"/>
      <c r="B102" s="60"/>
      <c r="C102" s="60"/>
      <c r="D102" s="60"/>
      <c r="E102" s="60"/>
    </row>
    <row r="103" spans="1:5">
      <c r="A103" s="60"/>
      <c r="B103" s="60"/>
      <c r="C103" s="60"/>
      <c r="D103" s="60"/>
      <c r="E103" s="60"/>
    </row>
    <row r="104" spans="1:5">
      <c r="A104" s="60"/>
      <c r="B104" s="60"/>
      <c r="C104" s="60"/>
      <c r="D104" s="60"/>
      <c r="E104" s="60"/>
    </row>
    <row r="105" spans="1:5">
      <c r="A105" s="60"/>
      <c r="B105" s="60"/>
      <c r="C105" s="60"/>
      <c r="D105" s="60"/>
      <c r="E105" s="60"/>
    </row>
    <row r="106" spans="1:5">
      <c r="A106" s="60"/>
      <c r="B106" s="60"/>
      <c r="C106" s="60"/>
      <c r="D106" s="60"/>
      <c r="E106" s="60"/>
    </row>
    <row r="107" spans="1:5">
      <c r="A107" s="60"/>
      <c r="B107" s="60"/>
      <c r="C107" s="60"/>
      <c r="D107" s="60"/>
      <c r="E107" s="60"/>
    </row>
    <row r="108" spans="1:5">
      <c r="A108" s="60"/>
      <c r="B108" s="60"/>
      <c r="C108" s="60"/>
      <c r="D108" s="60"/>
      <c r="E108" s="60"/>
    </row>
    <row r="109" spans="1:5">
      <c r="A109" s="60"/>
      <c r="B109" s="60"/>
      <c r="C109" s="60"/>
      <c r="D109" s="60"/>
      <c r="E109" s="60"/>
    </row>
    <row r="110" spans="1:5">
      <c r="A110" s="60"/>
      <c r="B110" s="60"/>
      <c r="C110" s="60"/>
      <c r="D110" s="60"/>
      <c r="E110" s="60"/>
    </row>
    <row r="111" spans="1:5">
      <c r="A111" s="60"/>
      <c r="B111" s="60"/>
      <c r="C111" s="60"/>
      <c r="D111" s="60"/>
      <c r="E111" s="60"/>
    </row>
    <row r="112" spans="1:5">
      <c r="A112" s="60"/>
      <c r="B112" s="60"/>
      <c r="C112" s="60"/>
      <c r="D112" s="60"/>
      <c r="E112" s="60"/>
    </row>
    <row r="113" spans="1:5">
      <c r="A113" s="60"/>
      <c r="B113" s="60"/>
      <c r="C113" s="60"/>
      <c r="D113" s="60"/>
      <c r="E113" s="60"/>
    </row>
    <row r="114" spans="1:5">
      <c r="A114" s="60"/>
      <c r="B114" s="60"/>
      <c r="C114" s="60"/>
      <c r="D114" s="60"/>
      <c r="E114" s="60"/>
    </row>
    <row r="115" spans="1:5">
      <c r="A115" s="60"/>
      <c r="B115" s="60"/>
      <c r="C115" s="60"/>
      <c r="D115" s="60"/>
      <c r="E115" s="60"/>
    </row>
  </sheetData>
  <mergeCells count="4">
    <mergeCell ref="D3:E3"/>
    <mergeCell ref="E4:G4"/>
    <mergeCell ref="C25:D25"/>
    <mergeCell ref="C4:D5"/>
  </mergeCells>
  <phoneticPr fontId="2"/>
  <dataValidations count="1">
    <dataValidation imeMode="off" allowBlank="1" showDropDown="0" showInputMessage="1" showErrorMessage="1" sqref="E7:F23"/>
  </dataValidations>
  <pageMargins left="0.98425196850393681" right="0.78740157480314965" top="0.98425196850393681" bottom="0.98425196850393681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L77"/>
  <sheetViews>
    <sheetView view="pageBreakPreview" zoomScaleSheetLayoutView="100" workbookViewId="0">
      <selection activeCell="I7" sqref="I7:K7"/>
    </sheetView>
  </sheetViews>
  <sheetFormatPr defaultRowHeight="13.5"/>
  <cols>
    <col min="1" max="1" width="3" customWidth="1"/>
    <col min="2" max="2" width="12.25" customWidth="1"/>
    <col min="3" max="4" width="11" customWidth="1"/>
    <col min="5" max="10" width="6" customWidth="1"/>
    <col min="11" max="11" width="12" customWidth="1"/>
    <col min="12" max="12" width="11.125" customWidth="1"/>
    <col min="13" max="13" width="3.875" customWidth="1"/>
    <col min="15" max="15" width="3.75" customWidth="1"/>
    <col min="16" max="16" width="4" customWidth="1"/>
  </cols>
  <sheetData>
    <row r="1" spans="1:38" ht="15.75" customHeight="1"/>
    <row r="2" spans="1:38" ht="16.149999999999999" customHeight="1">
      <c r="A2" s="60" t="s">
        <v>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</row>
    <row r="3" spans="1:38" ht="16.149999999999999" customHeight="1">
      <c r="A3" s="60"/>
      <c r="B3" s="60"/>
      <c r="C3" s="60"/>
      <c r="D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</row>
    <row r="4" spans="1:38" ht="16.149999999999999" customHeight="1">
      <c r="A4" s="60" t="s">
        <v>155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</row>
    <row r="5" spans="1:38" ht="16.14999999999999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</row>
    <row r="6" spans="1:38" ht="16.149999999999999" customHeight="1">
      <c r="A6" s="60"/>
      <c r="B6" s="186" t="s">
        <v>98</v>
      </c>
      <c r="C6" s="190" t="str">
        <f>単価入力!$B$2</f>
        <v>旭川軽費園</v>
      </c>
      <c r="D6" s="199"/>
      <c r="E6" s="199"/>
      <c r="F6" s="209"/>
      <c r="G6" s="190" t="s">
        <v>99</v>
      </c>
      <c r="H6" s="209"/>
      <c r="I6" s="221" t="str">
        <f>単価入力!$B$4</f>
        <v>旭川市東１条２丁目３番４号</v>
      </c>
      <c r="J6" s="226"/>
      <c r="K6" s="231"/>
      <c r="L6" s="239"/>
      <c r="M6" s="60"/>
      <c r="N6" s="60">
        <v>0</v>
      </c>
      <c r="O6" s="60" t="s">
        <v>100</v>
      </c>
      <c r="P6" s="60"/>
      <c r="Q6" s="60" t="s">
        <v>23</v>
      </c>
      <c r="R6" s="60"/>
      <c r="S6" s="60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38" ht="16.149999999999999" customHeight="1">
      <c r="A7" s="60"/>
      <c r="B7" s="186" t="s">
        <v>101</v>
      </c>
      <c r="C7" s="191" t="str">
        <f>VLOOKUP(K33,N6:O31,2,)</f>
        <v>Ｅ</v>
      </c>
      <c r="D7" s="200"/>
      <c r="E7" s="200"/>
      <c r="F7" s="200"/>
      <c r="G7" s="190" t="s">
        <v>5</v>
      </c>
      <c r="H7" s="209"/>
      <c r="I7" s="222">
        <f>単価入力!$B$6</f>
        <v>5</v>
      </c>
      <c r="J7" s="227"/>
      <c r="K7" s="232"/>
      <c r="L7" s="187"/>
      <c r="M7" s="60"/>
      <c r="N7" s="60">
        <v>1</v>
      </c>
      <c r="O7" s="60" t="s">
        <v>100</v>
      </c>
      <c r="P7" s="60"/>
      <c r="Q7" s="60"/>
      <c r="R7" s="60"/>
      <c r="S7" s="60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</row>
    <row r="8" spans="1:38" ht="16.149999999999999" customHeight="1">
      <c r="A8" s="60"/>
      <c r="B8" s="187" t="s">
        <v>102</v>
      </c>
      <c r="C8" s="190" t="s">
        <v>104</v>
      </c>
      <c r="D8" s="199"/>
      <c r="E8" s="199"/>
      <c r="F8" s="199"/>
      <c r="G8" s="64" t="s">
        <v>105</v>
      </c>
      <c r="H8" s="73"/>
      <c r="I8" s="64" t="s">
        <v>106</v>
      </c>
      <c r="J8" s="73"/>
      <c r="K8" s="81" t="s">
        <v>106</v>
      </c>
      <c r="L8" s="233" t="s">
        <v>107</v>
      </c>
      <c r="M8" s="60"/>
      <c r="N8" s="60">
        <v>2</v>
      </c>
      <c r="O8" s="60" t="s">
        <v>78</v>
      </c>
      <c r="P8" s="60"/>
      <c r="Q8" s="242">
        <v>0.16</v>
      </c>
      <c r="R8" s="99" t="s">
        <v>50</v>
      </c>
      <c r="S8" s="99" t="s">
        <v>69</v>
      </c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16.149999999999999" customHeight="1">
      <c r="A9" s="60"/>
      <c r="B9" s="187" t="s">
        <v>1</v>
      </c>
      <c r="C9" s="192" t="s">
        <v>108</v>
      </c>
      <c r="D9" s="81" t="s">
        <v>110</v>
      </c>
      <c r="E9" s="64" t="s">
        <v>111</v>
      </c>
      <c r="F9" s="73"/>
      <c r="G9" s="204" t="s">
        <v>113</v>
      </c>
      <c r="H9" s="210"/>
      <c r="I9" s="204" t="s">
        <v>114</v>
      </c>
      <c r="J9" s="210"/>
      <c r="K9" s="233" t="s">
        <v>115</v>
      </c>
      <c r="L9" s="187"/>
      <c r="M9" s="60"/>
      <c r="N9" s="60">
        <v>3</v>
      </c>
      <c r="O9" s="60" t="s">
        <v>78</v>
      </c>
      <c r="P9" s="60"/>
      <c r="Q9" s="242">
        <v>0.15</v>
      </c>
      <c r="R9" s="99" t="s">
        <v>130</v>
      </c>
      <c r="S9" s="99" t="s">
        <v>87</v>
      </c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16.149999999999999" customHeight="1">
      <c r="A10" s="60"/>
      <c r="B10" s="187"/>
      <c r="C10" s="193"/>
      <c r="D10" s="187"/>
      <c r="E10" s="204"/>
      <c r="F10" s="210"/>
      <c r="G10" s="204" t="s">
        <v>116</v>
      </c>
      <c r="H10" s="210"/>
      <c r="I10" s="204" t="s">
        <v>118</v>
      </c>
      <c r="J10" s="210"/>
      <c r="K10" s="233" t="s">
        <v>21</v>
      </c>
      <c r="L10" s="187"/>
      <c r="M10" s="60"/>
      <c r="N10" s="60">
        <v>4</v>
      </c>
      <c r="O10" s="60" t="s">
        <v>119</v>
      </c>
      <c r="P10" s="60"/>
      <c r="Q10" s="242">
        <v>0.13</v>
      </c>
      <c r="R10" s="99" t="s">
        <v>129</v>
      </c>
      <c r="S10" s="99" t="s">
        <v>0</v>
      </c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16.149999999999999" customHeight="1">
      <c r="A11" s="60"/>
      <c r="B11" s="188" t="s">
        <v>120</v>
      </c>
      <c r="C11" s="194" t="s">
        <v>121</v>
      </c>
      <c r="D11" s="201"/>
      <c r="E11" s="205" t="s">
        <v>122</v>
      </c>
      <c r="F11" s="211"/>
      <c r="G11" s="215" t="s">
        <v>123</v>
      </c>
      <c r="H11" s="218"/>
      <c r="I11" s="223" t="s">
        <v>85</v>
      </c>
      <c r="J11" s="228"/>
      <c r="K11" s="234" t="s">
        <v>124</v>
      </c>
      <c r="L11" s="194"/>
      <c r="M11" s="241"/>
      <c r="N11" s="60">
        <v>5</v>
      </c>
      <c r="O11" s="60" t="s">
        <v>119</v>
      </c>
      <c r="P11" s="241"/>
      <c r="Q11" s="242">
        <v>0.11</v>
      </c>
      <c r="R11" s="99" t="s">
        <v>127</v>
      </c>
      <c r="S11" s="99" t="s">
        <v>27</v>
      </c>
      <c r="T11" s="241"/>
      <c r="U11" s="241"/>
      <c r="V11" s="241"/>
      <c r="W11" s="241"/>
      <c r="X11" s="241"/>
      <c r="Y11" s="241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16.149999999999999" customHeight="1">
      <c r="A12" s="60"/>
      <c r="B12" s="95"/>
      <c r="C12" s="195" t="s">
        <v>125</v>
      </c>
      <c r="D12" s="202"/>
      <c r="E12" s="206" t="s">
        <v>88</v>
      </c>
      <c r="F12" s="212" t="s">
        <v>126</v>
      </c>
      <c r="G12" s="206" t="s">
        <v>88</v>
      </c>
      <c r="H12" s="219" t="s">
        <v>126</v>
      </c>
      <c r="I12" s="206" t="s">
        <v>88</v>
      </c>
      <c r="J12" s="212" t="s">
        <v>126</v>
      </c>
      <c r="K12" s="235"/>
      <c r="L12" s="117"/>
      <c r="M12" s="60"/>
      <c r="N12" s="60">
        <v>6</v>
      </c>
      <c r="O12" s="60" t="s">
        <v>51</v>
      </c>
      <c r="P12" s="60"/>
      <c r="Q12" s="242">
        <v>9.e-002</v>
      </c>
      <c r="R12" s="99" t="s">
        <v>51</v>
      </c>
      <c r="S12" s="99" t="s">
        <v>89</v>
      </c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1:38" ht="16.149999999999999" customHeight="1">
      <c r="A13" s="60"/>
      <c r="B13" s="189" t="s">
        <v>139</v>
      </c>
      <c r="C13" s="196"/>
      <c r="D13" s="189" t="s">
        <v>149</v>
      </c>
      <c r="E13" s="207">
        <v>12</v>
      </c>
      <c r="F13" s="213">
        <v>1</v>
      </c>
      <c r="G13" s="216">
        <v>20</v>
      </c>
      <c r="H13" s="220">
        <v>3</v>
      </c>
      <c r="I13" s="224">
        <f t="shared" ref="I13:I32" si="0">IF(B13="","",E13+G13+INT((F13+H13)/12))</f>
        <v>32</v>
      </c>
      <c r="J13" s="229">
        <f t="shared" ref="J13:J32" si="1">IF(B13="","",MOD(F13+H13,12))</f>
        <v>4</v>
      </c>
      <c r="K13" s="236"/>
      <c r="L13" s="240"/>
      <c r="M13" s="60"/>
      <c r="N13" s="60">
        <v>7</v>
      </c>
      <c r="O13" s="60" t="s">
        <v>51</v>
      </c>
      <c r="P13" s="60"/>
      <c r="Q13" s="242">
        <v>7.0000000000000007e-002</v>
      </c>
      <c r="R13" s="99" t="s">
        <v>119</v>
      </c>
      <c r="S13" s="99" t="s">
        <v>91</v>
      </c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1:38" ht="16.149999999999999" customHeight="1">
      <c r="A14" s="60"/>
      <c r="B14" s="189" t="s">
        <v>2</v>
      </c>
      <c r="C14" s="196"/>
      <c r="D14" s="189" t="s">
        <v>6</v>
      </c>
      <c r="E14" s="207">
        <v>6</v>
      </c>
      <c r="F14" s="213">
        <v>5</v>
      </c>
      <c r="G14" s="216">
        <v>6</v>
      </c>
      <c r="H14" s="220">
        <v>11</v>
      </c>
      <c r="I14" s="224">
        <f t="shared" si="0"/>
        <v>13</v>
      </c>
      <c r="J14" s="229">
        <f t="shared" si="1"/>
        <v>4</v>
      </c>
      <c r="K14" s="236"/>
      <c r="L14" s="240"/>
      <c r="M14" s="60"/>
      <c r="N14" s="60">
        <v>8</v>
      </c>
      <c r="O14" s="60" t="s">
        <v>127</v>
      </c>
      <c r="P14" s="60"/>
      <c r="Q14" s="242">
        <v>5.e-002</v>
      </c>
      <c r="R14" s="99" t="s">
        <v>78</v>
      </c>
      <c r="S14" s="99" t="s">
        <v>92</v>
      </c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</row>
    <row r="15" spans="1:38" ht="16.149999999999999" customHeight="1">
      <c r="A15" s="60"/>
      <c r="B15" s="189" t="s">
        <v>75</v>
      </c>
      <c r="C15" s="196"/>
      <c r="D15" s="189" t="s">
        <v>150</v>
      </c>
      <c r="E15" s="207">
        <v>17</v>
      </c>
      <c r="F15" s="213">
        <v>5</v>
      </c>
      <c r="G15" s="216"/>
      <c r="H15" s="220"/>
      <c r="I15" s="224">
        <f t="shared" si="0"/>
        <v>17</v>
      </c>
      <c r="J15" s="229">
        <f t="shared" si="1"/>
        <v>5</v>
      </c>
      <c r="K15" s="236"/>
      <c r="L15" s="240"/>
      <c r="M15" s="60"/>
      <c r="N15" s="60">
        <v>9</v>
      </c>
      <c r="O15" s="60" t="s">
        <v>127</v>
      </c>
      <c r="P15" s="60"/>
      <c r="Q15" s="242">
        <v>3.e-002</v>
      </c>
      <c r="R15" s="99" t="s">
        <v>100</v>
      </c>
      <c r="S15" s="99" t="s">
        <v>90</v>
      </c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</row>
    <row r="16" spans="1:38" ht="16.149999999999999" customHeight="1">
      <c r="A16" s="60"/>
      <c r="B16" s="189" t="s">
        <v>140</v>
      </c>
      <c r="C16" s="196"/>
      <c r="D16" s="189" t="s">
        <v>150</v>
      </c>
      <c r="E16" s="207">
        <v>9</v>
      </c>
      <c r="F16" s="213">
        <v>9</v>
      </c>
      <c r="G16" s="216"/>
      <c r="H16" s="220"/>
      <c r="I16" s="224">
        <f t="shared" si="0"/>
        <v>9</v>
      </c>
      <c r="J16" s="229">
        <f t="shared" si="1"/>
        <v>9</v>
      </c>
      <c r="K16" s="236"/>
      <c r="L16" s="240"/>
      <c r="M16" s="60"/>
      <c r="N16" s="60">
        <v>10</v>
      </c>
      <c r="O16" s="60" t="s">
        <v>129</v>
      </c>
      <c r="P16" s="60"/>
      <c r="Q16" s="60"/>
      <c r="R16" s="60"/>
      <c r="S16" s="60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</row>
    <row r="17" spans="1:38" ht="16.149999999999999" customHeight="1">
      <c r="A17" s="60"/>
      <c r="B17" s="189" t="s">
        <v>141</v>
      </c>
      <c r="C17" s="196"/>
      <c r="D17" s="189" t="s">
        <v>152</v>
      </c>
      <c r="E17" s="207">
        <v>7</v>
      </c>
      <c r="F17" s="213">
        <v>1</v>
      </c>
      <c r="G17" s="216"/>
      <c r="H17" s="220"/>
      <c r="I17" s="224">
        <f t="shared" si="0"/>
        <v>7</v>
      </c>
      <c r="J17" s="229">
        <f t="shared" si="1"/>
        <v>1</v>
      </c>
      <c r="K17" s="236"/>
      <c r="L17" s="240"/>
      <c r="M17" s="60"/>
      <c r="N17" s="60">
        <v>11</v>
      </c>
      <c r="O17" s="60" t="s">
        <v>129</v>
      </c>
      <c r="P17" s="60"/>
      <c r="Q17" s="60"/>
      <c r="R17" s="60"/>
      <c r="S17" s="60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</row>
    <row r="18" spans="1:38" ht="16.149999999999999" customHeight="1">
      <c r="A18" s="60"/>
      <c r="B18" s="189" t="s">
        <v>143</v>
      </c>
      <c r="C18" s="196"/>
      <c r="D18" s="189" t="s">
        <v>152</v>
      </c>
      <c r="E18" s="207">
        <v>4</v>
      </c>
      <c r="F18" s="213">
        <v>2</v>
      </c>
      <c r="G18" s="216"/>
      <c r="H18" s="220"/>
      <c r="I18" s="224">
        <f t="shared" si="0"/>
        <v>4</v>
      </c>
      <c r="J18" s="229">
        <f t="shared" si="1"/>
        <v>2</v>
      </c>
      <c r="K18" s="236"/>
      <c r="L18" s="240"/>
      <c r="M18" s="60"/>
      <c r="N18" s="60">
        <v>12</v>
      </c>
      <c r="O18" s="60" t="s">
        <v>130</v>
      </c>
      <c r="P18" s="60"/>
      <c r="Q18" s="60"/>
      <c r="R18" s="60"/>
      <c r="S18" s="60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</row>
    <row r="19" spans="1:38" ht="16.149999999999999" customHeight="1">
      <c r="A19" s="60"/>
      <c r="B19" s="189" t="s">
        <v>145</v>
      </c>
      <c r="C19" s="196"/>
      <c r="D19" s="189" t="s">
        <v>152</v>
      </c>
      <c r="E19" s="207">
        <v>3</v>
      </c>
      <c r="F19" s="213">
        <v>6</v>
      </c>
      <c r="G19" s="216"/>
      <c r="H19" s="220"/>
      <c r="I19" s="224">
        <f t="shared" si="0"/>
        <v>3</v>
      </c>
      <c r="J19" s="229">
        <f t="shared" si="1"/>
        <v>6</v>
      </c>
      <c r="K19" s="236"/>
      <c r="L19" s="240"/>
      <c r="M19" s="60"/>
      <c r="N19" s="60">
        <v>13</v>
      </c>
      <c r="O19" s="60" t="s">
        <v>130</v>
      </c>
      <c r="P19" s="60"/>
      <c r="Q19" s="60"/>
      <c r="R19" s="60"/>
      <c r="S19" s="60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</row>
    <row r="20" spans="1:38" ht="16.149999999999999" customHeight="1">
      <c r="A20" s="60"/>
      <c r="B20" s="189" t="s">
        <v>146</v>
      </c>
      <c r="C20" s="196"/>
      <c r="D20" s="189" t="s">
        <v>152</v>
      </c>
      <c r="E20" s="207">
        <v>2</v>
      </c>
      <c r="F20" s="213">
        <v>9</v>
      </c>
      <c r="G20" s="216"/>
      <c r="H20" s="220"/>
      <c r="I20" s="224">
        <f t="shared" si="0"/>
        <v>2</v>
      </c>
      <c r="J20" s="229">
        <f t="shared" si="1"/>
        <v>9</v>
      </c>
      <c r="K20" s="236"/>
      <c r="L20" s="240"/>
      <c r="M20" s="60"/>
      <c r="N20" s="60">
        <v>14</v>
      </c>
      <c r="O20" s="60" t="s">
        <v>50</v>
      </c>
      <c r="P20" s="60"/>
      <c r="Q20" s="60"/>
      <c r="R20" s="60"/>
      <c r="S20" s="60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</row>
    <row r="21" spans="1:38" ht="16.149999999999999" customHeight="1">
      <c r="A21" s="60"/>
      <c r="B21" s="189" t="s">
        <v>128</v>
      </c>
      <c r="C21" s="196"/>
      <c r="D21" s="189" t="s">
        <v>152</v>
      </c>
      <c r="E21" s="207">
        <v>2</v>
      </c>
      <c r="F21" s="213">
        <v>1</v>
      </c>
      <c r="G21" s="216"/>
      <c r="H21" s="220"/>
      <c r="I21" s="224">
        <f t="shared" si="0"/>
        <v>2</v>
      </c>
      <c r="J21" s="229">
        <f t="shared" si="1"/>
        <v>1</v>
      </c>
      <c r="K21" s="236"/>
      <c r="L21" s="240"/>
      <c r="M21" s="60"/>
      <c r="N21" s="60">
        <v>15</v>
      </c>
      <c r="O21" s="60" t="s">
        <v>50</v>
      </c>
      <c r="P21" s="60"/>
      <c r="Q21" s="60"/>
      <c r="R21" s="60"/>
      <c r="S21" s="60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</row>
    <row r="22" spans="1:38" ht="16.149999999999999" customHeight="1">
      <c r="A22" s="60"/>
      <c r="B22" s="189" t="s">
        <v>128</v>
      </c>
      <c r="C22" s="196"/>
      <c r="D22" s="189" t="s">
        <v>153</v>
      </c>
      <c r="E22" s="207">
        <v>7</v>
      </c>
      <c r="F22" s="213">
        <v>7</v>
      </c>
      <c r="G22" s="216"/>
      <c r="H22" s="220"/>
      <c r="I22" s="224">
        <f t="shared" si="0"/>
        <v>7</v>
      </c>
      <c r="J22" s="229">
        <f t="shared" si="1"/>
        <v>7</v>
      </c>
      <c r="K22" s="236"/>
      <c r="L22" s="240"/>
      <c r="M22" s="60"/>
      <c r="N22" s="60">
        <v>16</v>
      </c>
      <c r="O22" s="60" t="s">
        <v>50</v>
      </c>
      <c r="P22" s="60"/>
      <c r="Q22" s="60"/>
      <c r="R22" s="60"/>
      <c r="S22" s="60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</row>
    <row r="23" spans="1:38" ht="16.149999999999999" customHeight="1">
      <c r="A23" s="60"/>
      <c r="B23" s="189" t="s">
        <v>128</v>
      </c>
      <c r="C23" s="196"/>
      <c r="D23" s="189" t="s">
        <v>154</v>
      </c>
      <c r="E23" s="207">
        <v>4</v>
      </c>
      <c r="F23" s="213">
        <v>3</v>
      </c>
      <c r="G23" s="216"/>
      <c r="H23" s="220"/>
      <c r="I23" s="224">
        <f t="shared" si="0"/>
        <v>4</v>
      </c>
      <c r="J23" s="229">
        <f t="shared" si="1"/>
        <v>3</v>
      </c>
      <c r="K23" s="236"/>
      <c r="L23" s="240"/>
      <c r="M23" s="60"/>
      <c r="N23" s="60">
        <v>17</v>
      </c>
      <c r="O23" s="60" t="s">
        <v>50</v>
      </c>
      <c r="P23" s="60"/>
      <c r="Q23" s="60"/>
      <c r="R23" s="60"/>
      <c r="S23" s="60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</row>
    <row r="24" spans="1:38" ht="16.149999999999999" customHeight="1">
      <c r="A24" s="60"/>
      <c r="B24" s="189" t="s">
        <v>128</v>
      </c>
      <c r="C24" s="196"/>
      <c r="D24" s="189" t="s">
        <v>18</v>
      </c>
      <c r="E24" s="207">
        <v>3</v>
      </c>
      <c r="F24" s="213">
        <v>4</v>
      </c>
      <c r="G24" s="216"/>
      <c r="H24" s="220"/>
      <c r="I24" s="224">
        <f t="shared" si="0"/>
        <v>3</v>
      </c>
      <c r="J24" s="229">
        <f t="shared" si="1"/>
        <v>4</v>
      </c>
      <c r="K24" s="236"/>
      <c r="L24" s="240"/>
      <c r="M24" s="60"/>
      <c r="N24" s="60">
        <v>18</v>
      </c>
      <c r="O24" s="60" t="s">
        <v>50</v>
      </c>
      <c r="P24" s="60"/>
      <c r="Q24" s="60"/>
      <c r="R24" s="60"/>
      <c r="S24" s="60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</row>
    <row r="25" spans="1:38" ht="16.149999999999999" customHeight="1">
      <c r="A25" s="60"/>
      <c r="B25" s="189" t="s">
        <v>128</v>
      </c>
      <c r="C25" s="196"/>
      <c r="D25" s="189" t="s">
        <v>18</v>
      </c>
      <c r="E25" s="207">
        <v>3</v>
      </c>
      <c r="F25" s="213">
        <v>1</v>
      </c>
      <c r="G25" s="216"/>
      <c r="H25" s="220"/>
      <c r="I25" s="224">
        <f t="shared" si="0"/>
        <v>3</v>
      </c>
      <c r="J25" s="229">
        <f t="shared" si="1"/>
        <v>1</v>
      </c>
      <c r="K25" s="236"/>
      <c r="L25" s="240"/>
      <c r="M25" s="60"/>
      <c r="N25" s="60">
        <v>19</v>
      </c>
      <c r="O25" s="60" t="s">
        <v>50</v>
      </c>
      <c r="P25" s="60"/>
      <c r="Q25" s="60"/>
      <c r="R25" s="60"/>
      <c r="S25" s="60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</row>
    <row r="26" spans="1:38" ht="16.149999999999999" customHeight="1">
      <c r="A26" s="60"/>
      <c r="B26" s="189" t="s">
        <v>128</v>
      </c>
      <c r="C26" s="196"/>
      <c r="D26" s="189" t="s">
        <v>18</v>
      </c>
      <c r="E26" s="207">
        <v>1</v>
      </c>
      <c r="F26" s="213">
        <v>5</v>
      </c>
      <c r="G26" s="216"/>
      <c r="H26" s="220"/>
      <c r="I26" s="224">
        <f t="shared" si="0"/>
        <v>1</v>
      </c>
      <c r="J26" s="229">
        <f t="shared" si="1"/>
        <v>5</v>
      </c>
      <c r="K26" s="236"/>
      <c r="L26" s="240"/>
      <c r="M26" s="60"/>
      <c r="N26" s="60">
        <v>20</v>
      </c>
      <c r="O26" s="60" t="s">
        <v>50</v>
      </c>
      <c r="P26" s="60"/>
      <c r="Q26" s="60"/>
      <c r="R26" s="60"/>
      <c r="S26" s="60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</row>
    <row r="27" spans="1:38" ht="16.149999999999999" customHeight="1">
      <c r="A27" s="60"/>
      <c r="B27" s="189" t="s">
        <v>128</v>
      </c>
      <c r="C27" s="196"/>
      <c r="D27" s="189" t="s">
        <v>18</v>
      </c>
      <c r="E27" s="207">
        <v>0</v>
      </c>
      <c r="F27" s="213">
        <v>0</v>
      </c>
      <c r="G27" s="216"/>
      <c r="H27" s="220"/>
      <c r="I27" s="224">
        <f t="shared" si="0"/>
        <v>0</v>
      </c>
      <c r="J27" s="229">
        <f t="shared" si="1"/>
        <v>0</v>
      </c>
      <c r="K27" s="236"/>
      <c r="L27" s="240"/>
      <c r="M27" s="60"/>
      <c r="N27" s="60">
        <v>21</v>
      </c>
      <c r="O27" s="60" t="s">
        <v>50</v>
      </c>
      <c r="P27" s="60"/>
      <c r="Q27" s="60"/>
      <c r="R27" s="60"/>
      <c r="S27" s="60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</row>
    <row r="28" spans="1:38" ht="16.149999999999999" customHeight="1">
      <c r="A28" s="60"/>
      <c r="B28" s="189"/>
      <c r="C28" s="196"/>
      <c r="D28" s="189"/>
      <c r="E28" s="207"/>
      <c r="F28" s="213"/>
      <c r="G28" s="216"/>
      <c r="H28" s="220"/>
      <c r="I28" s="224" t="str">
        <f t="shared" si="0"/>
        <v/>
      </c>
      <c r="J28" s="229" t="str">
        <f t="shared" si="1"/>
        <v/>
      </c>
      <c r="K28" s="236"/>
      <c r="L28" s="240"/>
      <c r="M28" s="60"/>
      <c r="N28" s="60">
        <v>22</v>
      </c>
      <c r="O28" s="60" t="s">
        <v>50</v>
      </c>
      <c r="P28" s="60"/>
      <c r="Q28" s="60"/>
      <c r="R28" s="60"/>
      <c r="S28" s="60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</row>
    <row r="29" spans="1:38" ht="16.149999999999999" customHeight="1">
      <c r="A29" s="60"/>
      <c r="B29" s="189"/>
      <c r="C29" s="196"/>
      <c r="D29" s="189"/>
      <c r="E29" s="207"/>
      <c r="F29" s="213"/>
      <c r="G29" s="216"/>
      <c r="H29" s="220"/>
      <c r="I29" s="224" t="str">
        <f t="shared" si="0"/>
        <v/>
      </c>
      <c r="J29" s="229" t="str">
        <f t="shared" si="1"/>
        <v/>
      </c>
      <c r="K29" s="236"/>
      <c r="L29" s="240"/>
      <c r="M29" s="60"/>
      <c r="N29" s="60">
        <v>23</v>
      </c>
      <c r="O29" s="60" t="s">
        <v>50</v>
      </c>
      <c r="P29" s="60"/>
      <c r="Q29" s="60"/>
      <c r="R29" s="60"/>
      <c r="S29" s="60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</row>
    <row r="30" spans="1:38" ht="16.149999999999999" customHeight="1">
      <c r="A30" s="60"/>
      <c r="B30" s="189"/>
      <c r="C30" s="196"/>
      <c r="D30" s="189"/>
      <c r="E30" s="207"/>
      <c r="F30" s="213"/>
      <c r="G30" s="216"/>
      <c r="H30" s="220"/>
      <c r="I30" s="224" t="str">
        <f t="shared" si="0"/>
        <v/>
      </c>
      <c r="J30" s="229" t="str">
        <f t="shared" si="1"/>
        <v/>
      </c>
      <c r="K30" s="236"/>
      <c r="L30" s="240"/>
      <c r="M30" s="60"/>
      <c r="N30" s="60">
        <v>24</v>
      </c>
      <c r="O30" s="60" t="s">
        <v>50</v>
      </c>
      <c r="P30" s="60"/>
      <c r="Q30" s="60"/>
      <c r="R30" s="60"/>
      <c r="S30" s="60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</row>
    <row r="31" spans="1:38" ht="16.149999999999999" customHeight="1">
      <c r="A31" s="60"/>
      <c r="B31" s="189"/>
      <c r="C31" s="196"/>
      <c r="D31" s="189"/>
      <c r="E31" s="207"/>
      <c r="F31" s="213"/>
      <c r="G31" s="216"/>
      <c r="H31" s="220"/>
      <c r="I31" s="224" t="str">
        <f t="shared" si="0"/>
        <v/>
      </c>
      <c r="J31" s="229" t="str">
        <f t="shared" si="1"/>
        <v/>
      </c>
      <c r="K31" s="236"/>
      <c r="L31" s="240"/>
      <c r="M31" s="60"/>
      <c r="N31" s="60">
        <v>25</v>
      </c>
      <c r="O31" s="60" t="s">
        <v>50</v>
      </c>
      <c r="P31" s="60"/>
      <c r="Q31" s="60"/>
      <c r="R31" s="60"/>
      <c r="S31" s="60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</row>
    <row r="32" spans="1:38" ht="16.149999999999999" customHeight="1">
      <c r="A32" s="60"/>
      <c r="B32" s="189"/>
      <c r="C32" s="197"/>
      <c r="D32" s="189"/>
      <c r="E32" s="207"/>
      <c r="F32" s="213"/>
      <c r="G32" s="216"/>
      <c r="H32" s="220"/>
      <c r="I32" s="224" t="str">
        <f t="shared" si="0"/>
        <v/>
      </c>
      <c r="J32" s="229" t="str">
        <f t="shared" si="1"/>
        <v/>
      </c>
      <c r="K32" s="237"/>
      <c r="L32" s="240"/>
      <c r="M32" s="60"/>
      <c r="N32" s="60"/>
      <c r="O32" s="60"/>
      <c r="P32" s="60"/>
      <c r="Q32" s="60"/>
      <c r="R32" s="60"/>
      <c r="S32" s="60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</row>
    <row r="33" spans="1:38" ht="16.149999999999999" customHeight="1">
      <c r="A33" s="60"/>
      <c r="B33" s="186" t="s">
        <v>41</v>
      </c>
      <c r="C33" s="198">
        <f>COUNTA(B13:B32)</f>
        <v>15</v>
      </c>
      <c r="D33" s="203"/>
      <c r="E33" s="208">
        <f>SUM(E13:E32)+INT(SUM(F13:F32)/12)</f>
        <v>84</v>
      </c>
      <c r="F33" s="214">
        <f>MOD(SUM(F13:F32),12)</f>
        <v>11</v>
      </c>
      <c r="G33" s="217">
        <f>SUM(G13:G32)+INT(SUM(H13:H32)/12)</f>
        <v>27</v>
      </c>
      <c r="H33" s="214">
        <f>MOD(SUM(H13:H32),12)</f>
        <v>2</v>
      </c>
      <c r="I33" s="225">
        <f>SUM(I13:I32)+INT(SUM(J13:J32)/12)</f>
        <v>112</v>
      </c>
      <c r="J33" s="230">
        <f>MOD(SUM(J13:J32),12)</f>
        <v>1</v>
      </c>
      <c r="K33" s="238">
        <f>ROUND((ROUNDDOWN((I33*12+J33)/C33,0))/12,0)</f>
        <v>7</v>
      </c>
      <c r="L33" s="203"/>
      <c r="M33" s="60"/>
      <c r="N33" s="60">
        <f>I33*12+J33</f>
        <v>1345</v>
      </c>
      <c r="O33" s="60" t="s">
        <v>126</v>
      </c>
      <c r="P33" s="60" t="s">
        <v>131</v>
      </c>
      <c r="Q33" s="60"/>
      <c r="R33" s="60"/>
      <c r="S33" s="60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</row>
    <row r="34" spans="1:38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>
        <f>ROUNDDOWN(N33/C33,0)</f>
        <v>89</v>
      </c>
      <c r="O34" s="60" t="s">
        <v>126</v>
      </c>
      <c r="P34" s="60" t="s">
        <v>132</v>
      </c>
      <c r="Q34" s="60"/>
      <c r="R34" s="60"/>
      <c r="S34" s="60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</row>
    <row r="35" spans="1:38">
      <c r="A35" s="60"/>
      <c r="B35" s="60" t="s">
        <v>260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>
        <f>INT(N34/12)</f>
        <v>7</v>
      </c>
      <c r="O35" s="60" t="s">
        <v>88</v>
      </c>
      <c r="P35" s="60">
        <f>MOD(N34,12)</f>
        <v>5</v>
      </c>
      <c r="Q35" s="60" t="s">
        <v>136</v>
      </c>
      <c r="R35" s="60"/>
      <c r="S35" s="60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</row>
    <row r="36" spans="1:38">
      <c r="A36" s="60"/>
      <c r="B36" s="60" t="s">
        <v>137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P36" s="60"/>
      <c r="Q36" s="60"/>
      <c r="R36" s="60"/>
      <c r="S36" s="60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</row>
    <row r="37" spans="1:38">
      <c r="A37" s="60"/>
      <c r="B37" s="60" t="s">
        <v>133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P37" s="60"/>
      <c r="Q37" s="60"/>
      <c r="R37" s="60"/>
      <c r="S37" s="60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</row>
    <row r="38" spans="1:38">
      <c r="A38" s="60"/>
      <c r="B38" s="60" t="s">
        <v>277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P38" s="60"/>
      <c r="Q38" s="60"/>
      <c r="R38" s="60"/>
      <c r="S38" s="60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</row>
    <row r="39" spans="1:38">
      <c r="A39" s="60"/>
      <c r="B39" s="60" t="s">
        <v>261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</row>
    <row r="40" spans="1:38">
      <c r="A40" s="60"/>
      <c r="B40" s="60" t="s">
        <v>262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</row>
    <row r="41" spans="1:38">
      <c r="A41" s="60"/>
      <c r="B41" s="60" t="s">
        <v>263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</row>
    <row r="42" spans="1:38">
      <c r="A42" s="60"/>
      <c r="B42" s="60" t="s">
        <v>210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</row>
    <row r="43" spans="1:38">
      <c r="A43" s="60"/>
      <c r="B43" s="60" t="s">
        <v>264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</row>
    <row r="44" spans="1:38">
      <c r="A44" s="60"/>
      <c r="B44" s="60" t="s">
        <v>265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</row>
    <row r="45" spans="1:38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</row>
    <row r="46" spans="1:38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</row>
    <row r="47" spans="1:38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</row>
    <row r="48" spans="1:38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</row>
    <row r="49" spans="1:38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</row>
    <row r="50" spans="1:38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</row>
    <row r="51" spans="1:38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</row>
    <row r="52" spans="1:38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</row>
    <row r="53" spans="1:38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38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38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:38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38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38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38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38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38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38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38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38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1:1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</sheetData>
  <mergeCells count="20">
    <mergeCell ref="C6:F6"/>
    <mergeCell ref="G6:H6"/>
    <mergeCell ref="I6:K6"/>
    <mergeCell ref="C7:F7"/>
    <mergeCell ref="G7:H7"/>
    <mergeCell ref="I7:K7"/>
    <mergeCell ref="C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C12:C32"/>
    <mergeCell ref="K12:K32"/>
  </mergeCells>
  <phoneticPr fontId="2"/>
  <dataValidations count="3">
    <dataValidation imeMode="on" allowBlank="1" showDropDown="0" showInputMessage="1" showErrorMessage="1" sqref="D12:D32 B13:B32"/>
    <dataValidation type="whole" imeMode="off" allowBlank="1" showDropDown="0" showInputMessage="1" showErrorMessage="1" sqref="F13:F32 H13:H32">
      <formula1>0</formula1>
      <formula2>12</formula2>
    </dataValidation>
    <dataValidation type="whole" imeMode="off" allowBlank="1" showDropDown="0" showInputMessage="1" showErrorMessage="1" sqref="E13:E32 G13:G32">
      <formula1>0</formula1>
      <formula2>50</formula2>
    </dataValidation>
  </dataValidations>
  <pageMargins left="0.59055118110236227" right="0.59055118110236227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7"/>
  <sheetViews>
    <sheetView view="pageBreakPreview" topLeftCell="A10" zoomScaleSheetLayoutView="100" workbookViewId="0">
      <selection activeCell="D17" sqref="D17"/>
    </sheetView>
  </sheetViews>
  <sheetFormatPr defaultRowHeight="13.5"/>
  <cols>
    <col min="1" max="1" width="7.125" customWidth="1"/>
    <col min="2" max="4" width="24.625" customWidth="1"/>
  </cols>
  <sheetData>
    <row r="1" spans="1:4">
      <c r="A1" t="s">
        <v>278</v>
      </c>
    </row>
    <row r="3" spans="1:4" ht="40.5">
      <c r="A3" s="243"/>
      <c r="B3" s="245" t="s">
        <v>103</v>
      </c>
      <c r="C3" s="245" t="s">
        <v>282</v>
      </c>
      <c r="D3" s="248" t="s">
        <v>256</v>
      </c>
    </row>
    <row r="4" spans="1:4">
      <c r="A4" s="244"/>
      <c r="B4" s="246" t="s">
        <v>281</v>
      </c>
      <c r="C4" s="246" t="s">
        <v>283</v>
      </c>
      <c r="D4" s="246" t="s">
        <v>284</v>
      </c>
    </row>
    <row r="5" spans="1:4" ht="25" customHeight="1">
      <c r="A5" s="5" t="s">
        <v>279</v>
      </c>
      <c r="B5" s="247"/>
      <c r="C5" s="247">
        <v>0</v>
      </c>
      <c r="D5" s="247">
        <f t="shared" ref="D5:D17" si="0">B5-C5</f>
        <v>0</v>
      </c>
    </row>
    <row r="6" spans="1:4" ht="25" customHeight="1">
      <c r="A6" s="5" t="s">
        <v>20</v>
      </c>
      <c r="B6" s="247"/>
      <c r="C6" s="247">
        <v>0</v>
      </c>
      <c r="D6" s="247">
        <f t="shared" si="0"/>
        <v>0</v>
      </c>
    </row>
    <row r="7" spans="1:4" ht="25" customHeight="1">
      <c r="A7" s="5" t="s">
        <v>24</v>
      </c>
      <c r="B7" s="247"/>
      <c r="C7" s="247">
        <v>0</v>
      </c>
      <c r="D7" s="247">
        <f t="shared" si="0"/>
        <v>0</v>
      </c>
    </row>
    <row r="8" spans="1:4" ht="25" customHeight="1">
      <c r="A8" s="5" t="s">
        <v>28</v>
      </c>
      <c r="B8" s="247"/>
      <c r="C8" s="247">
        <v>0</v>
      </c>
      <c r="D8" s="247">
        <f t="shared" si="0"/>
        <v>0</v>
      </c>
    </row>
    <row r="9" spans="1:4" ht="25" customHeight="1">
      <c r="A9" s="5" t="s">
        <v>25</v>
      </c>
      <c r="B9" s="247"/>
      <c r="C9" s="247">
        <v>0</v>
      </c>
      <c r="D9" s="247">
        <f t="shared" si="0"/>
        <v>0</v>
      </c>
    </row>
    <row r="10" spans="1:4" ht="25" customHeight="1">
      <c r="A10" s="5" t="s">
        <v>8</v>
      </c>
      <c r="B10" s="247"/>
      <c r="C10" s="247">
        <v>0</v>
      </c>
      <c r="D10" s="247">
        <f t="shared" si="0"/>
        <v>0</v>
      </c>
    </row>
    <row r="11" spans="1:4" ht="25" customHeight="1">
      <c r="A11" s="5" t="s">
        <v>32</v>
      </c>
      <c r="B11" s="247"/>
      <c r="C11" s="247">
        <v>0</v>
      </c>
      <c r="D11" s="247">
        <f t="shared" si="0"/>
        <v>0</v>
      </c>
    </row>
    <row r="12" spans="1:4" ht="25" customHeight="1">
      <c r="A12" s="5" t="s">
        <v>4</v>
      </c>
      <c r="B12" s="247"/>
      <c r="C12" s="247">
        <v>0</v>
      </c>
      <c r="D12" s="247">
        <f t="shared" si="0"/>
        <v>0</v>
      </c>
    </row>
    <row r="13" spans="1:4" ht="25" customHeight="1">
      <c r="A13" s="5" t="s">
        <v>33</v>
      </c>
      <c r="B13" s="247"/>
      <c r="C13" s="247">
        <v>0</v>
      </c>
      <c r="D13" s="247">
        <f t="shared" si="0"/>
        <v>0</v>
      </c>
    </row>
    <row r="14" spans="1:4" ht="25" customHeight="1">
      <c r="A14" s="5" t="s">
        <v>34</v>
      </c>
      <c r="B14" s="247"/>
      <c r="C14" s="247">
        <v>0</v>
      </c>
      <c r="D14" s="247">
        <f t="shared" si="0"/>
        <v>0</v>
      </c>
    </row>
    <row r="15" spans="1:4" ht="25" customHeight="1">
      <c r="A15" s="5" t="s">
        <v>35</v>
      </c>
      <c r="B15" s="247"/>
      <c r="C15" s="247">
        <v>0</v>
      </c>
      <c r="D15" s="247">
        <f t="shared" si="0"/>
        <v>0</v>
      </c>
    </row>
    <row r="16" spans="1:4" ht="25" customHeight="1">
      <c r="A16" s="5" t="s">
        <v>30</v>
      </c>
      <c r="B16" s="247"/>
      <c r="C16" s="247">
        <v>0</v>
      </c>
      <c r="D16" s="247">
        <f t="shared" si="0"/>
        <v>0</v>
      </c>
    </row>
    <row r="17" spans="1:4" ht="25" customHeight="1">
      <c r="A17" s="1" t="s">
        <v>280</v>
      </c>
      <c r="B17" s="247">
        <f>SUM(B5:B16)</f>
        <v>0</v>
      </c>
      <c r="C17" s="247">
        <f>SUM(C5:C16)</f>
        <v>0</v>
      </c>
      <c r="D17" s="247">
        <f t="shared" si="0"/>
        <v>0</v>
      </c>
    </row>
  </sheetData>
  <phoneticPr fontId="15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単価入力</vt:lpstr>
      <vt:lpstr>様式第６号</vt:lpstr>
      <vt:lpstr>様式第７号</vt:lpstr>
      <vt:lpstr>（１）精算内訳書</vt:lpstr>
      <vt:lpstr>（２）階層別月別人員内訳</vt:lpstr>
      <vt:lpstr>（３）事務基準額内訳</vt:lpstr>
      <vt:lpstr>（４）職員の状況</vt:lpstr>
      <vt:lpstr>（５）職員勤続年数</vt:lpstr>
      <vt:lpstr>（６）処遇改善支援加算対象職員数</vt:lpstr>
    </vt:vector>
  </TitlesOfParts>
  <Company>旭川市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000248.takanohasi</dc:creator>
  <cp:lastModifiedBy>kaigokourei074</cp:lastModifiedBy>
  <cp:lastPrinted>2016-03-16T09:20:21Z</cp:lastPrinted>
  <dcterms:created xsi:type="dcterms:W3CDTF">2001-02-06T05:26:01Z</dcterms:created>
  <dcterms:modified xsi:type="dcterms:W3CDTF">2024-03-21T01:30:11Z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3.1.4.0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2024-03-21T01:30:11Z</vt:filetime>
  </property>
</Properties>
</file>