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A5108F0C-19D2-4E54-A087-1D2D336CAF31}"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道で使用" sheetId="91"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xlnm.Print_Area" localSheetId="0">基本情報入力シート!$A$1:$AF$157</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'!$A$1:$V$114</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0" i="91" l="1"/>
  <c r="J11" i="91"/>
  <c r="J12" i="91"/>
  <c r="J13" i="91"/>
  <c r="J14" i="91"/>
  <c r="J15" i="91"/>
  <c r="J16" i="91"/>
  <c r="J17" i="91"/>
  <c r="J18" i="91"/>
  <c r="J19" i="91"/>
  <c r="J20" i="91"/>
  <c r="J21" i="91"/>
  <c r="J22" i="91"/>
  <c r="J23" i="91"/>
  <c r="J24" i="91"/>
  <c r="J25" i="91"/>
  <c r="J26" i="91"/>
  <c r="J27" i="91"/>
  <c r="J28" i="91"/>
  <c r="J29" i="91"/>
  <c r="J30" i="91"/>
  <c r="J31" i="91"/>
  <c r="J32" i="91"/>
  <c r="J33" i="91"/>
  <c r="J34" i="91"/>
  <c r="J35" i="91"/>
  <c r="J36" i="91"/>
  <c r="J37" i="91"/>
  <c r="J38" i="91"/>
  <c r="J39" i="91"/>
  <c r="J40" i="91"/>
  <c r="J41" i="91"/>
  <c r="J42" i="91"/>
  <c r="J43" i="91"/>
  <c r="J44" i="91"/>
  <c r="J45" i="91"/>
  <c r="J46" i="91"/>
  <c r="J47" i="91"/>
  <c r="J48" i="91"/>
  <c r="J49" i="91"/>
  <c r="J50" i="91"/>
  <c r="J51" i="91"/>
  <c r="J52" i="91"/>
  <c r="J53" i="91"/>
  <c r="J54" i="91"/>
  <c r="J55" i="91"/>
  <c r="J56" i="91"/>
  <c r="J57" i="91"/>
  <c r="J58" i="91"/>
  <c r="J59" i="91"/>
  <c r="J60" i="91"/>
  <c r="J61" i="91"/>
  <c r="J62" i="91"/>
  <c r="J63" i="91"/>
  <c r="J64" i="91"/>
  <c r="J65" i="91"/>
  <c r="J66" i="91"/>
  <c r="J67" i="91"/>
  <c r="J68" i="91"/>
  <c r="J69" i="91"/>
  <c r="J70" i="91"/>
  <c r="J71" i="91"/>
  <c r="J72" i="91"/>
  <c r="J73" i="91"/>
  <c r="J74" i="91"/>
  <c r="J75" i="91"/>
  <c r="J76" i="91"/>
  <c r="J77" i="91"/>
  <c r="J78" i="91"/>
  <c r="J79" i="91"/>
  <c r="J80" i="91"/>
  <c r="J81" i="91"/>
  <c r="J82" i="91"/>
  <c r="J83" i="91"/>
  <c r="J84" i="91"/>
  <c r="J85" i="91"/>
  <c r="J86" i="91"/>
  <c r="J87" i="91"/>
  <c r="J88" i="91"/>
  <c r="J89" i="91"/>
  <c r="J90" i="91"/>
  <c r="J91" i="91"/>
  <c r="J92" i="91"/>
  <c r="J93" i="91"/>
  <c r="J94" i="91"/>
  <c r="J95" i="91"/>
  <c r="J96" i="91"/>
  <c r="J97" i="91"/>
  <c r="J98" i="91"/>
  <c r="J99" i="91"/>
  <c r="J100" i="91"/>
  <c r="J101" i="91"/>
  <c r="J102" i="91"/>
  <c r="J103" i="91"/>
  <c r="J104" i="91"/>
  <c r="I6" i="91"/>
  <c r="I7" i="91"/>
  <c r="I8" i="91"/>
  <c r="I9" i="91"/>
  <c r="I10" i="91"/>
  <c r="I11" i="91"/>
  <c r="I12" i="91"/>
  <c r="I13" i="91"/>
  <c r="I14" i="91"/>
  <c r="I15" i="91"/>
  <c r="I16" i="91"/>
  <c r="I17" i="91"/>
  <c r="I18" i="91"/>
  <c r="I19" i="91"/>
  <c r="I20" i="91"/>
  <c r="I21" i="91"/>
  <c r="I22" i="91"/>
  <c r="I23" i="91"/>
  <c r="I24" i="91"/>
  <c r="I25" i="91"/>
  <c r="I26" i="91"/>
  <c r="I27" i="91"/>
  <c r="I28" i="91"/>
  <c r="I29" i="91"/>
  <c r="I30" i="91"/>
  <c r="I31" i="91"/>
  <c r="I32" i="91"/>
  <c r="I33" i="91"/>
  <c r="I34" i="91"/>
  <c r="I35" i="91"/>
  <c r="I36" i="91"/>
  <c r="I37" i="91"/>
  <c r="I38" i="91"/>
  <c r="I39" i="91"/>
  <c r="I40" i="91"/>
  <c r="I41" i="91"/>
  <c r="I42" i="91"/>
  <c r="I43" i="91"/>
  <c r="I44" i="91"/>
  <c r="I45" i="91"/>
  <c r="I46" i="91"/>
  <c r="I47" i="91"/>
  <c r="I48" i="91"/>
  <c r="I49" i="91"/>
  <c r="I50" i="91"/>
  <c r="I51" i="91"/>
  <c r="I52" i="91"/>
  <c r="I53" i="91"/>
  <c r="I54" i="91"/>
  <c r="I55" i="91"/>
  <c r="I56" i="91"/>
  <c r="I57" i="91"/>
  <c r="I58" i="91"/>
  <c r="I59" i="91"/>
  <c r="I60" i="91"/>
  <c r="I61" i="91"/>
  <c r="I62" i="91"/>
  <c r="I63" i="91"/>
  <c r="I64" i="91"/>
  <c r="I65" i="91"/>
  <c r="I66" i="91"/>
  <c r="I67" i="91"/>
  <c r="I68" i="91"/>
  <c r="I69" i="91"/>
  <c r="I70" i="91"/>
  <c r="I71" i="91"/>
  <c r="I72" i="91"/>
  <c r="I73" i="91"/>
  <c r="I74" i="91"/>
  <c r="I75" i="91"/>
  <c r="I76" i="91"/>
  <c r="I77" i="91"/>
  <c r="I78" i="91"/>
  <c r="I79" i="91"/>
  <c r="I80" i="91"/>
  <c r="I81" i="91"/>
  <c r="I82" i="91"/>
  <c r="I83" i="91"/>
  <c r="I84" i="91"/>
  <c r="I85" i="91"/>
  <c r="I86" i="91"/>
  <c r="I87" i="91"/>
  <c r="I88" i="91"/>
  <c r="I89" i="91"/>
  <c r="I90" i="91"/>
  <c r="I91" i="91"/>
  <c r="I92" i="91"/>
  <c r="I93" i="91"/>
  <c r="I94" i="91"/>
  <c r="I95" i="91"/>
  <c r="I96" i="91"/>
  <c r="I97" i="91"/>
  <c r="I98" i="91"/>
  <c r="I99" i="91"/>
  <c r="I100" i="91"/>
  <c r="I101" i="91"/>
  <c r="I102" i="91"/>
  <c r="I103" i="91"/>
  <c r="I104" i="91"/>
  <c r="G6" i="91"/>
  <c r="G7" i="91"/>
  <c r="G8" i="91"/>
  <c r="G9" i="91"/>
  <c r="G10" i="91"/>
  <c r="G11" i="91"/>
  <c r="G12" i="91"/>
  <c r="G13" i="91"/>
  <c r="G14" i="91"/>
  <c r="G15" i="91"/>
  <c r="G16" i="91"/>
  <c r="G17" i="91"/>
  <c r="G18" i="91"/>
  <c r="G19" i="91"/>
  <c r="G20" i="91"/>
  <c r="G21" i="91"/>
  <c r="G22" i="91"/>
  <c r="G23" i="91"/>
  <c r="G24" i="91"/>
  <c r="G25" i="91"/>
  <c r="G26" i="91"/>
  <c r="G27" i="91"/>
  <c r="G28" i="91"/>
  <c r="G29" i="91"/>
  <c r="G30" i="91"/>
  <c r="G31" i="91"/>
  <c r="G32" i="91"/>
  <c r="G33" i="91"/>
  <c r="G34" i="91"/>
  <c r="G35" i="91"/>
  <c r="G36" i="91"/>
  <c r="G37" i="91"/>
  <c r="G38" i="91"/>
  <c r="G39" i="91"/>
  <c r="G40" i="91"/>
  <c r="G41" i="91"/>
  <c r="G42" i="91"/>
  <c r="G43" i="91"/>
  <c r="G44" i="91"/>
  <c r="G45" i="91"/>
  <c r="G46" i="91"/>
  <c r="G47" i="91"/>
  <c r="G48" i="91"/>
  <c r="G49" i="91"/>
  <c r="G50" i="91"/>
  <c r="G51" i="91"/>
  <c r="G52" i="91"/>
  <c r="G53" i="91"/>
  <c r="G54" i="91"/>
  <c r="G55" i="91"/>
  <c r="G56" i="91"/>
  <c r="G57" i="91"/>
  <c r="G58" i="91"/>
  <c r="G59" i="91"/>
  <c r="G60" i="91"/>
  <c r="G61" i="91"/>
  <c r="G62" i="91"/>
  <c r="G63" i="91"/>
  <c r="G64" i="91"/>
  <c r="G65" i="91"/>
  <c r="G66" i="91"/>
  <c r="G67" i="91"/>
  <c r="G68" i="91"/>
  <c r="G69" i="91"/>
  <c r="G70" i="91"/>
  <c r="G71" i="91"/>
  <c r="G72" i="91"/>
  <c r="G73" i="91"/>
  <c r="G74" i="91"/>
  <c r="G75" i="91"/>
  <c r="G76" i="91"/>
  <c r="G77" i="91"/>
  <c r="G78" i="91"/>
  <c r="G79" i="91"/>
  <c r="G80" i="91"/>
  <c r="G81" i="91"/>
  <c r="G82" i="91"/>
  <c r="G83" i="91"/>
  <c r="G84" i="91"/>
  <c r="G85" i="91"/>
  <c r="G86" i="91"/>
  <c r="G87" i="91"/>
  <c r="G88" i="91"/>
  <c r="G89" i="91"/>
  <c r="G90" i="91"/>
  <c r="G91" i="91"/>
  <c r="G92" i="91"/>
  <c r="G93" i="91"/>
  <c r="G94" i="91"/>
  <c r="G95" i="91"/>
  <c r="G96" i="91"/>
  <c r="G97" i="91"/>
  <c r="G98" i="91"/>
  <c r="G99" i="91"/>
  <c r="G100" i="91"/>
  <c r="G101" i="91"/>
  <c r="G102" i="91"/>
  <c r="G103" i="91"/>
  <c r="G104" i="91"/>
  <c r="F6" i="91"/>
  <c r="F7" i="91"/>
  <c r="F8" i="91"/>
  <c r="F9" i="91"/>
  <c r="F10" i="91"/>
  <c r="F11" i="91"/>
  <c r="F12" i="91"/>
  <c r="F13" i="91"/>
  <c r="F14" i="91"/>
  <c r="F15" i="91"/>
  <c r="F16" i="91"/>
  <c r="F17" i="91"/>
  <c r="F18" i="91"/>
  <c r="F19" i="91"/>
  <c r="F20" i="91"/>
  <c r="F21" i="91"/>
  <c r="F22" i="91"/>
  <c r="F23" i="91"/>
  <c r="F24" i="91"/>
  <c r="F25" i="91"/>
  <c r="F26" i="91"/>
  <c r="F27" i="91"/>
  <c r="F28" i="91"/>
  <c r="F29" i="91"/>
  <c r="F30" i="91"/>
  <c r="F31" i="91"/>
  <c r="F32" i="91"/>
  <c r="F33" i="91"/>
  <c r="F34" i="91"/>
  <c r="F35" i="91"/>
  <c r="F36" i="91"/>
  <c r="F37" i="91"/>
  <c r="F38" i="91"/>
  <c r="F39" i="91"/>
  <c r="F40" i="91"/>
  <c r="F41" i="91"/>
  <c r="F42" i="91"/>
  <c r="F43" i="91"/>
  <c r="F44" i="91"/>
  <c r="F45" i="91"/>
  <c r="F46" i="91"/>
  <c r="F47" i="91"/>
  <c r="F48" i="91"/>
  <c r="F49" i="91"/>
  <c r="F50" i="91"/>
  <c r="F51" i="91"/>
  <c r="F52" i="91"/>
  <c r="F53" i="91"/>
  <c r="F54" i="91"/>
  <c r="F55" i="91"/>
  <c r="F56" i="91"/>
  <c r="F57" i="91"/>
  <c r="F58" i="91"/>
  <c r="F59" i="91"/>
  <c r="F60" i="91"/>
  <c r="F61" i="91"/>
  <c r="F62" i="91"/>
  <c r="F63" i="91"/>
  <c r="F64" i="91"/>
  <c r="F65" i="91"/>
  <c r="F66" i="91"/>
  <c r="F67" i="91"/>
  <c r="F68" i="91"/>
  <c r="F69" i="91"/>
  <c r="F70" i="91"/>
  <c r="F71" i="91"/>
  <c r="F72" i="91"/>
  <c r="F73" i="91"/>
  <c r="F74" i="91"/>
  <c r="F75" i="91"/>
  <c r="F76" i="91"/>
  <c r="F77" i="91"/>
  <c r="F78" i="91"/>
  <c r="F79" i="91"/>
  <c r="F80" i="91"/>
  <c r="F81" i="91"/>
  <c r="F82" i="91"/>
  <c r="F83" i="91"/>
  <c r="F84" i="91"/>
  <c r="F85" i="91"/>
  <c r="F86" i="91"/>
  <c r="F87" i="91"/>
  <c r="F88" i="91"/>
  <c r="F89" i="91"/>
  <c r="F90" i="91"/>
  <c r="F91" i="91"/>
  <c r="F92" i="91"/>
  <c r="F93" i="91"/>
  <c r="F94" i="91"/>
  <c r="F95" i="91"/>
  <c r="F96" i="91"/>
  <c r="F97" i="91"/>
  <c r="F98" i="91"/>
  <c r="F99" i="91"/>
  <c r="F100" i="91"/>
  <c r="F101" i="91"/>
  <c r="F102" i="91"/>
  <c r="F103" i="91"/>
  <c r="F104" i="91"/>
  <c r="G5" i="91"/>
  <c r="F5" i="91"/>
  <c r="E6" i="91"/>
  <c r="E7" i="91"/>
  <c r="E8" i="91"/>
  <c r="E9" i="91"/>
  <c r="E10" i="91"/>
  <c r="E11" i="91"/>
  <c r="E12" i="91"/>
  <c r="E13" i="91"/>
  <c r="E14" i="91"/>
  <c r="E15" i="91"/>
  <c r="E16" i="91"/>
  <c r="E17" i="91"/>
  <c r="E18" i="91"/>
  <c r="E19" i="91"/>
  <c r="E20" i="91"/>
  <c r="E21" i="91"/>
  <c r="E22" i="91"/>
  <c r="E23" i="91"/>
  <c r="E24" i="91"/>
  <c r="E25" i="91"/>
  <c r="E26" i="91"/>
  <c r="E27" i="91"/>
  <c r="E28" i="91"/>
  <c r="E29" i="91"/>
  <c r="E30" i="91"/>
  <c r="E31" i="91"/>
  <c r="E32" i="91"/>
  <c r="E33" i="91"/>
  <c r="E34" i="91"/>
  <c r="E35" i="91"/>
  <c r="E36" i="91"/>
  <c r="E37" i="91"/>
  <c r="E38" i="91"/>
  <c r="E39" i="91"/>
  <c r="E40" i="91"/>
  <c r="E41" i="91"/>
  <c r="E42" i="91"/>
  <c r="E43" i="91"/>
  <c r="E44" i="91"/>
  <c r="E45" i="91"/>
  <c r="E46" i="91"/>
  <c r="E47" i="91"/>
  <c r="E48" i="91"/>
  <c r="E49" i="91"/>
  <c r="E50" i="91"/>
  <c r="E51" i="91"/>
  <c r="E52" i="91"/>
  <c r="E53" i="91"/>
  <c r="E54" i="91"/>
  <c r="E55" i="91"/>
  <c r="E56" i="91"/>
  <c r="E57" i="91"/>
  <c r="E58" i="91"/>
  <c r="E59" i="91"/>
  <c r="E60" i="91"/>
  <c r="E61" i="91"/>
  <c r="E62" i="91"/>
  <c r="E63" i="91"/>
  <c r="E64" i="91"/>
  <c r="E65" i="91"/>
  <c r="E66" i="91"/>
  <c r="E67" i="91"/>
  <c r="E68" i="91"/>
  <c r="E69" i="91"/>
  <c r="E70" i="91"/>
  <c r="E71" i="91"/>
  <c r="E72" i="91"/>
  <c r="E73" i="91"/>
  <c r="E74" i="91"/>
  <c r="E75" i="91"/>
  <c r="E76" i="91"/>
  <c r="E77" i="91"/>
  <c r="E78" i="91"/>
  <c r="E79" i="91"/>
  <c r="E80" i="91"/>
  <c r="E81" i="91"/>
  <c r="E82" i="91"/>
  <c r="E83" i="91"/>
  <c r="E84" i="91"/>
  <c r="E85" i="91"/>
  <c r="E86" i="91"/>
  <c r="E87" i="91"/>
  <c r="E88" i="91"/>
  <c r="E89" i="91"/>
  <c r="E90" i="91"/>
  <c r="E91" i="91"/>
  <c r="E92" i="91"/>
  <c r="E93" i="91"/>
  <c r="E94" i="91"/>
  <c r="E95" i="91"/>
  <c r="E96" i="91"/>
  <c r="E97" i="91"/>
  <c r="E98" i="91"/>
  <c r="E99" i="91"/>
  <c r="E100" i="91"/>
  <c r="E101" i="91"/>
  <c r="E102" i="91"/>
  <c r="E103" i="91"/>
  <c r="E104" i="91"/>
  <c r="D6" i="91"/>
  <c r="D7" i="91"/>
  <c r="D8" i="91"/>
  <c r="D9" i="91"/>
  <c r="D10" i="91"/>
  <c r="D11" i="91"/>
  <c r="D12" i="91"/>
  <c r="D13" i="91"/>
  <c r="D14" i="91"/>
  <c r="D15" i="91"/>
  <c r="D16" i="91"/>
  <c r="D17" i="91"/>
  <c r="D18" i="91"/>
  <c r="D19" i="91"/>
  <c r="D20" i="91"/>
  <c r="D21" i="91"/>
  <c r="D22" i="91"/>
  <c r="D23" i="91"/>
  <c r="D24" i="91"/>
  <c r="D25" i="91"/>
  <c r="D26" i="91"/>
  <c r="D27" i="91"/>
  <c r="D28" i="91"/>
  <c r="D29" i="91"/>
  <c r="D30" i="91"/>
  <c r="D31" i="91"/>
  <c r="D32" i="91"/>
  <c r="D33" i="91"/>
  <c r="D34" i="91"/>
  <c r="D35" i="91"/>
  <c r="D36" i="91"/>
  <c r="D37" i="91"/>
  <c r="D38" i="91"/>
  <c r="D39" i="91"/>
  <c r="D40" i="91"/>
  <c r="D41" i="91"/>
  <c r="D42" i="91"/>
  <c r="D43" i="91"/>
  <c r="D44" i="91"/>
  <c r="D45" i="91"/>
  <c r="D46" i="91"/>
  <c r="D47" i="91"/>
  <c r="D48" i="91"/>
  <c r="D49" i="91"/>
  <c r="D50" i="91"/>
  <c r="D51" i="91"/>
  <c r="D52" i="91"/>
  <c r="D53" i="91"/>
  <c r="D54" i="91"/>
  <c r="D55" i="91"/>
  <c r="D56" i="91"/>
  <c r="D57" i="91"/>
  <c r="D58" i="91"/>
  <c r="D59" i="91"/>
  <c r="D60" i="91"/>
  <c r="D61" i="91"/>
  <c r="D62" i="91"/>
  <c r="D63" i="91"/>
  <c r="D64" i="91"/>
  <c r="D65" i="91"/>
  <c r="D66" i="91"/>
  <c r="D67" i="91"/>
  <c r="D68" i="91"/>
  <c r="D69" i="91"/>
  <c r="D70" i="91"/>
  <c r="D71" i="91"/>
  <c r="D72" i="91"/>
  <c r="D73" i="91"/>
  <c r="D74" i="91"/>
  <c r="D75" i="91"/>
  <c r="D76" i="91"/>
  <c r="D77" i="91"/>
  <c r="D78" i="91"/>
  <c r="D79" i="91"/>
  <c r="D80" i="91"/>
  <c r="D81" i="91"/>
  <c r="D82" i="91"/>
  <c r="D83" i="91"/>
  <c r="D84" i="91"/>
  <c r="D85" i="91"/>
  <c r="D86" i="91"/>
  <c r="D87" i="91"/>
  <c r="D88" i="91"/>
  <c r="D89" i="91"/>
  <c r="D90" i="91"/>
  <c r="D91" i="91"/>
  <c r="D92" i="91"/>
  <c r="D93" i="91"/>
  <c r="D94" i="91"/>
  <c r="D95" i="91"/>
  <c r="D96" i="91"/>
  <c r="D97" i="91"/>
  <c r="D98" i="91"/>
  <c r="D99" i="91"/>
  <c r="D100" i="91"/>
  <c r="D101" i="91"/>
  <c r="D102" i="91"/>
  <c r="D103" i="91"/>
  <c r="D104" i="91"/>
  <c r="E5" i="91"/>
  <c r="D5" i="91"/>
  <c r="C6" i="91"/>
  <c r="C7" i="91"/>
  <c r="C8" i="91"/>
  <c r="C9" i="91"/>
  <c r="C10" i="91"/>
  <c r="C11" i="91"/>
  <c r="C12" i="91"/>
  <c r="C13" i="91"/>
  <c r="C14" i="91"/>
  <c r="C15" i="91"/>
  <c r="C16" i="91"/>
  <c r="C17" i="91"/>
  <c r="C18" i="91"/>
  <c r="C19" i="91"/>
  <c r="C20" i="91"/>
  <c r="C21" i="91"/>
  <c r="C22" i="91"/>
  <c r="C23" i="91"/>
  <c r="C24" i="91"/>
  <c r="C25" i="91"/>
  <c r="C26" i="91"/>
  <c r="C27" i="91"/>
  <c r="C28" i="91"/>
  <c r="C29" i="91"/>
  <c r="C30" i="91"/>
  <c r="C31" i="91"/>
  <c r="C32" i="91"/>
  <c r="C33" i="91"/>
  <c r="C34" i="91"/>
  <c r="C35" i="91"/>
  <c r="C36" i="91"/>
  <c r="C37" i="91"/>
  <c r="C38" i="91"/>
  <c r="C39" i="91"/>
  <c r="C40" i="91"/>
  <c r="C41" i="91"/>
  <c r="C42" i="91"/>
  <c r="C43" i="91"/>
  <c r="C44" i="91"/>
  <c r="C45" i="91"/>
  <c r="C46" i="91"/>
  <c r="C47" i="91"/>
  <c r="C48" i="91"/>
  <c r="C49" i="91"/>
  <c r="C50" i="91"/>
  <c r="C51" i="91"/>
  <c r="C52" i="91"/>
  <c r="C53" i="91"/>
  <c r="C54" i="91"/>
  <c r="C55" i="91"/>
  <c r="C56" i="91"/>
  <c r="C57" i="91"/>
  <c r="C58" i="91"/>
  <c r="C59" i="91"/>
  <c r="C60" i="91"/>
  <c r="C61" i="91"/>
  <c r="C62" i="91"/>
  <c r="C63" i="91"/>
  <c r="C64" i="91"/>
  <c r="C65" i="91"/>
  <c r="C66" i="91"/>
  <c r="C67" i="91"/>
  <c r="C68" i="91"/>
  <c r="C69" i="91"/>
  <c r="C70" i="91"/>
  <c r="C71" i="91"/>
  <c r="C72" i="91"/>
  <c r="C73" i="91"/>
  <c r="C74" i="91"/>
  <c r="C75" i="91"/>
  <c r="C76" i="91"/>
  <c r="C77" i="91"/>
  <c r="C78" i="91"/>
  <c r="C79" i="91"/>
  <c r="C80" i="91"/>
  <c r="C81" i="91"/>
  <c r="C82" i="91"/>
  <c r="C83" i="91"/>
  <c r="C84" i="91"/>
  <c r="C85" i="91"/>
  <c r="C86" i="91"/>
  <c r="C87" i="91"/>
  <c r="C88" i="91"/>
  <c r="C89" i="91"/>
  <c r="C90" i="91"/>
  <c r="C91" i="91"/>
  <c r="C92" i="91"/>
  <c r="C93" i="91"/>
  <c r="C94" i="91"/>
  <c r="C95" i="91"/>
  <c r="C96" i="91"/>
  <c r="C97" i="91"/>
  <c r="C98" i="91"/>
  <c r="C99" i="91"/>
  <c r="C100" i="91"/>
  <c r="C101" i="91"/>
  <c r="C102" i="91"/>
  <c r="C103" i="91"/>
  <c r="C104" i="91"/>
  <c r="C5" i="91"/>
  <c r="B6" i="91"/>
  <c r="B7" i="91"/>
  <c r="B8" i="91"/>
  <c r="B9" i="91"/>
  <c r="B10" i="91"/>
  <c r="B11" i="91"/>
  <c r="B12" i="91"/>
  <c r="B13" i="91"/>
  <c r="B14" i="91"/>
  <c r="B15" i="91"/>
  <c r="B16" i="91"/>
  <c r="B17" i="91"/>
  <c r="B18" i="91"/>
  <c r="B19" i="91"/>
  <c r="B20" i="91"/>
  <c r="B21" i="91"/>
  <c r="B22" i="91"/>
  <c r="B23" i="91"/>
  <c r="B24" i="91"/>
  <c r="B25" i="91"/>
  <c r="B26" i="91"/>
  <c r="B27" i="91"/>
  <c r="B28" i="91"/>
  <c r="B29" i="91"/>
  <c r="B30" i="91"/>
  <c r="B31" i="91"/>
  <c r="B32" i="91"/>
  <c r="B33" i="91"/>
  <c r="B34" i="91"/>
  <c r="B35" i="91"/>
  <c r="B36" i="91"/>
  <c r="B37" i="91"/>
  <c r="B38" i="91"/>
  <c r="B39" i="91"/>
  <c r="B40" i="91"/>
  <c r="B41" i="91"/>
  <c r="B42" i="91"/>
  <c r="B43" i="91"/>
  <c r="B44" i="91"/>
  <c r="B45" i="91"/>
  <c r="B46" i="91"/>
  <c r="B47" i="91"/>
  <c r="B48" i="91"/>
  <c r="B49" i="91"/>
  <c r="B50" i="91"/>
  <c r="B51" i="91"/>
  <c r="B52" i="91"/>
  <c r="B53" i="91"/>
  <c r="B54" i="91"/>
  <c r="B55" i="91"/>
  <c r="B56" i="91"/>
  <c r="B57" i="91"/>
  <c r="B58" i="91"/>
  <c r="B59" i="91"/>
  <c r="B60" i="91"/>
  <c r="B61" i="91"/>
  <c r="B62" i="91"/>
  <c r="B63" i="91"/>
  <c r="B64" i="91"/>
  <c r="B65" i="91"/>
  <c r="B66" i="91"/>
  <c r="B67" i="91"/>
  <c r="B68" i="91"/>
  <c r="B69" i="91"/>
  <c r="B70" i="91"/>
  <c r="B71" i="91"/>
  <c r="B72" i="91"/>
  <c r="B73" i="91"/>
  <c r="B74" i="91"/>
  <c r="B75" i="91"/>
  <c r="B76" i="91"/>
  <c r="B77" i="91"/>
  <c r="B78" i="91"/>
  <c r="B79" i="91"/>
  <c r="B80" i="91"/>
  <c r="B81" i="91"/>
  <c r="B82" i="91"/>
  <c r="B83" i="91"/>
  <c r="B84" i="91"/>
  <c r="B85" i="91"/>
  <c r="B86" i="91"/>
  <c r="B87" i="91"/>
  <c r="B88" i="91"/>
  <c r="B89" i="91"/>
  <c r="B90" i="91"/>
  <c r="B91" i="91"/>
  <c r="B92" i="91"/>
  <c r="B93" i="91"/>
  <c r="B94" i="91"/>
  <c r="B95" i="91"/>
  <c r="B96" i="91"/>
  <c r="B97" i="91"/>
  <c r="B98" i="91"/>
  <c r="B99" i="91"/>
  <c r="B100" i="91"/>
  <c r="B101" i="91"/>
  <c r="B102" i="91"/>
  <c r="B103" i="91"/>
  <c r="B104" i="91"/>
  <c r="B5" i="91"/>
  <c r="I5" i="91"/>
  <c r="B20" i="79"/>
  <c r="H10" i="91"/>
  <c r="H11" i="91"/>
  <c r="H12" i="91"/>
  <c r="H13" i="91"/>
  <c r="H14" i="91"/>
  <c r="H15" i="91"/>
  <c r="H16" i="91"/>
  <c r="H17" i="91"/>
  <c r="H18" i="91"/>
  <c r="H19" i="91"/>
  <c r="H20" i="91"/>
  <c r="H21" i="91"/>
  <c r="H22" i="91"/>
  <c r="H23" i="91"/>
  <c r="H24" i="91"/>
  <c r="H25" i="91"/>
  <c r="H26" i="91"/>
  <c r="H27" i="91"/>
  <c r="H28" i="91"/>
  <c r="H29" i="91"/>
  <c r="H30" i="91"/>
  <c r="H31" i="91"/>
  <c r="H32" i="91"/>
  <c r="H33" i="91"/>
  <c r="H34" i="91"/>
  <c r="H35" i="91"/>
  <c r="H36" i="91"/>
  <c r="H37" i="91"/>
  <c r="H38" i="91"/>
  <c r="H39" i="91"/>
  <c r="H40" i="91"/>
  <c r="H41" i="91"/>
  <c r="H42" i="91"/>
  <c r="H43" i="91"/>
  <c r="H44" i="91"/>
  <c r="H45" i="91"/>
  <c r="H46" i="91"/>
  <c r="H47" i="91"/>
  <c r="H48" i="91"/>
  <c r="H49" i="91"/>
  <c r="H50" i="91"/>
  <c r="H51" i="91"/>
  <c r="H52" i="91"/>
  <c r="H53" i="91"/>
  <c r="H54" i="91"/>
  <c r="H55" i="91"/>
  <c r="H56" i="91"/>
  <c r="H57" i="91"/>
  <c r="H58" i="91"/>
  <c r="H59" i="91"/>
  <c r="H60" i="91"/>
  <c r="H61" i="91"/>
  <c r="H62" i="91"/>
  <c r="H63" i="91"/>
  <c r="H64" i="91"/>
  <c r="H65" i="91"/>
  <c r="H66" i="91"/>
  <c r="H67" i="91"/>
  <c r="H68" i="91"/>
  <c r="H69" i="91"/>
  <c r="H70" i="91"/>
  <c r="H71" i="91"/>
  <c r="H72" i="91"/>
  <c r="H73" i="91"/>
  <c r="H74" i="91"/>
  <c r="H75" i="91"/>
  <c r="H76" i="91"/>
  <c r="H77" i="91"/>
  <c r="H78" i="91"/>
  <c r="H79" i="91"/>
  <c r="H80" i="91"/>
  <c r="H81" i="91"/>
  <c r="H82" i="91"/>
  <c r="H83" i="91"/>
  <c r="H84" i="91"/>
  <c r="H85" i="91"/>
  <c r="H86" i="91"/>
  <c r="H87" i="91"/>
  <c r="H88" i="91"/>
  <c r="H89" i="91"/>
  <c r="H90" i="91"/>
  <c r="H91" i="91"/>
  <c r="H92" i="91"/>
  <c r="H93" i="91"/>
  <c r="H94" i="91"/>
  <c r="H95" i="91"/>
  <c r="H96" i="91"/>
  <c r="H97" i="91"/>
  <c r="H98" i="91"/>
  <c r="H99" i="91"/>
  <c r="H100" i="91"/>
  <c r="H101" i="91"/>
  <c r="H102" i="91"/>
  <c r="H103" i="91"/>
  <c r="H104" i="91"/>
  <c r="A11" i="91"/>
  <c r="A12" i="91"/>
  <c r="A13" i="91"/>
  <c r="A14" i="91"/>
  <c r="A15" i="91"/>
  <c r="A16" i="91"/>
  <c r="A17" i="91"/>
  <c r="A18" i="91"/>
  <c r="A19" i="91"/>
  <c r="A20" i="91"/>
  <c r="A21" i="91"/>
  <c r="A22" i="91"/>
  <c r="A23" i="91"/>
  <c r="A24" i="91"/>
  <c r="A25" i="91"/>
  <c r="A26" i="91"/>
  <c r="A27" i="91"/>
  <c r="A28" i="91"/>
  <c r="A29" i="91"/>
  <c r="A30" i="91"/>
  <c r="A31" i="91"/>
  <c r="A32" i="91"/>
  <c r="A33" i="91"/>
  <c r="A34" i="91"/>
  <c r="A35" i="91"/>
  <c r="A36" i="91"/>
  <c r="A37" i="91"/>
  <c r="A38" i="91"/>
  <c r="A39" i="91"/>
  <c r="A40" i="91"/>
  <c r="A41" i="91"/>
  <c r="A42" i="91"/>
  <c r="A43" i="91"/>
  <c r="A44" i="91"/>
  <c r="A45" i="91"/>
  <c r="A46" i="91"/>
  <c r="A47" i="91"/>
  <c r="A48" i="91"/>
  <c r="A49" i="91"/>
  <c r="A50" i="91"/>
  <c r="A51" i="91"/>
  <c r="A52" i="91"/>
  <c r="A53" i="91"/>
  <c r="A54" i="91"/>
  <c r="A55" i="91"/>
  <c r="A56" i="91"/>
  <c r="A57" i="91"/>
  <c r="A58" i="91"/>
  <c r="A59" i="91"/>
  <c r="A60" i="91"/>
  <c r="A61" i="91"/>
  <c r="A62" i="91"/>
  <c r="A63" i="91"/>
  <c r="A64" i="91"/>
  <c r="A65" i="91"/>
  <c r="A66" i="91"/>
  <c r="A67" i="91"/>
  <c r="A68" i="91"/>
  <c r="A69" i="91"/>
  <c r="A70" i="91"/>
  <c r="A71" i="91"/>
  <c r="A72" i="91"/>
  <c r="A73" i="91"/>
  <c r="A74" i="91"/>
  <c r="A75" i="91"/>
  <c r="A76" i="91"/>
  <c r="A77" i="91"/>
  <c r="A78" i="91"/>
  <c r="A79" i="91"/>
  <c r="A80" i="91"/>
  <c r="A81" i="91"/>
  <c r="A82" i="91"/>
  <c r="A83" i="91"/>
  <c r="A84" i="91"/>
  <c r="A85" i="91"/>
  <c r="A86" i="91"/>
  <c r="A87" i="91"/>
  <c r="A88" i="91"/>
  <c r="A89" i="91"/>
  <c r="A90" i="91"/>
  <c r="A91" i="91"/>
  <c r="A92" i="91"/>
  <c r="A93" i="91"/>
  <c r="A94" i="91"/>
  <c r="A95" i="91"/>
  <c r="A96" i="91"/>
  <c r="A97" i="91"/>
  <c r="A98" i="91"/>
  <c r="A99" i="91"/>
  <c r="A100" i="91"/>
  <c r="A101" i="91"/>
  <c r="A102" i="91"/>
  <c r="A103" i="91"/>
  <c r="A104" i="91"/>
  <c r="AJ6" i="91"/>
  <c r="AK6" i="91"/>
  <c r="AL6" i="91"/>
  <c r="AM6" i="91"/>
  <c r="AN6" i="91"/>
  <c r="AO6" i="91"/>
  <c r="AJ7" i="91"/>
  <c r="AK7" i="91"/>
  <c r="AL7" i="91"/>
  <c r="AM7" i="91"/>
  <c r="AN7" i="91"/>
  <c r="AO7" i="91"/>
  <c r="AJ8" i="91"/>
  <c r="AK8" i="91"/>
  <c r="AL8" i="91"/>
  <c r="AM8" i="91"/>
  <c r="AN8" i="91"/>
  <c r="AO8" i="91"/>
  <c r="AJ9" i="91"/>
  <c r="AK9" i="91"/>
  <c r="AL9" i="91"/>
  <c r="AM9" i="91"/>
  <c r="AN9" i="91"/>
  <c r="AO9" i="91"/>
  <c r="AH10" i="91"/>
  <c r="AI10" i="91"/>
  <c r="AJ10" i="91"/>
  <c r="AK10" i="91"/>
  <c r="AL10" i="91"/>
  <c r="AM10" i="91"/>
  <c r="AN10" i="91"/>
  <c r="AO10" i="91"/>
  <c r="AH11" i="91"/>
  <c r="AI11" i="91"/>
  <c r="AJ11" i="91"/>
  <c r="AK11" i="91"/>
  <c r="AL11" i="91"/>
  <c r="AM11" i="91"/>
  <c r="AN11" i="91"/>
  <c r="AO11" i="91"/>
  <c r="AH12" i="91"/>
  <c r="AI12" i="91"/>
  <c r="AJ12" i="91"/>
  <c r="AK12" i="91"/>
  <c r="AL12" i="91"/>
  <c r="AM12" i="91"/>
  <c r="AN12" i="91"/>
  <c r="AO12" i="91"/>
  <c r="AH13" i="91"/>
  <c r="AI13" i="91"/>
  <c r="AJ13" i="91"/>
  <c r="AK13" i="91"/>
  <c r="AL13" i="91"/>
  <c r="AM13" i="91"/>
  <c r="AN13" i="91"/>
  <c r="AO13" i="91"/>
  <c r="AH14" i="91"/>
  <c r="AI14" i="91"/>
  <c r="AJ14" i="91"/>
  <c r="AK14" i="91"/>
  <c r="AL14" i="91"/>
  <c r="AM14" i="91"/>
  <c r="AN14" i="91"/>
  <c r="AO14" i="91"/>
  <c r="AH15" i="91"/>
  <c r="AI15" i="91"/>
  <c r="AJ15" i="91"/>
  <c r="AK15" i="91"/>
  <c r="AL15" i="91"/>
  <c r="AM15" i="91"/>
  <c r="AN15" i="91"/>
  <c r="AO15" i="91"/>
  <c r="AH16" i="91"/>
  <c r="AI16" i="91"/>
  <c r="AJ16" i="91"/>
  <c r="AK16" i="91"/>
  <c r="AL16" i="91"/>
  <c r="AM16" i="91"/>
  <c r="AN16" i="91"/>
  <c r="AO16" i="91"/>
  <c r="AH17" i="91"/>
  <c r="AI17" i="91"/>
  <c r="AJ17" i="91"/>
  <c r="AK17" i="91"/>
  <c r="AL17" i="91"/>
  <c r="AM17" i="91"/>
  <c r="AN17" i="91"/>
  <c r="AO17" i="91"/>
  <c r="AH18" i="91"/>
  <c r="AI18" i="91"/>
  <c r="AJ18" i="91"/>
  <c r="AK18" i="91"/>
  <c r="AL18" i="91"/>
  <c r="AM18" i="91"/>
  <c r="AN18" i="91"/>
  <c r="AO18" i="91"/>
  <c r="AH19" i="91"/>
  <c r="AI19" i="91"/>
  <c r="AJ19" i="91"/>
  <c r="AK19" i="91"/>
  <c r="AL19" i="91"/>
  <c r="AM19" i="91"/>
  <c r="AN19" i="91"/>
  <c r="AO19" i="91"/>
  <c r="AH20" i="91"/>
  <c r="AI20" i="91"/>
  <c r="AJ20" i="91"/>
  <c r="AK20" i="91"/>
  <c r="AL20" i="91"/>
  <c r="AM20" i="91"/>
  <c r="AN20" i="91"/>
  <c r="AO20" i="91"/>
  <c r="AH21" i="91"/>
  <c r="AI21" i="91"/>
  <c r="AJ21" i="91"/>
  <c r="AK21" i="91"/>
  <c r="AL21" i="91"/>
  <c r="AM21" i="91"/>
  <c r="AN21" i="91"/>
  <c r="AO21" i="91"/>
  <c r="AH22" i="91"/>
  <c r="AI22" i="91"/>
  <c r="AJ22" i="91"/>
  <c r="AK22" i="91"/>
  <c r="AL22" i="91"/>
  <c r="AM22" i="91"/>
  <c r="AN22" i="91"/>
  <c r="AO22" i="91"/>
  <c r="AH23" i="91"/>
  <c r="AI23" i="91"/>
  <c r="AJ23" i="91"/>
  <c r="AK23" i="91"/>
  <c r="AL23" i="91"/>
  <c r="AM23" i="91"/>
  <c r="AN23" i="91"/>
  <c r="AO23" i="91"/>
  <c r="AH24" i="91"/>
  <c r="AI24" i="91"/>
  <c r="AJ24" i="91"/>
  <c r="AK24" i="91"/>
  <c r="AL24" i="91"/>
  <c r="AM24" i="91"/>
  <c r="AN24" i="91"/>
  <c r="AO24" i="91"/>
  <c r="AH25" i="91"/>
  <c r="AI25" i="91"/>
  <c r="AJ25" i="91"/>
  <c r="AK25" i="91"/>
  <c r="AL25" i="91"/>
  <c r="AM25" i="91"/>
  <c r="AN25" i="91"/>
  <c r="AO25" i="91"/>
  <c r="AH26" i="91"/>
  <c r="AI26" i="91"/>
  <c r="AJ26" i="91"/>
  <c r="AK26" i="91"/>
  <c r="AL26" i="91"/>
  <c r="AM26" i="91"/>
  <c r="AN26" i="91"/>
  <c r="AO26" i="91"/>
  <c r="AH27" i="91"/>
  <c r="AI27" i="91"/>
  <c r="AJ27" i="91"/>
  <c r="AK27" i="91"/>
  <c r="AL27" i="91"/>
  <c r="AM27" i="91"/>
  <c r="AN27" i="91"/>
  <c r="AO27" i="91"/>
  <c r="AH28" i="91"/>
  <c r="AI28" i="91"/>
  <c r="AJ28" i="91"/>
  <c r="AK28" i="91"/>
  <c r="AL28" i="91"/>
  <c r="AM28" i="91"/>
  <c r="AN28" i="91"/>
  <c r="AO28" i="91"/>
  <c r="AH29" i="91"/>
  <c r="AI29" i="91"/>
  <c r="AJ29" i="91"/>
  <c r="AK29" i="91"/>
  <c r="AL29" i="91"/>
  <c r="AM29" i="91"/>
  <c r="AN29" i="91"/>
  <c r="AO29" i="91"/>
  <c r="AH30" i="91"/>
  <c r="AI30" i="91"/>
  <c r="AJ30" i="91"/>
  <c r="AK30" i="91"/>
  <c r="AL30" i="91"/>
  <c r="AM30" i="91"/>
  <c r="AN30" i="91"/>
  <c r="AO30" i="91"/>
  <c r="AH31" i="91"/>
  <c r="AI31" i="91"/>
  <c r="AJ31" i="91"/>
  <c r="AK31" i="91"/>
  <c r="AL31" i="91"/>
  <c r="AM31" i="91"/>
  <c r="AN31" i="91"/>
  <c r="AO31" i="91"/>
  <c r="AH32" i="91"/>
  <c r="AI32" i="91"/>
  <c r="AJ32" i="91"/>
  <c r="AK32" i="91"/>
  <c r="AL32" i="91"/>
  <c r="AM32" i="91"/>
  <c r="AN32" i="91"/>
  <c r="AO32" i="91"/>
  <c r="AH33" i="91"/>
  <c r="AI33" i="91"/>
  <c r="AJ33" i="91"/>
  <c r="AK33" i="91"/>
  <c r="AL33" i="91"/>
  <c r="AM33" i="91"/>
  <c r="AN33" i="91"/>
  <c r="AO33" i="91"/>
  <c r="AH34" i="91"/>
  <c r="AI34" i="91"/>
  <c r="AJ34" i="91"/>
  <c r="AK34" i="91"/>
  <c r="AL34" i="91"/>
  <c r="AM34" i="91"/>
  <c r="AN34" i="91"/>
  <c r="AO34" i="91"/>
  <c r="AH35" i="91"/>
  <c r="AI35" i="91"/>
  <c r="AJ35" i="91"/>
  <c r="AK35" i="91"/>
  <c r="AL35" i="91"/>
  <c r="AM35" i="91"/>
  <c r="AN35" i="91"/>
  <c r="AO35" i="91"/>
  <c r="AH36" i="91"/>
  <c r="AI36" i="91"/>
  <c r="AJ36" i="91"/>
  <c r="AK36" i="91"/>
  <c r="AL36" i="91"/>
  <c r="AM36" i="91"/>
  <c r="AN36" i="91"/>
  <c r="AO36" i="91"/>
  <c r="AH37" i="91"/>
  <c r="AI37" i="91"/>
  <c r="AJ37" i="91"/>
  <c r="AK37" i="91"/>
  <c r="AL37" i="91"/>
  <c r="AM37" i="91"/>
  <c r="AN37" i="91"/>
  <c r="AO37" i="91"/>
  <c r="AH38" i="91"/>
  <c r="AI38" i="91"/>
  <c r="AJ38" i="91"/>
  <c r="AK38" i="91"/>
  <c r="AL38" i="91"/>
  <c r="AM38" i="91"/>
  <c r="AN38" i="91"/>
  <c r="AO38" i="91"/>
  <c r="AH39" i="91"/>
  <c r="AI39" i="91"/>
  <c r="AJ39" i="91"/>
  <c r="AK39" i="91"/>
  <c r="AL39" i="91"/>
  <c r="AM39" i="91"/>
  <c r="AN39" i="91"/>
  <c r="AO39" i="91"/>
  <c r="AH40" i="91"/>
  <c r="AI40" i="91"/>
  <c r="AJ40" i="91"/>
  <c r="AK40" i="91"/>
  <c r="AL40" i="91"/>
  <c r="AM40" i="91"/>
  <c r="AN40" i="91"/>
  <c r="AO40" i="91"/>
  <c r="AH41" i="91"/>
  <c r="AI41" i="91"/>
  <c r="AJ41" i="91"/>
  <c r="AK41" i="91"/>
  <c r="AL41" i="91"/>
  <c r="AM41" i="91"/>
  <c r="AN41" i="91"/>
  <c r="AO41" i="91"/>
  <c r="AH42" i="91"/>
  <c r="AI42" i="91"/>
  <c r="AJ42" i="91"/>
  <c r="AK42" i="91"/>
  <c r="AL42" i="91"/>
  <c r="AM42" i="91"/>
  <c r="AN42" i="91"/>
  <c r="AO42" i="91"/>
  <c r="AH43" i="91"/>
  <c r="AI43" i="91"/>
  <c r="AJ43" i="91"/>
  <c r="AK43" i="91"/>
  <c r="AL43" i="91"/>
  <c r="AM43" i="91"/>
  <c r="AN43" i="91"/>
  <c r="AO43" i="91"/>
  <c r="AH44" i="91"/>
  <c r="AI44" i="91"/>
  <c r="AJ44" i="91"/>
  <c r="AK44" i="91"/>
  <c r="AL44" i="91"/>
  <c r="AM44" i="91"/>
  <c r="AN44" i="91"/>
  <c r="AO44" i="91"/>
  <c r="AH45" i="91"/>
  <c r="AI45" i="91"/>
  <c r="AJ45" i="91"/>
  <c r="AK45" i="91"/>
  <c r="AL45" i="91"/>
  <c r="AM45" i="91"/>
  <c r="AN45" i="91"/>
  <c r="AO45" i="91"/>
  <c r="AH46" i="91"/>
  <c r="AI46" i="91"/>
  <c r="AJ46" i="91"/>
  <c r="AK46" i="91"/>
  <c r="AL46" i="91"/>
  <c r="AM46" i="91"/>
  <c r="AN46" i="91"/>
  <c r="AO46" i="91"/>
  <c r="AH47" i="91"/>
  <c r="AI47" i="91"/>
  <c r="AJ47" i="91"/>
  <c r="AK47" i="91"/>
  <c r="AL47" i="91"/>
  <c r="AM47" i="91"/>
  <c r="AN47" i="91"/>
  <c r="AO47" i="91"/>
  <c r="AH48" i="91"/>
  <c r="AI48" i="91"/>
  <c r="AJ48" i="91"/>
  <c r="AK48" i="91"/>
  <c r="AL48" i="91"/>
  <c r="AM48" i="91"/>
  <c r="AN48" i="91"/>
  <c r="AO48" i="91"/>
  <c r="AH49" i="91"/>
  <c r="AI49" i="91"/>
  <c r="AJ49" i="91"/>
  <c r="AK49" i="91"/>
  <c r="AL49" i="91"/>
  <c r="AM49" i="91"/>
  <c r="AN49" i="91"/>
  <c r="AO49" i="91"/>
  <c r="AH50" i="91"/>
  <c r="AI50" i="91"/>
  <c r="AJ50" i="91"/>
  <c r="AK50" i="91"/>
  <c r="AL50" i="91"/>
  <c r="AM50" i="91"/>
  <c r="AN50" i="91"/>
  <c r="AO50" i="91"/>
  <c r="AH51" i="91"/>
  <c r="AI51" i="91"/>
  <c r="AJ51" i="91"/>
  <c r="AK51" i="91"/>
  <c r="AL51" i="91"/>
  <c r="AM51" i="91"/>
  <c r="AN51" i="91"/>
  <c r="AO51" i="91"/>
  <c r="AH52" i="91"/>
  <c r="AI52" i="91"/>
  <c r="AJ52" i="91"/>
  <c r="AK52" i="91"/>
  <c r="AL52" i="91"/>
  <c r="AM52" i="91"/>
  <c r="AN52" i="91"/>
  <c r="AO52" i="91"/>
  <c r="AH53" i="91"/>
  <c r="AI53" i="91"/>
  <c r="AJ53" i="91"/>
  <c r="AK53" i="91"/>
  <c r="AL53" i="91"/>
  <c r="AM53" i="91"/>
  <c r="AN53" i="91"/>
  <c r="AO53" i="91"/>
  <c r="AH54" i="91"/>
  <c r="AI54" i="91"/>
  <c r="AJ54" i="91"/>
  <c r="AK54" i="91"/>
  <c r="AL54" i="91"/>
  <c r="AM54" i="91"/>
  <c r="AN54" i="91"/>
  <c r="AO54" i="91"/>
  <c r="AH55" i="91"/>
  <c r="AI55" i="91"/>
  <c r="AJ55" i="91"/>
  <c r="AK55" i="91"/>
  <c r="AL55" i="91"/>
  <c r="AM55" i="91"/>
  <c r="AN55" i="91"/>
  <c r="AO55" i="91"/>
  <c r="AH56" i="91"/>
  <c r="AI56" i="91"/>
  <c r="AJ56" i="91"/>
  <c r="AK56" i="91"/>
  <c r="AL56" i="91"/>
  <c r="AM56" i="91"/>
  <c r="AN56" i="91"/>
  <c r="AO56" i="91"/>
  <c r="AH57" i="91"/>
  <c r="AI57" i="91"/>
  <c r="AJ57" i="91"/>
  <c r="AK57" i="91"/>
  <c r="AL57" i="91"/>
  <c r="AM57" i="91"/>
  <c r="AN57" i="91"/>
  <c r="AO57" i="91"/>
  <c r="AH58" i="91"/>
  <c r="AI58" i="91"/>
  <c r="AJ58" i="91"/>
  <c r="AK58" i="91"/>
  <c r="AL58" i="91"/>
  <c r="AM58" i="91"/>
  <c r="AN58" i="91"/>
  <c r="AO58" i="91"/>
  <c r="AH59" i="91"/>
  <c r="AI59" i="91"/>
  <c r="AJ59" i="91"/>
  <c r="AK59" i="91"/>
  <c r="AL59" i="91"/>
  <c r="AM59" i="91"/>
  <c r="AN59" i="91"/>
  <c r="AO59" i="91"/>
  <c r="AH60" i="91"/>
  <c r="AI60" i="91"/>
  <c r="AJ60" i="91"/>
  <c r="AK60" i="91"/>
  <c r="AL60" i="91"/>
  <c r="AM60" i="91"/>
  <c r="AN60" i="91"/>
  <c r="AO60" i="91"/>
  <c r="AH61" i="91"/>
  <c r="AI61" i="91"/>
  <c r="AJ61" i="91"/>
  <c r="AK61" i="91"/>
  <c r="AL61" i="91"/>
  <c r="AM61" i="91"/>
  <c r="AN61" i="91"/>
  <c r="AO61" i="91"/>
  <c r="AH62" i="91"/>
  <c r="AI62" i="91"/>
  <c r="AJ62" i="91"/>
  <c r="AK62" i="91"/>
  <c r="AL62" i="91"/>
  <c r="AM62" i="91"/>
  <c r="AN62" i="91"/>
  <c r="AO62" i="91"/>
  <c r="AH63" i="91"/>
  <c r="AI63" i="91"/>
  <c r="AJ63" i="91"/>
  <c r="AK63" i="91"/>
  <c r="AL63" i="91"/>
  <c r="AM63" i="91"/>
  <c r="AN63" i="91"/>
  <c r="AO63" i="91"/>
  <c r="AH64" i="91"/>
  <c r="AI64" i="91"/>
  <c r="AJ64" i="91"/>
  <c r="AK64" i="91"/>
  <c r="AL64" i="91"/>
  <c r="AM64" i="91"/>
  <c r="AN64" i="91"/>
  <c r="AO64" i="91"/>
  <c r="AH65" i="91"/>
  <c r="AI65" i="91"/>
  <c r="AJ65" i="91"/>
  <c r="AK65" i="91"/>
  <c r="AL65" i="91"/>
  <c r="AM65" i="91"/>
  <c r="AN65" i="91"/>
  <c r="AO65" i="91"/>
  <c r="AH66" i="91"/>
  <c r="AI66" i="91"/>
  <c r="AJ66" i="91"/>
  <c r="AK66" i="91"/>
  <c r="AL66" i="91"/>
  <c r="AM66" i="91"/>
  <c r="AN66" i="91"/>
  <c r="AO66" i="91"/>
  <c r="AH67" i="91"/>
  <c r="AI67" i="91"/>
  <c r="AJ67" i="91"/>
  <c r="AK67" i="91"/>
  <c r="AL67" i="91"/>
  <c r="AM67" i="91"/>
  <c r="AN67" i="91"/>
  <c r="AO67" i="91"/>
  <c r="AH68" i="91"/>
  <c r="AI68" i="91"/>
  <c r="AJ68" i="91"/>
  <c r="AK68" i="91"/>
  <c r="AL68" i="91"/>
  <c r="AM68" i="91"/>
  <c r="AN68" i="91"/>
  <c r="AO68" i="91"/>
  <c r="AH69" i="91"/>
  <c r="AI69" i="91"/>
  <c r="AJ69" i="91"/>
  <c r="AK69" i="91"/>
  <c r="AL69" i="91"/>
  <c r="AM69" i="91"/>
  <c r="AN69" i="91"/>
  <c r="AO69" i="91"/>
  <c r="AH70" i="91"/>
  <c r="AI70" i="91"/>
  <c r="AJ70" i="91"/>
  <c r="AK70" i="91"/>
  <c r="AL70" i="91"/>
  <c r="AM70" i="91"/>
  <c r="AN70" i="91"/>
  <c r="AO70" i="91"/>
  <c r="AH71" i="91"/>
  <c r="AI71" i="91"/>
  <c r="AJ71" i="91"/>
  <c r="AK71" i="91"/>
  <c r="AL71" i="91"/>
  <c r="AM71" i="91"/>
  <c r="AN71" i="91"/>
  <c r="AO71" i="91"/>
  <c r="AH72" i="91"/>
  <c r="AI72" i="91"/>
  <c r="AJ72" i="91"/>
  <c r="AK72" i="91"/>
  <c r="AL72" i="91"/>
  <c r="AM72" i="91"/>
  <c r="AN72" i="91"/>
  <c r="AO72" i="91"/>
  <c r="AH73" i="91"/>
  <c r="AI73" i="91"/>
  <c r="AJ73" i="91"/>
  <c r="AK73" i="91"/>
  <c r="AL73" i="91"/>
  <c r="AM73" i="91"/>
  <c r="AN73" i="91"/>
  <c r="AO73" i="91"/>
  <c r="AH74" i="91"/>
  <c r="AI74" i="91"/>
  <c r="AJ74" i="91"/>
  <c r="AK74" i="91"/>
  <c r="AL74" i="91"/>
  <c r="AM74" i="91"/>
  <c r="AN74" i="91"/>
  <c r="AO74" i="91"/>
  <c r="AH75" i="91"/>
  <c r="AI75" i="91"/>
  <c r="AJ75" i="91"/>
  <c r="AK75" i="91"/>
  <c r="AL75" i="91"/>
  <c r="AM75" i="91"/>
  <c r="AN75" i="91"/>
  <c r="AO75" i="91"/>
  <c r="AH76" i="91"/>
  <c r="AI76" i="91"/>
  <c r="AJ76" i="91"/>
  <c r="AK76" i="91"/>
  <c r="AL76" i="91"/>
  <c r="AM76" i="91"/>
  <c r="AN76" i="91"/>
  <c r="AO76" i="91"/>
  <c r="AH77" i="91"/>
  <c r="AI77" i="91"/>
  <c r="AJ77" i="91"/>
  <c r="AK77" i="91"/>
  <c r="AL77" i="91"/>
  <c r="AM77" i="91"/>
  <c r="AN77" i="91"/>
  <c r="AO77" i="91"/>
  <c r="AH78" i="91"/>
  <c r="AI78" i="91"/>
  <c r="AJ78" i="91"/>
  <c r="AK78" i="91"/>
  <c r="AL78" i="91"/>
  <c r="AM78" i="91"/>
  <c r="AN78" i="91"/>
  <c r="AO78" i="91"/>
  <c r="AH79" i="91"/>
  <c r="AI79" i="91"/>
  <c r="AJ79" i="91"/>
  <c r="AK79" i="91"/>
  <c r="AL79" i="91"/>
  <c r="AM79" i="91"/>
  <c r="AN79" i="91"/>
  <c r="AO79" i="91"/>
  <c r="AH80" i="91"/>
  <c r="AI80" i="91"/>
  <c r="AJ80" i="91"/>
  <c r="AK80" i="91"/>
  <c r="AL80" i="91"/>
  <c r="AM80" i="91"/>
  <c r="AN80" i="91"/>
  <c r="AO80" i="91"/>
  <c r="AH81" i="91"/>
  <c r="AI81" i="91"/>
  <c r="AJ81" i="91"/>
  <c r="AK81" i="91"/>
  <c r="AL81" i="91"/>
  <c r="AM81" i="91"/>
  <c r="AN81" i="91"/>
  <c r="AO81" i="91"/>
  <c r="AH82" i="91"/>
  <c r="AI82" i="91"/>
  <c r="AJ82" i="91"/>
  <c r="AK82" i="91"/>
  <c r="AL82" i="91"/>
  <c r="AM82" i="91"/>
  <c r="AN82" i="91"/>
  <c r="AO82" i="91"/>
  <c r="AH83" i="91"/>
  <c r="AI83" i="91"/>
  <c r="AJ83" i="91"/>
  <c r="AK83" i="91"/>
  <c r="AL83" i="91"/>
  <c r="AM83" i="91"/>
  <c r="AN83" i="91"/>
  <c r="AO83" i="91"/>
  <c r="AH84" i="91"/>
  <c r="AI84" i="91"/>
  <c r="AJ84" i="91"/>
  <c r="AK84" i="91"/>
  <c r="AL84" i="91"/>
  <c r="AM84" i="91"/>
  <c r="AN84" i="91"/>
  <c r="AO84" i="91"/>
  <c r="AH85" i="91"/>
  <c r="AI85" i="91"/>
  <c r="AJ85" i="91"/>
  <c r="AK85" i="91"/>
  <c r="AL85" i="91"/>
  <c r="AM85" i="91"/>
  <c r="AN85" i="91"/>
  <c r="AO85" i="91"/>
  <c r="AH86" i="91"/>
  <c r="AI86" i="91"/>
  <c r="AJ86" i="91"/>
  <c r="AK86" i="91"/>
  <c r="AL86" i="91"/>
  <c r="AM86" i="91"/>
  <c r="AN86" i="91"/>
  <c r="AO86" i="91"/>
  <c r="AH87" i="91"/>
  <c r="AI87" i="91"/>
  <c r="AJ87" i="91"/>
  <c r="AK87" i="91"/>
  <c r="AL87" i="91"/>
  <c r="AM87" i="91"/>
  <c r="AN87" i="91"/>
  <c r="AO87" i="91"/>
  <c r="AH88" i="91"/>
  <c r="AI88" i="91"/>
  <c r="AJ88" i="91"/>
  <c r="AK88" i="91"/>
  <c r="AL88" i="91"/>
  <c r="AM88" i="91"/>
  <c r="AN88" i="91"/>
  <c r="AO88" i="91"/>
  <c r="AH89" i="91"/>
  <c r="AI89" i="91"/>
  <c r="AJ89" i="91"/>
  <c r="AK89" i="91"/>
  <c r="AL89" i="91"/>
  <c r="AM89" i="91"/>
  <c r="AN89" i="91"/>
  <c r="AO89" i="91"/>
  <c r="AH90" i="91"/>
  <c r="AI90" i="91"/>
  <c r="AJ90" i="91"/>
  <c r="AK90" i="91"/>
  <c r="AL90" i="91"/>
  <c r="AM90" i="91"/>
  <c r="AN90" i="91"/>
  <c r="AO90" i="91"/>
  <c r="AH91" i="91"/>
  <c r="AI91" i="91"/>
  <c r="AJ91" i="91"/>
  <c r="AK91" i="91"/>
  <c r="AL91" i="91"/>
  <c r="AM91" i="91"/>
  <c r="AN91" i="91"/>
  <c r="AO91" i="91"/>
  <c r="AH92" i="91"/>
  <c r="AI92" i="91"/>
  <c r="AJ92" i="91"/>
  <c r="AK92" i="91"/>
  <c r="AL92" i="91"/>
  <c r="AM92" i="91"/>
  <c r="AN92" i="91"/>
  <c r="AO92" i="91"/>
  <c r="AH93" i="91"/>
  <c r="AI93" i="91"/>
  <c r="AJ93" i="91"/>
  <c r="AK93" i="91"/>
  <c r="AL93" i="91"/>
  <c r="AM93" i="91"/>
  <c r="AN93" i="91"/>
  <c r="AO93" i="91"/>
  <c r="AH94" i="91"/>
  <c r="AI94" i="91"/>
  <c r="AJ94" i="91"/>
  <c r="AK94" i="91"/>
  <c r="AL94" i="91"/>
  <c r="AM94" i="91"/>
  <c r="AN94" i="91"/>
  <c r="AO94" i="91"/>
  <c r="AH95" i="91"/>
  <c r="AI95" i="91"/>
  <c r="AJ95" i="91"/>
  <c r="AK95" i="91"/>
  <c r="AL95" i="91"/>
  <c r="AM95" i="91"/>
  <c r="AN95" i="91"/>
  <c r="AO95" i="91"/>
  <c r="AH96" i="91"/>
  <c r="AI96" i="91"/>
  <c r="AJ96" i="91"/>
  <c r="AK96" i="91"/>
  <c r="AL96" i="91"/>
  <c r="AM96" i="91"/>
  <c r="AN96" i="91"/>
  <c r="AO96" i="91"/>
  <c r="AH97" i="91"/>
  <c r="AI97" i="91"/>
  <c r="AJ97" i="91"/>
  <c r="AK97" i="91"/>
  <c r="AL97" i="91"/>
  <c r="AM97" i="91"/>
  <c r="AN97" i="91"/>
  <c r="AO97" i="91"/>
  <c r="AH98" i="91"/>
  <c r="AI98" i="91"/>
  <c r="AJ98" i="91"/>
  <c r="AK98" i="91"/>
  <c r="AL98" i="91"/>
  <c r="AM98" i="91"/>
  <c r="AN98" i="91"/>
  <c r="AO98" i="91"/>
  <c r="AH99" i="91"/>
  <c r="AI99" i="91"/>
  <c r="AJ99" i="91"/>
  <c r="AK99" i="91"/>
  <c r="AL99" i="91"/>
  <c r="AM99" i="91"/>
  <c r="AN99" i="91"/>
  <c r="AO99" i="91"/>
  <c r="AH100" i="91"/>
  <c r="AI100" i="91"/>
  <c r="AJ100" i="91"/>
  <c r="AK100" i="91"/>
  <c r="AL100" i="91"/>
  <c r="AM100" i="91"/>
  <c r="AN100" i="91"/>
  <c r="AO100" i="91"/>
  <c r="AH101" i="91"/>
  <c r="AI101" i="91"/>
  <c r="AJ101" i="91"/>
  <c r="AK101" i="91"/>
  <c r="AL101" i="91"/>
  <c r="AM101" i="91"/>
  <c r="AN101" i="91"/>
  <c r="AO101" i="91"/>
  <c r="AH102" i="91"/>
  <c r="AI102" i="91"/>
  <c r="AJ102" i="91"/>
  <c r="AK102" i="91"/>
  <c r="AL102" i="91"/>
  <c r="AM102" i="91"/>
  <c r="AN102" i="91"/>
  <c r="AO102" i="91"/>
  <c r="AH103" i="91"/>
  <c r="AI103" i="91"/>
  <c r="AJ103" i="91"/>
  <c r="AK103" i="91"/>
  <c r="AL103" i="91"/>
  <c r="AM103" i="91"/>
  <c r="AN103" i="91"/>
  <c r="AO103" i="91"/>
  <c r="AH104" i="91"/>
  <c r="AI104" i="91"/>
  <c r="AJ104" i="91"/>
  <c r="AK104" i="91"/>
  <c r="AL104" i="91"/>
  <c r="AM104" i="91"/>
  <c r="AN104" i="91"/>
  <c r="AO104" i="91"/>
  <c r="AO5" i="91"/>
  <c r="AN5" i="91"/>
  <c r="AM5" i="91"/>
  <c r="AL5" i="91"/>
  <c r="AJ5" i="91"/>
  <c r="AK5" i="91"/>
  <c r="K6" i="91"/>
  <c r="L6" i="91"/>
  <c r="M6" i="91"/>
  <c r="P6" i="91"/>
  <c r="U6" i="91"/>
  <c r="AQ6" i="91"/>
  <c r="AS6" i="91"/>
  <c r="AT6" i="91"/>
  <c r="AU6" i="91"/>
  <c r="AV6" i="91"/>
  <c r="AW6" i="91"/>
  <c r="AX6" i="91"/>
  <c r="AY6" i="91"/>
  <c r="AZ6" i="91"/>
  <c r="BA6" i="91"/>
  <c r="BB6" i="91"/>
  <c r="BC6" i="91"/>
  <c r="BD6" i="91"/>
  <c r="BE6" i="91"/>
  <c r="BF6" i="91"/>
  <c r="BG6" i="91"/>
  <c r="BH6" i="91"/>
  <c r="BI6" i="91"/>
  <c r="BJ6" i="91"/>
  <c r="BK6" i="91"/>
  <c r="BL6" i="91"/>
  <c r="BM6" i="91"/>
  <c r="BN6" i="91"/>
  <c r="BO6" i="91"/>
  <c r="BP6" i="91"/>
  <c r="BQ6" i="91"/>
  <c r="BR6" i="91"/>
  <c r="BS6" i="91"/>
  <c r="BT6" i="91"/>
  <c r="BU6" i="91"/>
  <c r="K7" i="91"/>
  <c r="L7" i="91"/>
  <c r="M7" i="91"/>
  <c r="P7" i="91"/>
  <c r="U7" i="91"/>
  <c r="AQ7" i="91"/>
  <c r="AS7" i="91"/>
  <c r="AT7" i="91"/>
  <c r="AU7" i="91"/>
  <c r="AV7" i="91"/>
  <c r="AW7" i="91"/>
  <c r="AX7" i="91"/>
  <c r="AY7" i="91"/>
  <c r="AZ7" i="91"/>
  <c r="BA7" i="91"/>
  <c r="BB7" i="91"/>
  <c r="BC7" i="91"/>
  <c r="BD7" i="91"/>
  <c r="BE7" i="91"/>
  <c r="BF7" i="91"/>
  <c r="BG7" i="91"/>
  <c r="BH7" i="91"/>
  <c r="BI7" i="91"/>
  <c r="BJ7" i="91"/>
  <c r="BK7" i="91"/>
  <c r="BL7" i="91"/>
  <c r="BM7" i="91"/>
  <c r="BN7" i="91"/>
  <c r="BO7" i="91"/>
  <c r="BP7" i="91"/>
  <c r="BQ7" i="91"/>
  <c r="BR7" i="91"/>
  <c r="BS7" i="91"/>
  <c r="BT7" i="91"/>
  <c r="BU7" i="91"/>
  <c r="K8" i="91"/>
  <c r="L8" i="91"/>
  <c r="M8" i="91"/>
  <c r="P8" i="91"/>
  <c r="U8" i="91"/>
  <c r="AQ8" i="91"/>
  <c r="AS8" i="91"/>
  <c r="AT8" i="91"/>
  <c r="AU8" i="91"/>
  <c r="AV8" i="91"/>
  <c r="AW8" i="91"/>
  <c r="AX8" i="91"/>
  <c r="AY8" i="91"/>
  <c r="AZ8" i="91"/>
  <c r="BA8" i="91"/>
  <c r="BB8" i="91"/>
  <c r="BC8" i="91"/>
  <c r="BD8" i="91"/>
  <c r="BE8" i="91"/>
  <c r="BF8" i="91"/>
  <c r="BG8" i="91"/>
  <c r="BH8" i="91"/>
  <c r="BI8" i="91"/>
  <c r="BJ8" i="91"/>
  <c r="BK8" i="91"/>
  <c r="BL8" i="91"/>
  <c r="BM8" i="91"/>
  <c r="BN8" i="91"/>
  <c r="BO8" i="91"/>
  <c r="BP8" i="91"/>
  <c r="BQ8" i="91"/>
  <c r="BR8" i="91"/>
  <c r="BS8" i="91"/>
  <c r="BT8" i="91"/>
  <c r="BU8" i="91"/>
  <c r="K9" i="91"/>
  <c r="L9" i="91"/>
  <c r="M9" i="91"/>
  <c r="P9" i="91"/>
  <c r="U9" i="91"/>
  <c r="AQ9" i="91"/>
  <c r="AS9" i="91"/>
  <c r="AT9" i="91"/>
  <c r="AU9" i="91"/>
  <c r="AV9" i="91"/>
  <c r="AW9" i="91"/>
  <c r="AX9" i="91"/>
  <c r="AY9" i="91"/>
  <c r="AZ9" i="91"/>
  <c r="BA9" i="91"/>
  <c r="BB9" i="91"/>
  <c r="BC9" i="91"/>
  <c r="BD9" i="91"/>
  <c r="BE9" i="91"/>
  <c r="BF9" i="91"/>
  <c r="BG9" i="91"/>
  <c r="BH9" i="91"/>
  <c r="BI9" i="91"/>
  <c r="BJ9" i="91"/>
  <c r="BK9" i="91"/>
  <c r="BL9" i="91"/>
  <c r="BM9" i="91"/>
  <c r="BN9" i="91"/>
  <c r="BO9" i="91"/>
  <c r="BP9" i="91"/>
  <c r="BQ9" i="91"/>
  <c r="BR9" i="91"/>
  <c r="BS9" i="91"/>
  <c r="BT9" i="91"/>
  <c r="BU9" i="91"/>
  <c r="K10" i="91"/>
  <c r="L10" i="91"/>
  <c r="M10" i="91"/>
  <c r="N10" i="91"/>
  <c r="O10" i="91"/>
  <c r="P10" i="91"/>
  <c r="U10" i="91"/>
  <c r="V10" i="91"/>
  <c r="W10" i="91"/>
  <c r="X10" i="91"/>
  <c r="Y10" i="91"/>
  <c r="Z10" i="91"/>
  <c r="AA10" i="91"/>
  <c r="AB10" i="91"/>
  <c r="AC10" i="91"/>
  <c r="AD10" i="91"/>
  <c r="AE10" i="91"/>
  <c r="AF10" i="91"/>
  <c r="AG10" i="91"/>
  <c r="AP10" i="91"/>
  <c r="AQ10" i="91"/>
  <c r="AR10" i="91"/>
  <c r="AS10" i="91"/>
  <c r="AT10" i="91"/>
  <c r="AU10" i="91"/>
  <c r="AV10" i="91"/>
  <c r="AW10" i="91"/>
  <c r="AX10" i="91"/>
  <c r="AY10" i="91"/>
  <c r="AZ10" i="91"/>
  <c r="BA10" i="91"/>
  <c r="BB10" i="91"/>
  <c r="BC10" i="91"/>
  <c r="BD10" i="91"/>
  <c r="BE10" i="91"/>
  <c r="BF10" i="91"/>
  <c r="BG10" i="91"/>
  <c r="BH10" i="91"/>
  <c r="BI10" i="91"/>
  <c r="BJ10" i="91"/>
  <c r="BK10" i="91"/>
  <c r="BL10" i="91"/>
  <c r="BM10" i="91"/>
  <c r="BN10" i="91"/>
  <c r="BO10" i="91"/>
  <c r="BP10" i="91"/>
  <c r="BQ10" i="91"/>
  <c r="BR10" i="91"/>
  <c r="BS10" i="91"/>
  <c r="BT10" i="91"/>
  <c r="BU10" i="91"/>
  <c r="K11" i="91"/>
  <c r="L11" i="91"/>
  <c r="M11" i="91"/>
  <c r="N11" i="91"/>
  <c r="O11" i="91"/>
  <c r="P11" i="91"/>
  <c r="U11" i="91"/>
  <c r="V11" i="91"/>
  <c r="W11" i="91"/>
  <c r="X11" i="91"/>
  <c r="Y11" i="91"/>
  <c r="Z11" i="91"/>
  <c r="AA11" i="91"/>
  <c r="AB11" i="91"/>
  <c r="AC11" i="91"/>
  <c r="AD11" i="91"/>
  <c r="AE11" i="91"/>
  <c r="AF11" i="91"/>
  <c r="AG11" i="91"/>
  <c r="AP11" i="91"/>
  <c r="AQ11" i="91"/>
  <c r="AR11" i="91"/>
  <c r="AS11" i="91"/>
  <c r="AT11" i="91"/>
  <c r="AU11" i="91"/>
  <c r="AV11" i="91"/>
  <c r="AW11" i="91"/>
  <c r="AX11" i="91"/>
  <c r="AY11" i="91"/>
  <c r="AZ11" i="91"/>
  <c r="BA11" i="91"/>
  <c r="BB11" i="91"/>
  <c r="BC11" i="91"/>
  <c r="BD11" i="91"/>
  <c r="BE11" i="91"/>
  <c r="BF11" i="91"/>
  <c r="BG11" i="91"/>
  <c r="BH11" i="91"/>
  <c r="BI11" i="91"/>
  <c r="BJ11" i="91"/>
  <c r="BK11" i="91"/>
  <c r="BL11" i="91"/>
  <c r="BM11" i="91"/>
  <c r="BN11" i="91"/>
  <c r="BO11" i="91"/>
  <c r="BP11" i="91"/>
  <c r="BQ11" i="91"/>
  <c r="BR11" i="91"/>
  <c r="BS11" i="91"/>
  <c r="BT11" i="91"/>
  <c r="BU11" i="91"/>
  <c r="K12" i="91"/>
  <c r="L12" i="91"/>
  <c r="M12" i="91"/>
  <c r="N12" i="91"/>
  <c r="O12" i="91"/>
  <c r="P12" i="91"/>
  <c r="U12" i="91"/>
  <c r="V12" i="91"/>
  <c r="W12" i="91"/>
  <c r="X12" i="91"/>
  <c r="Y12" i="91"/>
  <c r="Z12" i="91"/>
  <c r="AA12" i="91"/>
  <c r="AB12" i="91"/>
  <c r="AC12" i="91"/>
  <c r="AD12" i="91"/>
  <c r="AE12" i="91"/>
  <c r="AF12" i="91"/>
  <c r="AG12" i="91"/>
  <c r="AP12" i="91"/>
  <c r="AQ12" i="91"/>
  <c r="AR12" i="91"/>
  <c r="AS12" i="91"/>
  <c r="AT12" i="91"/>
  <c r="AU12" i="91"/>
  <c r="AV12" i="91"/>
  <c r="AW12" i="91"/>
  <c r="AX12" i="91"/>
  <c r="AY12" i="91"/>
  <c r="AZ12" i="91"/>
  <c r="BA12" i="91"/>
  <c r="BB12" i="91"/>
  <c r="BC12" i="91"/>
  <c r="BD12" i="91"/>
  <c r="BE12" i="91"/>
  <c r="BF12" i="91"/>
  <c r="BG12" i="91"/>
  <c r="BH12" i="91"/>
  <c r="BI12" i="91"/>
  <c r="BJ12" i="91"/>
  <c r="BK12" i="91"/>
  <c r="BL12" i="91"/>
  <c r="BM12" i="91"/>
  <c r="BN12" i="91"/>
  <c r="BO12" i="91"/>
  <c r="BP12" i="91"/>
  <c r="BQ12" i="91"/>
  <c r="BR12" i="91"/>
  <c r="BS12" i="91"/>
  <c r="BT12" i="91"/>
  <c r="BU12" i="91"/>
  <c r="K13" i="91"/>
  <c r="L13" i="91"/>
  <c r="M13" i="91"/>
  <c r="N13" i="91"/>
  <c r="O13" i="91"/>
  <c r="P13" i="91"/>
  <c r="Q13" i="91"/>
  <c r="R13" i="91"/>
  <c r="S13" i="91"/>
  <c r="T13" i="91"/>
  <c r="U13" i="91"/>
  <c r="V13" i="91"/>
  <c r="W13" i="91"/>
  <c r="X13" i="91"/>
  <c r="Y13" i="91"/>
  <c r="Z13" i="91"/>
  <c r="AA13" i="91"/>
  <c r="AB13" i="91"/>
  <c r="AC13" i="91"/>
  <c r="AD13" i="91"/>
  <c r="AE13" i="91"/>
  <c r="AF13" i="91"/>
  <c r="AG13" i="91"/>
  <c r="AP13" i="91"/>
  <c r="AQ13" i="91"/>
  <c r="AR13" i="91"/>
  <c r="AS13" i="91"/>
  <c r="AT13" i="91"/>
  <c r="AU13" i="91"/>
  <c r="AV13" i="91"/>
  <c r="AW13" i="91"/>
  <c r="AX13" i="91"/>
  <c r="AY13" i="91"/>
  <c r="AZ13" i="91"/>
  <c r="BA13" i="91"/>
  <c r="BB13" i="91"/>
  <c r="BC13" i="91"/>
  <c r="BD13" i="91"/>
  <c r="BE13" i="91"/>
  <c r="BF13" i="91"/>
  <c r="BG13" i="91"/>
  <c r="BH13" i="91"/>
  <c r="BI13" i="91"/>
  <c r="BJ13" i="91"/>
  <c r="BK13" i="91"/>
  <c r="BL13" i="91"/>
  <c r="BM13" i="91"/>
  <c r="BN13" i="91"/>
  <c r="BO13" i="91"/>
  <c r="BP13" i="91"/>
  <c r="BQ13" i="91"/>
  <c r="BR13" i="91"/>
  <c r="BS13" i="91"/>
  <c r="BT13" i="91"/>
  <c r="BU13" i="91"/>
  <c r="K14" i="91"/>
  <c r="L14" i="91"/>
  <c r="M14" i="91"/>
  <c r="N14" i="91"/>
  <c r="O14" i="91"/>
  <c r="P14" i="91"/>
  <c r="Q14" i="91"/>
  <c r="R14" i="91"/>
  <c r="S14" i="91"/>
  <c r="T14" i="91"/>
  <c r="U14" i="91"/>
  <c r="V14" i="91"/>
  <c r="W14" i="91"/>
  <c r="X14" i="91"/>
  <c r="Y14" i="91"/>
  <c r="Z14" i="91"/>
  <c r="AA14" i="91"/>
  <c r="AB14" i="91"/>
  <c r="AC14" i="91"/>
  <c r="AD14" i="91"/>
  <c r="AE14" i="91"/>
  <c r="AF14" i="91"/>
  <c r="AG14" i="91"/>
  <c r="AP14" i="91"/>
  <c r="AQ14" i="91"/>
  <c r="AR14" i="91"/>
  <c r="AS14" i="91"/>
  <c r="AT14" i="91"/>
  <c r="AU14" i="91"/>
  <c r="AV14" i="91"/>
  <c r="AW14" i="91"/>
  <c r="AX14" i="91"/>
  <c r="AY14" i="91"/>
  <c r="AZ14" i="91"/>
  <c r="BA14" i="91"/>
  <c r="BB14" i="91"/>
  <c r="BC14" i="91"/>
  <c r="BD14" i="91"/>
  <c r="BE14" i="91"/>
  <c r="BF14" i="91"/>
  <c r="BG14" i="91"/>
  <c r="BH14" i="91"/>
  <c r="BI14" i="91"/>
  <c r="BJ14" i="91"/>
  <c r="BK14" i="91"/>
  <c r="BL14" i="91"/>
  <c r="BM14" i="91"/>
  <c r="BN14" i="91"/>
  <c r="BO14" i="91"/>
  <c r="BP14" i="91"/>
  <c r="BQ14" i="91"/>
  <c r="BR14" i="91"/>
  <c r="BS14" i="91"/>
  <c r="BT14" i="91"/>
  <c r="BU14" i="91"/>
  <c r="K15" i="91"/>
  <c r="L15" i="91"/>
  <c r="M15" i="91"/>
  <c r="N15" i="91"/>
  <c r="O15" i="91"/>
  <c r="P15" i="91"/>
  <c r="Q15" i="91"/>
  <c r="R15" i="91"/>
  <c r="S15" i="91"/>
  <c r="T15" i="91"/>
  <c r="U15" i="91"/>
  <c r="V15" i="91"/>
  <c r="W15" i="91"/>
  <c r="X15" i="91"/>
  <c r="Y15" i="91"/>
  <c r="Z15" i="91"/>
  <c r="AA15" i="91"/>
  <c r="AB15" i="91"/>
  <c r="AC15" i="91"/>
  <c r="AD15" i="91"/>
  <c r="AE15" i="91"/>
  <c r="AF15" i="91"/>
  <c r="AG15" i="91"/>
  <c r="AP15" i="91"/>
  <c r="AQ15" i="91"/>
  <c r="AR15" i="91"/>
  <c r="AS15" i="91"/>
  <c r="AT15" i="91"/>
  <c r="AU15" i="91"/>
  <c r="AV15" i="91"/>
  <c r="AW15" i="91"/>
  <c r="AX15" i="91"/>
  <c r="AY15" i="91"/>
  <c r="AZ15" i="91"/>
  <c r="BA15" i="91"/>
  <c r="BB15" i="91"/>
  <c r="BC15" i="91"/>
  <c r="BD15" i="91"/>
  <c r="BE15" i="91"/>
  <c r="BF15" i="91"/>
  <c r="BG15" i="91"/>
  <c r="BH15" i="91"/>
  <c r="BI15" i="91"/>
  <c r="BJ15" i="91"/>
  <c r="BK15" i="91"/>
  <c r="BL15" i="91"/>
  <c r="BM15" i="91"/>
  <c r="BN15" i="91"/>
  <c r="BO15" i="91"/>
  <c r="BP15" i="91"/>
  <c r="BQ15" i="91"/>
  <c r="BR15" i="91"/>
  <c r="BS15" i="91"/>
  <c r="BT15" i="91"/>
  <c r="BU15" i="91"/>
  <c r="K16" i="91"/>
  <c r="L16" i="91"/>
  <c r="M16" i="91"/>
  <c r="N16" i="91"/>
  <c r="O16" i="91"/>
  <c r="P16" i="91"/>
  <c r="Q16" i="91"/>
  <c r="R16" i="91"/>
  <c r="S16" i="91"/>
  <c r="T16" i="91"/>
  <c r="U16" i="91"/>
  <c r="V16" i="91"/>
  <c r="W16" i="91"/>
  <c r="X16" i="91"/>
  <c r="Y16" i="91"/>
  <c r="Z16" i="91"/>
  <c r="AA16" i="91"/>
  <c r="AB16" i="91"/>
  <c r="AC16" i="91"/>
  <c r="AD16" i="91"/>
  <c r="AE16" i="91"/>
  <c r="AF16" i="91"/>
  <c r="AG16" i="91"/>
  <c r="AP16" i="91"/>
  <c r="AQ16" i="91"/>
  <c r="AR16" i="91"/>
  <c r="AS16" i="91"/>
  <c r="AT16" i="91"/>
  <c r="AU16" i="91"/>
  <c r="AV16" i="91"/>
  <c r="AW16" i="91"/>
  <c r="AX16" i="91"/>
  <c r="AY16" i="91"/>
  <c r="AZ16" i="91"/>
  <c r="BA16" i="91"/>
  <c r="BB16" i="91"/>
  <c r="BC16" i="91"/>
  <c r="BD16" i="91"/>
  <c r="BE16" i="91"/>
  <c r="BF16" i="91"/>
  <c r="BG16" i="91"/>
  <c r="BH16" i="91"/>
  <c r="BI16" i="91"/>
  <c r="BJ16" i="91"/>
  <c r="BK16" i="91"/>
  <c r="BL16" i="91"/>
  <c r="BM16" i="91"/>
  <c r="BN16" i="91"/>
  <c r="BO16" i="91"/>
  <c r="BP16" i="91"/>
  <c r="BQ16" i="91"/>
  <c r="BR16" i="91"/>
  <c r="BS16" i="91"/>
  <c r="BT16" i="91"/>
  <c r="BU16" i="91"/>
  <c r="K17" i="91"/>
  <c r="L17" i="91"/>
  <c r="M17" i="91"/>
  <c r="N17" i="91"/>
  <c r="O17" i="91"/>
  <c r="P17" i="91"/>
  <c r="Q17" i="91"/>
  <c r="R17" i="91"/>
  <c r="S17" i="91"/>
  <c r="T17" i="91"/>
  <c r="U17" i="91"/>
  <c r="V17" i="91"/>
  <c r="W17" i="91"/>
  <c r="X17" i="91"/>
  <c r="Y17" i="91"/>
  <c r="Z17" i="91"/>
  <c r="AA17" i="91"/>
  <c r="AB17" i="91"/>
  <c r="AC17" i="91"/>
  <c r="AD17" i="91"/>
  <c r="AE17" i="91"/>
  <c r="AF17" i="91"/>
  <c r="AG17" i="91"/>
  <c r="AP17" i="91"/>
  <c r="AQ17" i="91"/>
  <c r="AR17" i="91"/>
  <c r="AS17" i="91"/>
  <c r="AT17" i="91"/>
  <c r="AU17" i="91"/>
  <c r="AV17" i="91"/>
  <c r="AW17" i="91"/>
  <c r="AX17" i="91"/>
  <c r="AY17" i="91"/>
  <c r="AZ17" i="91"/>
  <c r="BA17" i="91"/>
  <c r="BB17" i="91"/>
  <c r="BC17" i="91"/>
  <c r="BD17" i="91"/>
  <c r="BE17" i="91"/>
  <c r="BF17" i="91"/>
  <c r="BG17" i="91"/>
  <c r="BH17" i="91"/>
  <c r="BI17" i="91"/>
  <c r="BJ17" i="91"/>
  <c r="BK17" i="91"/>
  <c r="BL17" i="91"/>
  <c r="BM17" i="91"/>
  <c r="BN17" i="91"/>
  <c r="BO17" i="91"/>
  <c r="BP17" i="91"/>
  <c r="BQ17" i="91"/>
  <c r="BR17" i="91"/>
  <c r="BS17" i="91"/>
  <c r="BT17" i="91"/>
  <c r="BU17" i="91"/>
  <c r="K18" i="91"/>
  <c r="L18" i="91"/>
  <c r="M18" i="91"/>
  <c r="N18" i="91"/>
  <c r="O18" i="91"/>
  <c r="P18" i="91"/>
  <c r="Q18" i="91"/>
  <c r="R18" i="91"/>
  <c r="S18" i="91"/>
  <c r="T18" i="91"/>
  <c r="U18" i="91"/>
  <c r="V18" i="91"/>
  <c r="W18" i="91"/>
  <c r="X18" i="91"/>
  <c r="Y18" i="91"/>
  <c r="Z18" i="91"/>
  <c r="AA18" i="91"/>
  <c r="AB18" i="91"/>
  <c r="AC18" i="91"/>
  <c r="AD18" i="91"/>
  <c r="AE18" i="91"/>
  <c r="AF18" i="91"/>
  <c r="AG18" i="91"/>
  <c r="AP18" i="91"/>
  <c r="AQ18" i="91"/>
  <c r="AR18" i="91"/>
  <c r="AS18" i="91"/>
  <c r="AT18" i="91"/>
  <c r="AU18" i="91"/>
  <c r="AV18" i="91"/>
  <c r="AW18" i="91"/>
  <c r="AX18" i="91"/>
  <c r="AY18" i="91"/>
  <c r="AZ18" i="91"/>
  <c r="BA18" i="91"/>
  <c r="BB18" i="91"/>
  <c r="BC18" i="91"/>
  <c r="BD18" i="91"/>
  <c r="BE18" i="91"/>
  <c r="BF18" i="91"/>
  <c r="BG18" i="91"/>
  <c r="BH18" i="91"/>
  <c r="BI18" i="91"/>
  <c r="BJ18" i="91"/>
  <c r="BK18" i="91"/>
  <c r="BL18" i="91"/>
  <c r="BM18" i="91"/>
  <c r="BN18" i="91"/>
  <c r="BO18" i="91"/>
  <c r="BP18" i="91"/>
  <c r="BQ18" i="91"/>
  <c r="BR18" i="91"/>
  <c r="BS18" i="91"/>
  <c r="BT18" i="91"/>
  <c r="BU18" i="91"/>
  <c r="K19" i="91"/>
  <c r="L19" i="91"/>
  <c r="M19" i="91"/>
  <c r="N19" i="91"/>
  <c r="O19" i="91"/>
  <c r="P19" i="91"/>
  <c r="Q19" i="91"/>
  <c r="R19" i="91"/>
  <c r="S19" i="91"/>
  <c r="T19" i="91"/>
  <c r="U19" i="91"/>
  <c r="V19" i="91"/>
  <c r="W19" i="91"/>
  <c r="X19" i="91"/>
  <c r="Y19" i="91"/>
  <c r="Z19" i="91"/>
  <c r="AA19" i="91"/>
  <c r="AB19" i="91"/>
  <c r="AC19" i="91"/>
  <c r="AD19" i="91"/>
  <c r="AE19" i="91"/>
  <c r="AF19" i="91"/>
  <c r="AG19" i="91"/>
  <c r="AP19" i="91"/>
  <c r="AQ19" i="91"/>
  <c r="AR19" i="91"/>
  <c r="AS19" i="91"/>
  <c r="AT19" i="91"/>
  <c r="AU19" i="91"/>
  <c r="AV19" i="91"/>
  <c r="AW19" i="91"/>
  <c r="AX19" i="91"/>
  <c r="AY19" i="91"/>
  <c r="AZ19" i="91"/>
  <c r="BA19" i="91"/>
  <c r="BB19" i="91"/>
  <c r="BC19" i="91"/>
  <c r="BD19" i="91"/>
  <c r="BE19" i="91"/>
  <c r="BF19" i="91"/>
  <c r="BG19" i="91"/>
  <c r="BH19" i="91"/>
  <c r="BI19" i="91"/>
  <c r="BJ19" i="91"/>
  <c r="BK19" i="91"/>
  <c r="BL19" i="91"/>
  <c r="BM19" i="91"/>
  <c r="BN19" i="91"/>
  <c r="BO19" i="91"/>
  <c r="BP19" i="91"/>
  <c r="BQ19" i="91"/>
  <c r="BR19" i="91"/>
  <c r="BS19" i="91"/>
  <c r="BT19" i="91"/>
  <c r="BU19" i="91"/>
  <c r="K20" i="91"/>
  <c r="L20" i="91"/>
  <c r="M20" i="91"/>
  <c r="N20" i="91"/>
  <c r="O20" i="91"/>
  <c r="P20" i="91"/>
  <c r="Q20" i="91"/>
  <c r="R20" i="91"/>
  <c r="S20" i="91"/>
  <c r="T20" i="91"/>
  <c r="U20" i="91"/>
  <c r="V20" i="91"/>
  <c r="W20" i="91"/>
  <c r="X20" i="91"/>
  <c r="Y20" i="91"/>
  <c r="Z20" i="91"/>
  <c r="AA20" i="91"/>
  <c r="AB20" i="91"/>
  <c r="AC20" i="91"/>
  <c r="AD20" i="91"/>
  <c r="AE20" i="91"/>
  <c r="AF20" i="91"/>
  <c r="AG20" i="91"/>
  <c r="AP20" i="91"/>
  <c r="AQ20" i="91"/>
  <c r="AR20" i="91"/>
  <c r="AS20" i="91"/>
  <c r="AT20" i="91"/>
  <c r="AU20" i="91"/>
  <c r="AV20" i="91"/>
  <c r="AW20" i="91"/>
  <c r="AX20" i="91"/>
  <c r="AY20" i="91"/>
  <c r="AZ20" i="91"/>
  <c r="BA20" i="91"/>
  <c r="BB20" i="91"/>
  <c r="BC20" i="91"/>
  <c r="BD20" i="91"/>
  <c r="BE20" i="91"/>
  <c r="BF20" i="91"/>
  <c r="BG20" i="91"/>
  <c r="BH20" i="91"/>
  <c r="BI20" i="91"/>
  <c r="BJ20" i="91"/>
  <c r="BK20" i="91"/>
  <c r="BL20" i="91"/>
  <c r="BM20" i="91"/>
  <c r="BN20" i="91"/>
  <c r="BO20" i="91"/>
  <c r="BP20" i="91"/>
  <c r="BQ20" i="91"/>
  <c r="BR20" i="91"/>
  <c r="BS20" i="91"/>
  <c r="BT20" i="91"/>
  <c r="BU20" i="91"/>
  <c r="K21" i="91"/>
  <c r="L21" i="91"/>
  <c r="M21" i="91"/>
  <c r="N21" i="91"/>
  <c r="O21" i="91"/>
  <c r="P21" i="91"/>
  <c r="Q21" i="91"/>
  <c r="R21" i="91"/>
  <c r="S21" i="91"/>
  <c r="T21" i="91"/>
  <c r="U21" i="91"/>
  <c r="V21" i="91"/>
  <c r="W21" i="91"/>
  <c r="X21" i="91"/>
  <c r="Y21" i="91"/>
  <c r="Z21" i="91"/>
  <c r="AA21" i="91"/>
  <c r="AB21" i="91"/>
  <c r="AC21" i="91"/>
  <c r="AD21" i="91"/>
  <c r="AE21" i="91"/>
  <c r="AF21" i="91"/>
  <c r="AG21" i="91"/>
  <c r="AP21" i="91"/>
  <c r="AQ21" i="91"/>
  <c r="AR21" i="91"/>
  <c r="AS21" i="91"/>
  <c r="AT21" i="91"/>
  <c r="AU21" i="91"/>
  <c r="AV21" i="91"/>
  <c r="AW21" i="91"/>
  <c r="AX21" i="91"/>
  <c r="AY21" i="91"/>
  <c r="AZ21" i="91"/>
  <c r="BA21" i="91"/>
  <c r="BB21" i="91"/>
  <c r="BC21" i="91"/>
  <c r="BD21" i="91"/>
  <c r="BE21" i="91"/>
  <c r="BF21" i="91"/>
  <c r="BG21" i="91"/>
  <c r="BH21" i="91"/>
  <c r="BI21" i="91"/>
  <c r="BJ21" i="91"/>
  <c r="BK21" i="91"/>
  <c r="BL21" i="91"/>
  <c r="BM21" i="91"/>
  <c r="BN21" i="91"/>
  <c r="BO21" i="91"/>
  <c r="BP21" i="91"/>
  <c r="BQ21" i="91"/>
  <c r="BR21" i="91"/>
  <c r="BS21" i="91"/>
  <c r="BT21" i="91"/>
  <c r="BU21" i="91"/>
  <c r="K22" i="91"/>
  <c r="L22" i="91"/>
  <c r="M22" i="91"/>
  <c r="N22" i="91"/>
  <c r="O22" i="91"/>
  <c r="P22" i="91"/>
  <c r="Q22" i="91"/>
  <c r="R22" i="91"/>
  <c r="S22" i="91"/>
  <c r="T22" i="91"/>
  <c r="U22" i="91"/>
  <c r="V22" i="91"/>
  <c r="W22" i="91"/>
  <c r="X22" i="91"/>
  <c r="Y22" i="91"/>
  <c r="Z22" i="91"/>
  <c r="AA22" i="91"/>
  <c r="AB22" i="91"/>
  <c r="AC22" i="91"/>
  <c r="AD22" i="91"/>
  <c r="AE22" i="91"/>
  <c r="AF22" i="91"/>
  <c r="AG22" i="91"/>
  <c r="AP22" i="91"/>
  <c r="AQ22" i="91"/>
  <c r="AR22" i="91"/>
  <c r="AS22" i="91"/>
  <c r="AT22" i="91"/>
  <c r="AU22" i="91"/>
  <c r="AV22" i="91"/>
  <c r="AW22" i="91"/>
  <c r="AX22" i="91"/>
  <c r="AY22" i="91"/>
  <c r="AZ22" i="91"/>
  <c r="BA22" i="91"/>
  <c r="BB22" i="91"/>
  <c r="BC22" i="91"/>
  <c r="BD22" i="91"/>
  <c r="BE22" i="91"/>
  <c r="BF22" i="91"/>
  <c r="BG22" i="91"/>
  <c r="BH22" i="91"/>
  <c r="BI22" i="91"/>
  <c r="BJ22" i="91"/>
  <c r="BK22" i="91"/>
  <c r="BL22" i="91"/>
  <c r="BM22" i="91"/>
  <c r="BN22" i="91"/>
  <c r="BO22" i="91"/>
  <c r="BP22" i="91"/>
  <c r="BQ22" i="91"/>
  <c r="BR22" i="91"/>
  <c r="BS22" i="91"/>
  <c r="BT22" i="91"/>
  <c r="BU22" i="91"/>
  <c r="K23" i="91"/>
  <c r="L23" i="91"/>
  <c r="M23" i="91"/>
  <c r="N23" i="91"/>
  <c r="O23" i="91"/>
  <c r="P23" i="91"/>
  <c r="Q23" i="91"/>
  <c r="R23" i="91"/>
  <c r="S23" i="91"/>
  <c r="T23" i="91"/>
  <c r="U23" i="91"/>
  <c r="V23" i="91"/>
  <c r="W23" i="91"/>
  <c r="X23" i="91"/>
  <c r="Y23" i="91"/>
  <c r="Z23" i="91"/>
  <c r="AA23" i="91"/>
  <c r="AB23" i="91"/>
  <c r="AC23" i="91"/>
  <c r="AD23" i="91"/>
  <c r="AE23" i="91"/>
  <c r="AF23" i="91"/>
  <c r="AG23" i="91"/>
  <c r="AP23" i="91"/>
  <c r="AQ23" i="91"/>
  <c r="AR23" i="91"/>
  <c r="AS23" i="91"/>
  <c r="AT23" i="91"/>
  <c r="AU23" i="91"/>
  <c r="AV23" i="91"/>
  <c r="AW23" i="91"/>
  <c r="AX23" i="91"/>
  <c r="AY23" i="91"/>
  <c r="AZ23" i="91"/>
  <c r="BA23" i="91"/>
  <c r="BB23" i="91"/>
  <c r="BC23" i="91"/>
  <c r="BD23" i="91"/>
  <c r="BE23" i="91"/>
  <c r="BF23" i="91"/>
  <c r="BG23" i="91"/>
  <c r="BH23" i="91"/>
  <c r="BI23" i="91"/>
  <c r="BJ23" i="91"/>
  <c r="BK23" i="91"/>
  <c r="BL23" i="91"/>
  <c r="BM23" i="91"/>
  <c r="BN23" i="91"/>
  <c r="BO23" i="91"/>
  <c r="BP23" i="91"/>
  <c r="BQ23" i="91"/>
  <c r="BR23" i="91"/>
  <c r="BS23" i="91"/>
  <c r="BT23" i="91"/>
  <c r="BU23" i="91"/>
  <c r="K24" i="91"/>
  <c r="L24" i="91"/>
  <c r="M24" i="91"/>
  <c r="N24" i="91"/>
  <c r="O24" i="91"/>
  <c r="P24" i="91"/>
  <c r="Q24" i="91"/>
  <c r="R24" i="91"/>
  <c r="S24" i="91"/>
  <c r="T24" i="91"/>
  <c r="U24" i="91"/>
  <c r="V24" i="91"/>
  <c r="W24" i="91"/>
  <c r="X24" i="91"/>
  <c r="Y24" i="91"/>
  <c r="Z24" i="91"/>
  <c r="AA24" i="91"/>
  <c r="AB24" i="91"/>
  <c r="AC24" i="91"/>
  <c r="AD24" i="91"/>
  <c r="AE24" i="91"/>
  <c r="AF24" i="91"/>
  <c r="AG24" i="91"/>
  <c r="AP24" i="91"/>
  <c r="AQ24" i="91"/>
  <c r="AR24" i="91"/>
  <c r="AS24" i="91"/>
  <c r="AT24" i="91"/>
  <c r="AU24" i="91"/>
  <c r="AV24" i="91"/>
  <c r="AW24" i="91"/>
  <c r="AX24" i="91"/>
  <c r="AY24" i="91"/>
  <c r="AZ24" i="91"/>
  <c r="BA24" i="91"/>
  <c r="BB24" i="91"/>
  <c r="BC24" i="91"/>
  <c r="BD24" i="91"/>
  <c r="BE24" i="91"/>
  <c r="BF24" i="91"/>
  <c r="BG24" i="91"/>
  <c r="BH24" i="91"/>
  <c r="BI24" i="91"/>
  <c r="BJ24" i="91"/>
  <c r="BK24" i="91"/>
  <c r="BL24" i="91"/>
  <c r="BM24" i="91"/>
  <c r="BN24" i="91"/>
  <c r="BO24" i="91"/>
  <c r="BP24" i="91"/>
  <c r="BQ24" i="91"/>
  <c r="BR24" i="91"/>
  <c r="BS24" i="91"/>
  <c r="BT24" i="91"/>
  <c r="BU24" i="91"/>
  <c r="K25" i="91"/>
  <c r="L25" i="91"/>
  <c r="M25" i="91"/>
  <c r="N25" i="91"/>
  <c r="O25" i="91"/>
  <c r="P25" i="91"/>
  <c r="Q25" i="91"/>
  <c r="R25" i="91"/>
  <c r="S25" i="91"/>
  <c r="T25" i="91"/>
  <c r="U25" i="91"/>
  <c r="V25" i="91"/>
  <c r="W25" i="91"/>
  <c r="X25" i="91"/>
  <c r="Y25" i="91"/>
  <c r="Z25" i="91"/>
  <c r="AA25" i="91"/>
  <c r="AB25" i="91"/>
  <c r="AC25" i="91"/>
  <c r="AD25" i="91"/>
  <c r="AE25" i="91"/>
  <c r="AF25" i="91"/>
  <c r="AG25" i="91"/>
  <c r="AP25" i="91"/>
  <c r="AQ25" i="91"/>
  <c r="AR25" i="91"/>
  <c r="AS25" i="91"/>
  <c r="AT25" i="91"/>
  <c r="AU25" i="91"/>
  <c r="AV25" i="91"/>
  <c r="AW25" i="91"/>
  <c r="AX25" i="91"/>
  <c r="AY25" i="91"/>
  <c r="AZ25" i="91"/>
  <c r="BA25" i="91"/>
  <c r="BB25" i="91"/>
  <c r="BC25" i="91"/>
  <c r="BD25" i="91"/>
  <c r="BE25" i="91"/>
  <c r="BF25" i="91"/>
  <c r="BG25" i="91"/>
  <c r="BH25" i="91"/>
  <c r="BI25" i="91"/>
  <c r="BJ25" i="91"/>
  <c r="BK25" i="91"/>
  <c r="BL25" i="91"/>
  <c r="BM25" i="91"/>
  <c r="BN25" i="91"/>
  <c r="BO25" i="91"/>
  <c r="BP25" i="91"/>
  <c r="BQ25" i="91"/>
  <c r="BR25" i="91"/>
  <c r="BS25" i="91"/>
  <c r="BT25" i="91"/>
  <c r="BU25" i="91"/>
  <c r="K26" i="91"/>
  <c r="L26" i="91"/>
  <c r="M26" i="91"/>
  <c r="N26" i="91"/>
  <c r="O26" i="91"/>
  <c r="P26" i="91"/>
  <c r="Q26" i="91"/>
  <c r="R26" i="91"/>
  <c r="S26" i="91"/>
  <c r="T26" i="91"/>
  <c r="U26" i="91"/>
  <c r="V26" i="91"/>
  <c r="W26" i="91"/>
  <c r="X26" i="91"/>
  <c r="Y26" i="91"/>
  <c r="Z26" i="91"/>
  <c r="AA26" i="91"/>
  <c r="AB26" i="91"/>
  <c r="AC26" i="91"/>
  <c r="AD26" i="91"/>
  <c r="AE26" i="91"/>
  <c r="AF26" i="91"/>
  <c r="AG26" i="91"/>
  <c r="AP26" i="91"/>
  <c r="AQ26" i="91"/>
  <c r="AR26" i="91"/>
  <c r="AS26" i="91"/>
  <c r="AT26" i="91"/>
  <c r="AU26" i="91"/>
  <c r="AV26" i="91"/>
  <c r="AW26" i="91"/>
  <c r="AX26" i="91"/>
  <c r="AY26" i="91"/>
  <c r="AZ26" i="91"/>
  <c r="BA26" i="91"/>
  <c r="BB26" i="91"/>
  <c r="BC26" i="91"/>
  <c r="BD26" i="91"/>
  <c r="BE26" i="91"/>
  <c r="BF26" i="91"/>
  <c r="BG26" i="91"/>
  <c r="BH26" i="91"/>
  <c r="BI26" i="91"/>
  <c r="BJ26" i="91"/>
  <c r="BK26" i="91"/>
  <c r="BL26" i="91"/>
  <c r="BM26" i="91"/>
  <c r="BN26" i="91"/>
  <c r="BO26" i="91"/>
  <c r="BP26" i="91"/>
  <c r="BQ26" i="91"/>
  <c r="BR26" i="91"/>
  <c r="BS26" i="91"/>
  <c r="BT26" i="91"/>
  <c r="BU26" i="91"/>
  <c r="K27" i="91"/>
  <c r="L27" i="91"/>
  <c r="M27" i="91"/>
  <c r="N27" i="91"/>
  <c r="O27" i="91"/>
  <c r="P27" i="91"/>
  <c r="Q27" i="91"/>
  <c r="R27" i="91"/>
  <c r="S27" i="91"/>
  <c r="T27" i="91"/>
  <c r="U27" i="91"/>
  <c r="V27" i="91"/>
  <c r="W27" i="91"/>
  <c r="X27" i="91"/>
  <c r="Y27" i="91"/>
  <c r="Z27" i="91"/>
  <c r="AA27" i="91"/>
  <c r="AB27" i="91"/>
  <c r="AC27" i="91"/>
  <c r="AD27" i="91"/>
  <c r="AE27" i="91"/>
  <c r="AF27" i="91"/>
  <c r="AG27" i="91"/>
  <c r="AP27" i="91"/>
  <c r="AQ27" i="91"/>
  <c r="AR27" i="91"/>
  <c r="AS27" i="91"/>
  <c r="AT27" i="91"/>
  <c r="AU27" i="91"/>
  <c r="AV27" i="91"/>
  <c r="AW27" i="91"/>
  <c r="AX27" i="91"/>
  <c r="AY27" i="91"/>
  <c r="AZ27" i="91"/>
  <c r="BA27" i="91"/>
  <c r="BB27" i="91"/>
  <c r="BC27" i="91"/>
  <c r="BD27" i="91"/>
  <c r="BE27" i="91"/>
  <c r="BF27" i="91"/>
  <c r="BG27" i="91"/>
  <c r="BH27" i="91"/>
  <c r="BI27" i="91"/>
  <c r="BJ27" i="91"/>
  <c r="BK27" i="91"/>
  <c r="BL27" i="91"/>
  <c r="BM27" i="91"/>
  <c r="BN27" i="91"/>
  <c r="BO27" i="91"/>
  <c r="BP27" i="91"/>
  <c r="BQ27" i="91"/>
  <c r="BR27" i="91"/>
  <c r="BS27" i="91"/>
  <c r="BT27" i="91"/>
  <c r="BU27" i="91"/>
  <c r="K28" i="91"/>
  <c r="L28" i="91"/>
  <c r="M28" i="91"/>
  <c r="N28" i="91"/>
  <c r="O28" i="91"/>
  <c r="P28" i="91"/>
  <c r="Q28" i="91"/>
  <c r="R28" i="91"/>
  <c r="S28" i="91"/>
  <c r="T28" i="91"/>
  <c r="U28" i="91"/>
  <c r="V28" i="91"/>
  <c r="W28" i="91"/>
  <c r="X28" i="91"/>
  <c r="Y28" i="91"/>
  <c r="Z28" i="91"/>
  <c r="AA28" i="91"/>
  <c r="AB28" i="91"/>
  <c r="AC28" i="91"/>
  <c r="AD28" i="91"/>
  <c r="AE28" i="91"/>
  <c r="AF28" i="91"/>
  <c r="AG28" i="91"/>
  <c r="AP28" i="91"/>
  <c r="AQ28" i="91"/>
  <c r="AR28" i="91"/>
  <c r="AS28" i="91"/>
  <c r="AT28" i="91"/>
  <c r="AU28" i="91"/>
  <c r="AV28" i="91"/>
  <c r="AW28" i="91"/>
  <c r="AX28" i="91"/>
  <c r="AY28" i="91"/>
  <c r="AZ28" i="91"/>
  <c r="BA28" i="91"/>
  <c r="BB28" i="91"/>
  <c r="BC28" i="91"/>
  <c r="BD28" i="91"/>
  <c r="BE28" i="91"/>
  <c r="BF28" i="91"/>
  <c r="BG28" i="91"/>
  <c r="BH28" i="91"/>
  <c r="BI28" i="91"/>
  <c r="BJ28" i="91"/>
  <c r="BK28" i="91"/>
  <c r="BL28" i="91"/>
  <c r="BM28" i="91"/>
  <c r="BN28" i="91"/>
  <c r="BO28" i="91"/>
  <c r="BP28" i="91"/>
  <c r="BQ28" i="91"/>
  <c r="BR28" i="91"/>
  <c r="BS28" i="91"/>
  <c r="BT28" i="91"/>
  <c r="BU28" i="91"/>
  <c r="K29" i="91"/>
  <c r="L29" i="91"/>
  <c r="M29" i="91"/>
  <c r="N29" i="91"/>
  <c r="O29" i="91"/>
  <c r="P29" i="91"/>
  <c r="Q29" i="91"/>
  <c r="R29" i="91"/>
  <c r="S29" i="91"/>
  <c r="T29" i="91"/>
  <c r="U29" i="91"/>
  <c r="V29" i="91"/>
  <c r="W29" i="91"/>
  <c r="X29" i="91"/>
  <c r="Y29" i="91"/>
  <c r="Z29" i="91"/>
  <c r="AA29" i="91"/>
  <c r="AB29" i="91"/>
  <c r="AC29" i="91"/>
  <c r="AD29" i="91"/>
  <c r="AE29" i="91"/>
  <c r="AF29" i="91"/>
  <c r="AG29" i="91"/>
  <c r="AP29" i="91"/>
  <c r="AQ29" i="91"/>
  <c r="AR29" i="91"/>
  <c r="AS29" i="91"/>
  <c r="AT29" i="91"/>
  <c r="AU29" i="91"/>
  <c r="AV29" i="91"/>
  <c r="AW29" i="91"/>
  <c r="AX29" i="91"/>
  <c r="AY29" i="91"/>
  <c r="AZ29" i="91"/>
  <c r="BA29" i="91"/>
  <c r="BB29" i="91"/>
  <c r="BC29" i="91"/>
  <c r="BD29" i="91"/>
  <c r="BE29" i="91"/>
  <c r="BF29" i="91"/>
  <c r="BG29" i="91"/>
  <c r="BH29" i="91"/>
  <c r="BI29" i="91"/>
  <c r="BJ29" i="91"/>
  <c r="BK29" i="91"/>
  <c r="BL29" i="91"/>
  <c r="BM29" i="91"/>
  <c r="BN29" i="91"/>
  <c r="BO29" i="91"/>
  <c r="BP29" i="91"/>
  <c r="BQ29" i="91"/>
  <c r="BR29" i="91"/>
  <c r="BS29" i="91"/>
  <c r="BT29" i="91"/>
  <c r="BU29" i="91"/>
  <c r="K30" i="91"/>
  <c r="L30" i="91"/>
  <c r="M30" i="91"/>
  <c r="N30" i="91"/>
  <c r="O30" i="91"/>
  <c r="P30" i="91"/>
  <c r="Q30" i="91"/>
  <c r="R30" i="91"/>
  <c r="S30" i="91"/>
  <c r="T30" i="91"/>
  <c r="U30" i="91"/>
  <c r="V30" i="91"/>
  <c r="W30" i="91"/>
  <c r="X30" i="91"/>
  <c r="Y30" i="91"/>
  <c r="Z30" i="91"/>
  <c r="AA30" i="91"/>
  <c r="AB30" i="91"/>
  <c r="AC30" i="91"/>
  <c r="AD30" i="91"/>
  <c r="AE30" i="91"/>
  <c r="AF30" i="91"/>
  <c r="AG30" i="91"/>
  <c r="AP30" i="91"/>
  <c r="AQ30" i="91"/>
  <c r="AR30" i="91"/>
  <c r="AS30" i="91"/>
  <c r="AT30" i="91"/>
  <c r="AU30" i="91"/>
  <c r="AV30" i="91"/>
  <c r="AW30" i="91"/>
  <c r="AX30" i="91"/>
  <c r="AY30" i="91"/>
  <c r="AZ30" i="91"/>
  <c r="BA30" i="91"/>
  <c r="BB30" i="91"/>
  <c r="BC30" i="91"/>
  <c r="BD30" i="91"/>
  <c r="BE30" i="91"/>
  <c r="BF30" i="91"/>
  <c r="BG30" i="91"/>
  <c r="BH30" i="91"/>
  <c r="BI30" i="91"/>
  <c r="BJ30" i="91"/>
  <c r="BK30" i="91"/>
  <c r="BL30" i="91"/>
  <c r="BM30" i="91"/>
  <c r="BN30" i="91"/>
  <c r="BO30" i="91"/>
  <c r="BP30" i="91"/>
  <c r="BQ30" i="91"/>
  <c r="BR30" i="91"/>
  <c r="BS30" i="91"/>
  <c r="BT30" i="91"/>
  <c r="BU30" i="91"/>
  <c r="K31" i="91"/>
  <c r="L31" i="91"/>
  <c r="M31" i="91"/>
  <c r="N31" i="91"/>
  <c r="O31" i="91"/>
  <c r="P31" i="91"/>
  <c r="Q31" i="91"/>
  <c r="R31" i="91"/>
  <c r="S31" i="91"/>
  <c r="T31" i="91"/>
  <c r="U31" i="91"/>
  <c r="V31" i="91"/>
  <c r="W31" i="91"/>
  <c r="X31" i="91"/>
  <c r="Y31" i="91"/>
  <c r="Z31" i="91"/>
  <c r="AA31" i="91"/>
  <c r="AB31" i="91"/>
  <c r="AC31" i="91"/>
  <c r="AD31" i="91"/>
  <c r="AE31" i="91"/>
  <c r="AF31" i="91"/>
  <c r="AG31" i="91"/>
  <c r="AP31" i="91"/>
  <c r="AQ31" i="91"/>
  <c r="AR31" i="91"/>
  <c r="AS31" i="91"/>
  <c r="AT31" i="91"/>
  <c r="AU31" i="91"/>
  <c r="AV31" i="91"/>
  <c r="AW31" i="91"/>
  <c r="AX31" i="91"/>
  <c r="AY31" i="91"/>
  <c r="AZ31" i="91"/>
  <c r="BA31" i="91"/>
  <c r="BB31" i="91"/>
  <c r="BC31" i="91"/>
  <c r="BD31" i="91"/>
  <c r="BE31" i="91"/>
  <c r="BF31" i="91"/>
  <c r="BG31" i="91"/>
  <c r="BH31" i="91"/>
  <c r="BI31" i="91"/>
  <c r="BJ31" i="91"/>
  <c r="BK31" i="91"/>
  <c r="BL31" i="91"/>
  <c r="BM31" i="91"/>
  <c r="BN31" i="91"/>
  <c r="BO31" i="91"/>
  <c r="BP31" i="91"/>
  <c r="BQ31" i="91"/>
  <c r="BR31" i="91"/>
  <c r="BS31" i="91"/>
  <c r="BT31" i="91"/>
  <c r="BU31" i="91"/>
  <c r="K32" i="91"/>
  <c r="L32" i="91"/>
  <c r="M32" i="91"/>
  <c r="N32" i="91"/>
  <c r="O32" i="91"/>
  <c r="P32" i="91"/>
  <c r="Q32" i="91"/>
  <c r="R32" i="91"/>
  <c r="S32" i="91"/>
  <c r="T32" i="91"/>
  <c r="U32" i="91"/>
  <c r="V32" i="91"/>
  <c r="W32" i="91"/>
  <c r="X32" i="91"/>
  <c r="Y32" i="91"/>
  <c r="Z32" i="91"/>
  <c r="AA32" i="91"/>
  <c r="AB32" i="91"/>
  <c r="AC32" i="91"/>
  <c r="AD32" i="91"/>
  <c r="AE32" i="91"/>
  <c r="AF32" i="91"/>
  <c r="AG32" i="91"/>
  <c r="AP32" i="91"/>
  <c r="AQ32" i="91"/>
  <c r="AR32" i="91"/>
  <c r="AS32" i="91"/>
  <c r="AT32" i="91"/>
  <c r="AU32" i="91"/>
  <c r="AV32" i="91"/>
  <c r="AW32" i="91"/>
  <c r="AX32" i="91"/>
  <c r="AY32" i="91"/>
  <c r="AZ32" i="91"/>
  <c r="BA32" i="91"/>
  <c r="BB32" i="91"/>
  <c r="BC32" i="91"/>
  <c r="BD32" i="91"/>
  <c r="BE32" i="91"/>
  <c r="BF32" i="91"/>
  <c r="BG32" i="91"/>
  <c r="BH32" i="91"/>
  <c r="BI32" i="91"/>
  <c r="BJ32" i="91"/>
  <c r="BK32" i="91"/>
  <c r="BL32" i="91"/>
  <c r="BM32" i="91"/>
  <c r="BN32" i="91"/>
  <c r="BO32" i="91"/>
  <c r="BP32" i="91"/>
  <c r="BQ32" i="91"/>
  <c r="BR32" i="91"/>
  <c r="BS32" i="91"/>
  <c r="BT32" i="91"/>
  <c r="BU32" i="91"/>
  <c r="K33" i="91"/>
  <c r="L33" i="91"/>
  <c r="M33" i="91"/>
  <c r="N33" i="91"/>
  <c r="O33" i="91"/>
  <c r="P33" i="91"/>
  <c r="Q33" i="91"/>
  <c r="R33" i="91"/>
  <c r="S33" i="91"/>
  <c r="T33" i="91"/>
  <c r="U33" i="91"/>
  <c r="V33" i="91"/>
  <c r="W33" i="91"/>
  <c r="X33" i="91"/>
  <c r="Y33" i="91"/>
  <c r="Z33" i="91"/>
  <c r="AA33" i="91"/>
  <c r="AB33" i="91"/>
  <c r="AC33" i="91"/>
  <c r="AD33" i="91"/>
  <c r="AE33" i="91"/>
  <c r="AF33" i="91"/>
  <c r="AG33" i="91"/>
  <c r="AP33" i="91"/>
  <c r="AQ33" i="91"/>
  <c r="AR33" i="91"/>
  <c r="AS33" i="91"/>
  <c r="AT33" i="91"/>
  <c r="AU33" i="91"/>
  <c r="AV33" i="91"/>
  <c r="AW33" i="91"/>
  <c r="AX33" i="91"/>
  <c r="AY33" i="91"/>
  <c r="AZ33" i="91"/>
  <c r="BA33" i="91"/>
  <c r="BB33" i="91"/>
  <c r="BC33" i="91"/>
  <c r="BD33" i="91"/>
  <c r="BE33" i="91"/>
  <c r="BF33" i="91"/>
  <c r="BG33" i="91"/>
  <c r="BH33" i="91"/>
  <c r="BI33" i="91"/>
  <c r="BJ33" i="91"/>
  <c r="BK33" i="91"/>
  <c r="BL33" i="91"/>
  <c r="BM33" i="91"/>
  <c r="BN33" i="91"/>
  <c r="BO33" i="91"/>
  <c r="BP33" i="91"/>
  <c r="BQ33" i="91"/>
  <c r="BR33" i="91"/>
  <c r="BS33" i="91"/>
  <c r="BT33" i="91"/>
  <c r="BU33" i="91"/>
  <c r="K34" i="91"/>
  <c r="L34" i="91"/>
  <c r="M34" i="91"/>
  <c r="N34" i="91"/>
  <c r="O34" i="91"/>
  <c r="P34" i="91"/>
  <c r="Q34" i="91"/>
  <c r="R34" i="91"/>
  <c r="S34" i="91"/>
  <c r="T34" i="91"/>
  <c r="U34" i="91"/>
  <c r="V34" i="91"/>
  <c r="W34" i="91"/>
  <c r="X34" i="91"/>
  <c r="Y34" i="91"/>
  <c r="Z34" i="91"/>
  <c r="AA34" i="91"/>
  <c r="AB34" i="91"/>
  <c r="AC34" i="91"/>
  <c r="AD34" i="91"/>
  <c r="AE34" i="91"/>
  <c r="AF34" i="91"/>
  <c r="AG34" i="91"/>
  <c r="AP34" i="91"/>
  <c r="AQ34" i="91"/>
  <c r="AR34" i="91"/>
  <c r="AS34" i="91"/>
  <c r="AT34" i="91"/>
  <c r="AU34" i="91"/>
  <c r="AV34" i="91"/>
  <c r="AW34" i="91"/>
  <c r="AX34" i="91"/>
  <c r="AY34" i="91"/>
  <c r="AZ34" i="91"/>
  <c r="BA34" i="91"/>
  <c r="BB34" i="91"/>
  <c r="BC34" i="91"/>
  <c r="BD34" i="91"/>
  <c r="BE34" i="91"/>
  <c r="BF34" i="91"/>
  <c r="BG34" i="91"/>
  <c r="BH34" i="91"/>
  <c r="BI34" i="91"/>
  <c r="BJ34" i="91"/>
  <c r="BK34" i="91"/>
  <c r="BL34" i="91"/>
  <c r="BM34" i="91"/>
  <c r="BN34" i="91"/>
  <c r="BO34" i="91"/>
  <c r="BP34" i="91"/>
  <c r="BQ34" i="91"/>
  <c r="BR34" i="91"/>
  <c r="BS34" i="91"/>
  <c r="BT34" i="91"/>
  <c r="BU34" i="91"/>
  <c r="K35" i="91"/>
  <c r="L35" i="91"/>
  <c r="M35" i="91"/>
  <c r="N35" i="91"/>
  <c r="O35" i="91"/>
  <c r="P35" i="91"/>
  <c r="Q35" i="91"/>
  <c r="R35" i="91"/>
  <c r="S35" i="91"/>
  <c r="T35" i="91"/>
  <c r="U35" i="91"/>
  <c r="V35" i="91"/>
  <c r="W35" i="91"/>
  <c r="X35" i="91"/>
  <c r="Y35" i="91"/>
  <c r="Z35" i="91"/>
  <c r="AA35" i="91"/>
  <c r="AB35" i="91"/>
  <c r="AC35" i="91"/>
  <c r="AD35" i="91"/>
  <c r="AE35" i="91"/>
  <c r="AF35" i="91"/>
  <c r="AG35" i="91"/>
  <c r="AP35" i="91"/>
  <c r="AQ35" i="91"/>
  <c r="AR35" i="91"/>
  <c r="AS35" i="91"/>
  <c r="AT35" i="91"/>
  <c r="AU35" i="91"/>
  <c r="AV35" i="91"/>
  <c r="AW35" i="91"/>
  <c r="AX35" i="91"/>
  <c r="AY35" i="91"/>
  <c r="AZ35" i="91"/>
  <c r="BA35" i="91"/>
  <c r="BB35" i="91"/>
  <c r="BC35" i="91"/>
  <c r="BD35" i="91"/>
  <c r="BE35" i="91"/>
  <c r="BF35" i="91"/>
  <c r="BG35" i="91"/>
  <c r="BH35" i="91"/>
  <c r="BI35" i="91"/>
  <c r="BJ35" i="91"/>
  <c r="BK35" i="91"/>
  <c r="BL35" i="91"/>
  <c r="BM35" i="91"/>
  <c r="BN35" i="91"/>
  <c r="BO35" i="91"/>
  <c r="BP35" i="91"/>
  <c r="BQ35" i="91"/>
  <c r="BR35" i="91"/>
  <c r="BS35" i="91"/>
  <c r="BT35" i="91"/>
  <c r="BU35" i="91"/>
  <c r="K36" i="91"/>
  <c r="L36" i="91"/>
  <c r="M36" i="91"/>
  <c r="N36" i="91"/>
  <c r="O36" i="91"/>
  <c r="P36" i="91"/>
  <c r="Q36" i="91"/>
  <c r="R36" i="91"/>
  <c r="S36" i="91"/>
  <c r="T36" i="91"/>
  <c r="U36" i="91"/>
  <c r="V36" i="91"/>
  <c r="W36" i="91"/>
  <c r="X36" i="91"/>
  <c r="Y36" i="91"/>
  <c r="Z36" i="91"/>
  <c r="AA36" i="91"/>
  <c r="AB36" i="91"/>
  <c r="AC36" i="91"/>
  <c r="AD36" i="91"/>
  <c r="AE36" i="91"/>
  <c r="AF36" i="91"/>
  <c r="AG36" i="91"/>
  <c r="AP36" i="91"/>
  <c r="AQ36" i="91"/>
  <c r="AR36" i="91"/>
  <c r="AS36" i="91"/>
  <c r="AT36" i="91"/>
  <c r="AU36" i="91"/>
  <c r="AV36" i="91"/>
  <c r="AW36" i="91"/>
  <c r="AX36" i="91"/>
  <c r="AY36" i="91"/>
  <c r="AZ36" i="91"/>
  <c r="BA36" i="91"/>
  <c r="BB36" i="91"/>
  <c r="BC36" i="91"/>
  <c r="BD36" i="91"/>
  <c r="BE36" i="91"/>
  <c r="BF36" i="91"/>
  <c r="BG36" i="91"/>
  <c r="BH36" i="91"/>
  <c r="BI36" i="91"/>
  <c r="BJ36" i="91"/>
  <c r="BK36" i="91"/>
  <c r="BL36" i="91"/>
  <c r="BM36" i="91"/>
  <c r="BN36" i="91"/>
  <c r="BO36" i="91"/>
  <c r="BP36" i="91"/>
  <c r="BQ36" i="91"/>
  <c r="BR36" i="91"/>
  <c r="BS36" i="91"/>
  <c r="BT36" i="91"/>
  <c r="BU36" i="91"/>
  <c r="K37" i="91"/>
  <c r="L37" i="91"/>
  <c r="M37" i="91"/>
  <c r="N37" i="91"/>
  <c r="O37" i="91"/>
  <c r="P37" i="91"/>
  <c r="Q37" i="91"/>
  <c r="R37" i="91"/>
  <c r="S37" i="91"/>
  <c r="T37" i="91"/>
  <c r="U37" i="91"/>
  <c r="V37" i="91"/>
  <c r="W37" i="91"/>
  <c r="X37" i="91"/>
  <c r="Y37" i="91"/>
  <c r="Z37" i="91"/>
  <c r="AA37" i="91"/>
  <c r="AB37" i="91"/>
  <c r="AC37" i="91"/>
  <c r="AD37" i="91"/>
  <c r="AE37" i="91"/>
  <c r="AF37" i="91"/>
  <c r="AG37" i="91"/>
  <c r="AP37" i="91"/>
  <c r="AQ37" i="91"/>
  <c r="AR37" i="91"/>
  <c r="AS37" i="91"/>
  <c r="AT37" i="91"/>
  <c r="AU37" i="91"/>
  <c r="AV37" i="91"/>
  <c r="AW37" i="91"/>
  <c r="AX37" i="91"/>
  <c r="AY37" i="91"/>
  <c r="AZ37" i="91"/>
  <c r="BA37" i="91"/>
  <c r="BB37" i="91"/>
  <c r="BC37" i="91"/>
  <c r="BD37" i="91"/>
  <c r="BE37" i="91"/>
  <c r="BF37" i="91"/>
  <c r="BG37" i="91"/>
  <c r="BH37" i="91"/>
  <c r="BI37" i="91"/>
  <c r="BJ37" i="91"/>
  <c r="BK37" i="91"/>
  <c r="BL37" i="91"/>
  <c r="BM37" i="91"/>
  <c r="BN37" i="91"/>
  <c r="BO37" i="91"/>
  <c r="BP37" i="91"/>
  <c r="BQ37" i="91"/>
  <c r="BR37" i="91"/>
  <c r="BS37" i="91"/>
  <c r="BT37" i="91"/>
  <c r="BU37" i="91"/>
  <c r="K38" i="91"/>
  <c r="L38" i="91"/>
  <c r="M38" i="91"/>
  <c r="N38" i="91"/>
  <c r="O38" i="91"/>
  <c r="P38" i="91"/>
  <c r="Q38" i="91"/>
  <c r="R38" i="91"/>
  <c r="S38" i="91"/>
  <c r="T38" i="91"/>
  <c r="U38" i="91"/>
  <c r="V38" i="91"/>
  <c r="W38" i="91"/>
  <c r="X38" i="91"/>
  <c r="Y38" i="91"/>
  <c r="Z38" i="91"/>
  <c r="AA38" i="91"/>
  <c r="AB38" i="91"/>
  <c r="AC38" i="91"/>
  <c r="AD38" i="91"/>
  <c r="AE38" i="91"/>
  <c r="AF38" i="91"/>
  <c r="AG38" i="91"/>
  <c r="AP38" i="91"/>
  <c r="AQ38" i="91"/>
  <c r="AR38" i="91"/>
  <c r="AS38" i="91"/>
  <c r="AT38" i="91"/>
  <c r="AU38" i="91"/>
  <c r="AV38" i="91"/>
  <c r="AW38" i="91"/>
  <c r="AX38" i="91"/>
  <c r="AY38" i="91"/>
  <c r="AZ38" i="91"/>
  <c r="BA38" i="91"/>
  <c r="BB38" i="91"/>
  <c r="BC38" i="91"/>
  <c r="BD38" i="91"/>
  <c r="BE38" i="91"/>
  <c r="BF38" i="91"/>
  <c r="BG38" i="91"/>
  <c r="BH38" i="91"/>
  <c r="BI38" i="91"/>
  <c r="BJ38" i="91"/>
  <c r="BK38" i="91"/>
  <c r="BL38" i="91"/>
  <c r="BM38" i="91"/>
  <c r="BN38" i="91"/>
  <c r="BO38" i="91"/>
  <c r="BP38" i="91"/>
  <c r="BQ38" i="91"/>
  <c r="BR38" i="91"/>
  <c r="BS38" i="91"/>
  <c r="BT38" i="91"/>
  <c r="BU38" i="91"/>
  <c r="K39" i="91"/>
  <c r="L39" i="91"/>
  <c r="M39" i="91"/>
  <c r="N39" i="91"/>
  <c r="O39" i="91"/>
  <c r="P39" i="91"/>
  <c r="Q39" i="91"/>
  <c r="R39" i="91"/>
  <c r="S39" i="91"/>
  <c r="T39" i="91"/>
  <c r="U39" i="91"/>
  <c r="V39" i="91"/>
  <c r="W39" i="91"/>
  <c r="X39" i="91"/>
  <c r="Y39" i="91"/>
  <c r="Z39" i="91"/>
  <c r="AA39" i="91"/>
  <c r="AB39" i="91"/>
  <c r="AC39" i="91"/>
  <c r="AD39" i="91"/>
  <c r="AE39" i="91"/>
  <c r="AF39" i="91"/>
  <c r="AG39" i="91"/>
  <c r="AP39" i="91"/>
  <c r="AQ39" i="91"/>
  <c r="AR39" i="91"/>
  <c r="AS39" i="91"/>
  <c r="AT39" i="91"/>
  <c r="AU39" i="91"/>
  <c r="AV39" i="91"/>
  <c r="AW39" i="91"/>
  <c r="AX39" i="91"/>
  <c r="AY39" i="91"/>
  <c r="AZ39" i="91"/>
  <c r="BA39" i="91"/>
  <c r="BB39" i="91"/>
  <c r="BC39" i="91"/>
  <c r="BD39" i="91"/>
  <c r="BE39" i="91"/>
  <c r="BF39" i="91"/>
  <c r="BG39" i="91"/>
  <c r="BH39" i="91"/>
  <c r="BI39" i="91"/>
  <c r="BJ39" i="91"/>
  <c r="BK39" i="91"/>
  <c r="BL39" i="91"/>
  <c r="BM39" i="91"/>
  <c r="BN39" i="91"/>
  <c r="BO39" i="91"/>
  <c r="BP39" i="91"/>
  <c r="BQ39" i="91"/>
  <c r="BR39" i="91"/>
  <c r="BS39" i="91"/>
  <c r="BT39" i="91"/>
  <c r="BU39" i="91"/>
  <c r="K40" i="91"/>
  <c r="L40" i="91"/>
  <c r="M40" i="91"/>
  <c r="N40" i="91"/>
  <c r="O40" i="91"/>
  <c r="P40" i="91"/>
  <c r="Q40" i="91"/>
  <c r="R40" i="91"/>
  <c r="S40" i="91"/>
  <c r="T40" i="91"/>
  <c r="U40" i="91"/>
  <c r="V40" i="91"/>
  <c r="W40" i="91"/>
  <c r="X40" i="91"/>
  <c r="Y40" i="91"/>
  <c r="Z40" i="91"/>
  <c r="AA40" i="91"/>
  <c r="AB40" i="91"/>
  <c r="AC40" i="91"/>
  <c r="AD40" i="91"/>
  <c r="AE40" i="91"/>
  <c r="AF40" i="91"/>
  <c r="AG40" i="91"/>
  <c r="AP40" i="91"/>
  <c r="AQ40" i="91"/>
  <c r="AR40" i="91"/>
  <c r="AS40" i="91"/>
  <c r="AT40" i="91"/>
  <c r="AU40" i="91"/>
  <c r="AV40" i="91"/>
  <c r="AW40" i="91"/>
  <c r="AX40" i="91"/>
  <c r="AY40" i="91"/>
  <c r="AZ40" i="91"/>
  <c r="BA40" i="91"/>
  <c r="BB40" i="91"/>
  <c r="BC40" i="91"/>
  <c r="BD40" i="91"/>
  <c r="BE40" i="91"/>
  <c r="BF40" i="91"/>
  <c r="BG40" i="91"/>
  <c r="BH40" i="91"/>
  <c r="BI40" i="91"/>
  <c r="BJ40" i="91"/>
  <c r="BK40" i="91"/>
  <c r="BL40" i="91"/>
  <c r="BM40" i="91"/>
  <c r="BN40" i="91"/>
  <c r="BO40" i="91"/>
  <c r="BP40" i="91"/>
  <c r="BQ40" i="91"/>
  <c r="BR40" i="91"/>
  <c r="BS40" i="91"/>
  <c r="BT40" i="91"/>
  <c r="BU40" i="91"/>
  <c r="K41" i="91"/>
  <c r="L41" i="91"/>
  <c r="M41" i="91"/>
  <c r="N41" i="91"/>
  <c r="O41" i="91"/>
  <c r="P41" i="91"/>
  <c r="Q41" i="91"/>
  <c r="R41" i="91"/>
  <c r="S41" i="91"/>
  <c r="T41" i="91"/>
  <c r="U41" i="91"/>
  <c r="V41" i="91"/>
  <c r="W41" i="91"/>
  <c r="X41" i="91"/>
  <c r="Y41" i="91"/>
  <c r="Z41" i="91"/>
  <c r="AA41" i="91"/>
  <c r="AB41" i="91"/>
  <c r="AC41" i="91"/>
  <c r="AD41" i="91"/>
  <c r="AE41" i="91"/>
  <c r="AF41" i="91"/>
  <c r="AG41" i="91"/>
  <c r="AP41" i="91"/>
  <c r="AQ41" i="91"/>
  <c r="AR41" i="91"/>
  <c r="AS41" i="91"/>
  <c r="AT41" i="91"/>
  <c r="AU41" i="91"/>
  <c r="AV41" i="91"/>
  <c r="AW41" i="91"/>
  <c r="AX41" i="91"/>
  <c r="AY41" i="91"/>
  <c r="AZ41" i="91"/>
  <c r="BA41" i="91"/>
  <c r="BB41" i="91"/>
  <c r="BC41" i="91"/>
  <c r="BD41" i="91"/>
  <c r="BE41" i="91"/>
  <c r="BF41" i="91"/>
  <c r="BG41" i="91"/>
  <c r="BH41" i="91"/>
  <c r="BI41" i="91"/>
  <c r="BJ41" i="91"/>
  <c r="BK41" i="91"/>
  <c r="BL41" i="91"/>
  <c r="BM41" i="91"/>
  <c r="BN41" i="91"/>
  <c r="BO41" i="91"/>
  <c r="BP41" i="91"/>
  <c r="BQ41" i="91"/>
  <c r="BR41" i="91"/>
  <c r="BS41" i="91"/>
  <c r="BT41" i="91"/>
  <c r="BU41" i="91"/>
  <c r="K42" i="91"/>
  <c r="L42" i="91"/>
  <c r="M42" i="91"/>
  <c r="N42" i="91"/>
  <c r="O42" i="91"/>
  <c r="P42" i="91"/>
  <c r="Q42" i="91"/>
  <c r="R42" i="91"/>
  <c r="S42" i="91"/>
  <c r="T42" i="91"/>
  <c r="U42" i="91"/>
  <c r="V42" i="91"/>
  <c r="W42" i="91"/>
  <c r="X42" i="91"/>
  <c r="Y42" i="91"/>
  <c r="Z42" i="91"/>
  <c r="AA42" i="91"/>
  <c r="AB42" i="91"/>
  <c r="AC42" i="91"/>
  <c r="AD42" i="91"/>
  <c r="AE42" i="91"/>
  <c r="AF42" i="91"/>
  <c r="AG42" i="91"/>
  <c r="AP42" i="91"/>
  <c r="AQ42" i="91"/>
  <c r="AR42" i="91"/>
  <c r="AS42" i="91"/>
  <c r="AT42" i="91"/>
  <c r="AU42" i="91"/>
  <c r="AV42" i="91"/>
  <c r="AW42" i="91"/>
  <c r="AX42" i="91"/>
  <c r="AY42" i="91"/>
  <c r="AZ42" i="91"/>
  <c r="BA42" i="91"/>
  <c r="BB42" i="91"/>
  <c r="BC42" i="91"/>
  <c r="BD42" i="91"/>
  <c r="BE42" i="91"/>
  <c r="BF42" i="91"/>
  <c r="BG42" i="91"/>
  <c r="BH42" i="91"/>
  <c r="BI42" i="91"/>
  <c r="BJ42" i="91"/>
  <c r="BK42" i="91"/>
  <c r="BL42" i="91"/>
  <c r="BM42" i="91"/>
  <c r="BN42" i="91"/>
  <c r="BO42" i="91"/>
  <c r="BP42" i="91"/>
  <c r="BQ42" i="91"/>
  <c r="BR42" i="91"/>
  <c r="BS42" i="91"/>
  <c r="BT42" i="91"/>
  <c r="BU42" i="91"/>
  <c r="K43" i="91"/>
  <c r="L43" i="91"/>
  <c r="M43" i="91"/>
  <c r="N43" i="91"/>
  <c r="O43" i="91"/>
  <c r="P43" i="91"/>
  <c r="Q43" i="91"/>
  <c r="R43" i="91"/>
  <c r="S43" i="91"/>
  <c r="T43" i="91"/>
  <c r="U43" i="91"/>
  <c r="V43" i="91"/>
  <c r="W43" i="91"/>
  <c r="X43" i="91"/>
  <c r="Y43" i="91"/>
  <c r="Z43" i="91"/>
  <c r="AA43" i="91"/>
  <c r="AB43" i="91"/>
  <c r="AC43" i="91"/>
  <c r="AD43" i="91"/>
  <c r="AE43" i="91"/>
  <c r="AF43" i="91"/>
  <c r="AG43" i="91"/>
  <c r="AP43" i="91"/>
  <c r="AQ43" i="91"/>
  <c r="AR43" i="91"/>
  <c r="AS43" i="91"/>
  <c r="AT43" i="91"/>
  <c r="AU43" i="91"/>
  <c r="AV43" i="91"/>
  <c r="AW43" i="91"/>
  <c r="AX43" i="91"/>
  <c r="AY43" i="91"/>
  <c r="AZ43" i="91"/>
  <c r="BA43" i="91"/>
  <c r="BB43" i="91"/>
  <c r="BC43" i="91"/>
  <c r="BD43" i="91"/>
  <c r="BE43" i="91"/>
  <c r="BF43" i="91"/>
  <c r="BG43" i="91"/>
  <c r="BH43" i="91"/>
  <c r="BI43" i="91"/>
  <c r="BJ43" i="91"/>
  <c r="BK43" i="91"/>
  <c r="BL43" i="91"/>
  <c r="BM43" i="91"/>
  <c r="BN43" i="91"/>
  <c r="BO43" i="91"/>
  <c r="BP43" i="91"/>
  <c r="BQ43" i="91"/>
  <c r="BR43" i="91"/>
  <c r="BS43" i="91"/>
  <c r="BT43" i="91"/>
  <c r="BU43" i="91"/>
  <c r="K44" i="91"/>
  <c r="L44" i="91"/>
  <c r="M44" i="91"/>
  <c r="N44" i="91"/>
  <c r="O44" i="91"/>
  <c r="P44" i="91"/>
  <c r="Q44" i="91"/>
  <c r="R44" i="91"/>
  <c r="S44" i="91"/>
  <c r="T44" i="91"/>
  <c r="U44" i="91"/>
  <c r="V44" i="91"/>
  <c r="W44" i="91"/>
  <c r="X44" i="91"/>
  <c r="Y44" i="91"/>
  <c r="Z44" i="91"/>
  <c r="AA44" i="91"/>
  <c r="AB44" i="91"/>
  <c r="AC44" i="91"/>
  <c r="AD44" i="91"/>
  <c r="AE44" i="91"/>
  <c r="AF44" i="91"/>
  <c r="AG44" i="91"/>
  <c r="AP44" i="91"/>
  <c r="AQ44" i="91"/>
  <c r="AR44" i="91"/>
  <c r="AS44" i="91"/>
  <c r="AT44" i="91"/>
  <c r="AU44" i="91"/>
  <c r="AV44" i="91"/>
  <c r="AW44" i="91"/>
  <c r="AX44" i="91"/>
  <c r="AY44" i="91"/>
  <c r="AZ44" i="91"/>
  <c r="BA44" i="91"/>
  <c r="BB44" i="91"/>
  <c r="BC44" i="91"/>
  <c r="BD44" i="91"/>
  <c r="BE44" i="91"/>
  <c r="BF44" i="91"/>
  <c r="BG44" i="91"/>
  <c r="BH44" i="91"/>
  <c r="BI44" i="91"/>
  <c r="BJ44" i="91"/>
  <c r="BK44" i="91"/>
  <c r="BL44" i="91"/>
  <c r="BM44" i="91"/>
  <c r="BN44" i="91"/>
  <c r="BO44" i="91"/>
  <c r="BP44" i="91"/>
  <c r="BQ44" i="91"/>
  <c r="BR44" i="91"/>
  <c r="BS44" i="91"/>
  <c r="BT44" i="91"/>
  <c r="BU44" i="91"/>
  <c r="K45" i="91"/>
  <c r="L45" i="91"/>
  <c r="M45" i="91"/>
  <c r="N45" i="91"/>
  <c r="O45" i="91"/>
  <c r="P45" i="91"/>
  <c r="Q45" i="91"/>
  <c r="R45" i="91"/>
  <c r="S45" i="91"/>
  <c r="T45" i="91"/>
  <c r="U45" i="91"/>
  <c r="V45" i="91"/>
  <c r="W45" i="91"/>
  <c r="X45" i="91"/>
  <c r="Y45" i="91"/>
  <c r="Z45" i="91"/>
  <c r="AA45" i="91"/>
  <c r="AB45" i="91"/>
  <c r="AC45" i="91"/>
  <c r="AD45" i="91"/>
  <c r="AE45" i="91"/>
  <c r="AF45" i="91"/>
  <c r="AG45" i="91"/>
  <c r="AP45" i="91"/>
  <c r="AQ45" i="91"/>
  <c r="AR45" i="91"/>
  <c r="AS45" i="91"/>
  <c r="AT45" i="91"/>
  <c r="AU45" i="91"/>
  <c r="AV45" i="91"/>
  <c r="AW45" i="91"/>
  <c r="AX45" i="91"/>
  <c r="AY45" i="91"/>
  <c r="AZ45" i="91"/>
  <c r="BA45" i="91"/>
  <c r="BB45" i="91"/>
  <c r="BC45" i="91"/>
  <c r="BD45" i="91"/>
  <c r="BE45" i="91"/>
  <c r="BF45" i="91"/>
  <c r="BG45" i="91"/>
  <c r="BH45" i="91"/>
  <c r="BI45" i="91"/>
  <c r="BJ45" i="91"/>
  <c r="BK45" i="91"/>
  <c r="BL45" i="91"/>
  <c r="BM45" i="91"/>
  <c r="BN45" i="91"/>
  <c r="BO45" i="91"/>
  <c r="BP45" i="91"/>
  <c r="BQ45" i="91"/>
  <c r="BR45" i="91"/>
  <c r="BS45" i="91"/>
  <c r="BT45" i="91"/>
  <c r="BU45" i="91"/>
  <c r="K46" i="91"/>
  <c r="L46" i="91"/>
  <c r="M46" i="91"/>
  <c r="N46" i="91"/>
  <c r="O46" i="91"/>
  <c r="P46" i="91"/>
  <c r="Q46" i="91"/>
  <c r="R46" i="91"/>
  <c r="S46" i="91"/>
  <c r="T46" i="91"/>
  <c r="U46" i="91"/>
  <c r="V46" i="91"/>
  <c r="W46" i="91"/>
  <c r="X46" i="91"/>
  <c r="Y46" i="91"/>
  <c r="Z46" i="91"/>
  <c r="AA46" i="91"/>
  <c r="AB46" i="91"/>
  <c r="AC46" i="91"/>
  <c r="AD46" i="91"/>
  <c r="AE46" i="91"/>
  <c r="AF46" i="91"/>
  <c r="AG46" i="91"/>
  <c r="AP46" i="91"/>
  <c r="AQ46" i="91"/>
  <c r="AR46" i="91"/>
  <c r="AS46" i="91"/>
  <c r="AT46" i="91"/>
  <c r="AU46" i="91"/>
  <c r="AV46" i="91"/>
  <c r="AW46" i="91"/>
  <c r="AX46" i="91"/>
  <c r="AY46" i="91"/>
  <c r="AZ46" i="91"/>
  <c r="BA46" i="91"/>
  <c r="BB46" i="91"/>
  <c r="BC46" i="91"/>
  <c r="BD46" i="91"/>
  <c r="BE46" i="91"/>
  <c r="BF46" i="91"/>
  <c r="BG46" i="91"/>
  <c r="BH46" i="91"/>
  <c r="BI46" i="91"/>
  <c r="BJ46" i="91"/>
  <c r="BK46" i="91"/>
  <c r="BL46" i="91"/>
  <c r="BM46" i="91"/>
  <c r="BN46" i="91"/>
  <c r="BO46" i="91"/>
  <c r="BP46" i="91"/>
  <c r="BQ46" i="91"/>
  <c r="BR46" i="91"/>
  <c r="BS46" i="91"/>
  <c r="BT46" i="91"/>
  <c r="BU46" i="91"/>
  <c r="K47" i="91"/>
  <c r="L47" i="91"/>
  <c r="M47" i="91"/>
  <c r="N47" i="91"/>
  <c r="O47" i="91"/>
  <c r="P47" i="91"/>
  <c r="Q47" i="91"/>
  <c r="R47" i="91"/>
  <c r="S47" i="91"/>
  <c r="T47" i="91"/>
  <c r="U47" i="91"/>
  <c r="V47" i="91"/>
  <c r="W47" i="91"/>
  <c r="X47" i="91"/>
  <c r="Y47" i="91"/>
  <c r="Z47" i="91"/>
  <c r="AA47" i="91"/>
  <c r="AB47" i="91"/>
  <c r="AC47" i="91"/>
  <c r="AD47" i="91"/>
  <c r="AE47" i="91"/>
  <c r="AF47" i="91"/>
  <c r="AG47" i="91"/>
  <c r="AP47" i="91"/>
  <c r="AQ47" i="91"/>
  <c r="AR47" i="91"/>
  <c r="AS47" i="91"/>
  <c r="AT47" i="91"/>
  <c r="AU47" i="91"/>
  <c r="AV47" i="91"/>
  <c r="AW47" i="91"/>
  <c r="AX47" i="91"/>
  <c r="AY47" i="91"/>
  <c r="AZ47" i="91"/>
  <c r="BA47" i="91"/>
  <c r="BB47" i="91"/>
  <c r="BC47" i="91"/>
  <c r="BD47" i="91"/>
  <c r="BE47" i="91"/>
  <c r="BF47" i="91"/>
  <c r="BG47" i="91"/>
  <c r="BH47" i="91"/>
  <c r="BI47" i="91"/>
  <c r="BJ47" i="91"/>
  <c r="BK47" i="91"/>
  <c r="BL47" i="91"/>
  <c r="BM47" i="91"/>
  <c r="BN47" i="91"/>
  <c r="BO47" i="91"/>
  <c r="BP47" i="91"/>
  <c r="BQ47" i="91"/>
  <c r="BR47" i="91"/>
  <c r="BS47" i="91"/>
  <c r="BT47" i="91"/>
  <c r="BU47" i="91"/>
  <c r="K48" i="91"/>
  <c r="L48" i="91"/>
  <c r="M48" i="91"/>
  <c r="N48" i="91"/>
  <c r="O48" i="91"/>
  <c r="P48" i="91"/>
  <c r="Q48" i="91"/>
  <c r="R48" i="91"/>
  <c r="S48" i="91"/>
  <c r="T48" i="91"/>
  <c r="U48" i="91"/>
  <c r="V48" i="91"/>
  <c r="W48" i="91"/>
  <c r="X48" i="91"/>
  <c r="Y48" i="91"/>
  <c r="Z48" i="91"/>
  <c r="AA48" i="91"/>
  <c r="AB48" i="91"/>
  <c r="AC48" i="91"/>
  <c r="AD48" i="91"/>
  <c r="AE48" i="91"/>
  <c r="AF48" i="91"/>
  <c r="AG48" i="91"/>
  <c r="AP48" i="91"/>
  <c r="AQ48" i="91"/>
  <c r="AR48" i="91"/>
  <c r="AS48" i="91"/>
  <c r="AT48" i="91"/>
  <c r="AU48" i="91"/>
  <c r="AV48" i="91"/>
  <c r="AW48" i="91"/>
  <c r="AX48" i="91"/>
  <c r="AY48" i="91"/>
  <c r="AZ48" i="91"/>
  <c r="BA48" i="91"/>
  <c r="BB48" i="91"/>
  <c r="BC48" i="91"/>
  <c r="BD48" i="91"/>
  <c r="BE48" i="91"/>
  <c r="BF48" i="91"/>
  <c r="BG48" i="91"/>
  <c r="BH48" i="91"/>
  <c r="BI48" i="91"/>
  <c r="BJ48" i="91"/>
  <c r="BK48" i="91"/>
  <c r="BL48" i="91"/>
  <c r="BM48" i="91"/>
  <c r="BN48" i="91"/>
  <c r="BO48" i="91"/>
  <c r="BP48" i="91"/>
  <c r="BQ48" i="91"/>
  <c r="BR48" i="91"/>
  <c r="BS48" i="91"/>
  <c r="BT48" i="91"/>
  <c r="BU48" i="91"/>
  <c r="K49" i="91"/>
  <c r="L49" i="91"/>
  <c r="M49" i="91"/>
  <c r="N49" i="91"/>
  <c r="O49" i="91"/>
  <c r="P49" i="91"/>
  <c r="Q49" i="91"/>
  <c r="R49" i="91"/>
  <c r="S49" i="91"/>
  <c r="T49" i="91"/>
  <c r="U49" i="91"/>
  <c r="V49" i="91"/>
  <c r="W49" i="91"/>
  <c r="X49" i="91"/>
  <c r="Y49" i="91"/>
  <c r="Z49" i="91"/>
  <c r="AA49" i="91"/>
  <c r="AB49" i="91"/>
  <c r="AC49" i="91"/>
  <c r="AD49" i="91"/>
  <c r="AE49" i="91"/>
  <c r="AF49" i="91"/>
  <c r="AG49" i="91"/>
  <c r="AP49" i="91"/>
  <c r="AQ49" i="91"/>
  <c r="AR49" i="91"/>
  <c r="AS49" i="91"/>
  <c r="AT49" i="91"/>
  <c r="AU49" i="91"/>
  <c r="AV49" i="91"/>
  <c r="AW49" i="91"/>
  <c r="AX49" i="91"/>
  <c r="AY49" i="91"/>
  <c r="AZ49" i="91"/>
  <c r="BA49" i="91"/>
  <c r="BB49" i="91"/>
  <c r="BC49" i="91"/>
  <c r="BD49" i="91"/>
  <c r="BE49" i="91"/>
  <c r="BF49" i="91"/>
  <c r="BG49" i="91"/>
  <c r="BH49" i="91"/>
  <c r="BI49" i="91"/>
  <c r="BJ49" i="91"/>
  <c r="BK49" i="91"/>
  <c r="BL49" i="91"/>
  <c r="BM49" i="91"/>
  <c r="BN49" i="91"/>
  <c r="BO49" i="91"/>
  <c r="BP49" i="91"/>
  <c r="BQ49" i="91"/>
  <c r="BR49" i="91"/>
  <c r="BS49" i="91"/>
  <c r="BT49" i="91"/>
  <c r="BU49" i="91"/>
  <c r="K50" i="91"/>
  <c r="L50" i="91"/>
  <c r="M50" i="91"/>
  <c r="N50" i="91"/>
  <c r="O50" i="91"/>
  <c r="P50" i="91"/>
  <c r="Q50" i="91"/>
  <c r="R50" i="91"/>
  <c r="S50" i="91"/>
  <c r="T50" i="91"/>
  <c r="U50" i="91"/>
  <c r="V50" i="91"/>
  <c r="W50" i="91"/>
  <c r="X50" i="91"/>
  <c r="Y50" i="91"/>
  <c r="Z50" i="91"/>
  <c r="AA50" i="91"/>
  <c r="AB50" i="91"/>
  <c r="AC50" i="91"/>
  <c r="AD50" i="91"/>
  <c r="AE50" i="91"/>
  <c r="AF50" i="91"/>
  <c r="AG50" i="91"/>
  <c r="AP50" i="91"/>
  <c r="AQ50" i="91"/>
  <c r="AR50" i="91"/>
  <c r="AS50" i="91"/>
  <c r="AT50" i="91"/>
  <c r="AU50" i="91"/>
  <c r="AV50" i="91"/>
  <c r="AW50" i="91"/>
  <c r="AX50" i="91"/>
  <c r="AY50" i="91"/>
  <c r="AZ50" i="91"/>
  <c r="BA50" i="91"/>
  <c r="BB50" i="91"/>
  <c r="BC50" i="91"/>
  <c r="BD50" i="91"/>
  <c r="BE50" i="91"/>
  <c r="BF50" i="91"/>
  <c r="BG50" i="91"/>
  <c r="BH50" i="91"/>
  <c r="BI50" i="91"/>
  <c r="BJ50" i="91"/>
  <c r="BK50" i="91"/>
  <c r="BL50" i="91"/>
  <c r="BM50" i="91"/>
  <c r="BN50" i="91"/>
  <c r="BO50" i="91"/>
  <c r="BP50" i="91"/>
  <c r="BQ50" i="91"/>
  <c r="BR50" i="91"/>
  <c r="BS50" i="91"/>
  <c r="BT50" i="91"/>
  <c r="BU50" i="91"/>
  <c r="K51" i="91"/>
  <c r="L51" i="91"/>
  <c r="M51" i="91"/>
  <c r="N51" i="91"/>
  <c r="O51" i="91"/>
  <c r="P51" i="91"/>
  <c r="Q51" i="91"/>
  <c r="R51" i="91"/>
  <c r="S51" i="91"/>
  <c r="T51" i="91"/>
  <c r="U51" i="91"/>
  <c r="V51" i="91"/>
  <c r="W51" i="91"/>
  <c r="X51" i="91"/>
  <c r="Y51" i="91"/>
  <c r="Z51" i="91"/>
  <c r="AA51" i="91"/>
  <c r="AB51" i="91"/>
  <c r="AC51" i="91"/>
  <c r="AD51" i="91"/>
  <c r="AE51" i="91"/>
  <c r="AF51" i="91"/>
  <c r="AG51" i="91"/>
  <c r="AP51" i="91"/>
  <c r="AQ51" i="91"/>
  <c r="AR51" i="91"/>
  <c r="AS51" i="91"/>
  <c r="AT51" i="91"/>
  <c r="AU51" i="91"/>
  <c r="AV51" i="91"/>
  <c r="AW51" i="91"/>
  <c r="AX51" i="91"/>
  <c r="AY51" i="91"/>
  <c r="AZ51" i="91"/>
  <c r="BA51" i="91"/>
  <c r="BB51" i="91"/>
  <c r="BC51" i="91"/>
  <c r="BD51" i="91"/>
  <c r="BE51" i="91"/>
  <c r="BF51" i="91"/>
  <c r="BG51" i="91"/>
  <c r="BH51" i="91"/>
  <c r="BI51" i="91"/>
  <c r="BJ51" i="91"/>
  <c r="BK51" i="91"/>
  <c r="BL51" i="91"/>
  <c r="BM51" i="91"/>
  <c r="BN51" i="91"/>
  <c r="BO51" i="91"/>
  <c r="BP51" i="91"/>
  <c r="BQ51" i="91"/>
  <c r="BR51" i="91"/>
  <c r="BS51" i="91"/>
  <c r="BT51" i="91"/>
  <c r="BU51" i="91"/>
  <c r="K52" i="91"/>
  <c r="L52" i="91"/>
  <c r="M52" i="91"/>
  <c r="N52" i="91"/>
  <c r="O52" i="91"/>
  <c r="P52" i="91"/>
  <c r="Q52" i="91"/>
  <c r="R52" i="91"/>
  <c r="S52" i="91"/>
  <c r="T52" i="91"/>
  <c r="U52" i="91"/>
  <c r="V52" i="91"/>
  <c r="W52" i="91"/>
  <c r="X52" i="91"/>
  <c r="Y52" i="91"/>
  <c r="Z52" i="91"/>
  <c r="AA52" i="91"/>
  <c r="AB52" i="91"/>
  <c r="AC52" i="91"/>
  <c r="AD52" i="91"/>
  <c r="AE52" i="91"/>
  <c r="AF52" i="91"/>
  <c r="AG52" i="91"/>
  <c r="AP52" i="91"/>
  <c r="AQ52" i="91"/>
  <c r="AR52" i="91"/>
  <c r="AS52" i="91"/>
  <c r="AT52" i="91"/>
  <c r="AU52" i="91"/>
  <c r="AV52" i="91"/>
  <c r="AW52" i="91"/>
  <c r="AX52" i="91"/>
  <c r="AY52" i="91"/>
  <c r="AZ52" i="91"/>
  <c r="BA52" i="91"/>
  <c r="BB52" i="91"/>
  <c r="BC52" i="91"/>
  <c r="BD52" i="91"/>
  <c r="BE52" i="91"/>
  <c r="BF52" i="91"/>
  <c r="BG52" i="91"/>
  <c r="BH52" i="91"/>
  <c r="BI52" i="91"/>
  <c r="BJ52" i="91"/>
  <c r="BK52" i="91"/>
  <c r="BL52" i="91"/>
  <c r="BM52" i="91"/>
  <c r="BN52" i="91"/>
  <c r="BO52" i="91"/>
  <c r="BP52" i="91"/>
  <c r="BQ52" i="91"/>
  <c r="BR52" i="91"/>
  <c r="BS52" i="91"/>
  <c r="BT52" i="91"/>
  <c r="BU52" i="91"/>
  <c r="K53" i="91"/>
  <c r="L53" i="91"/>
  <c r="M53" i="91"/>
  <c r="N53" i="91"/>
  <c r="O53" i="91"/>
  <c r="P53" i="91"/>
  <c r="Q53" i="91"/>
  <c r="R53" i="91"/>
  <c r="S53" i="91"/>
  <c r="T53" i="91"/>
  <c r="U53" i="91"/>
  <c r="V53" i="91"/>
  <c r="W53" i="91"/>
  <c r="X53" i="91"/>
  <c r="Y53" i="91"/>
  <c r="Z53" i="91"/>
  <c r="AA53" i="91"/>
  <c r="AB53" i="91"/>
  <c r="AC53" i="91"/>
  <c r="AD53" i="91"/>
  <c r="AE53" i="91"/>
  <c r="AF53" i="91"/>
  <c r="AG53" i="91"/>
  <c r="AP53" i="91"/>
  <c r="AQ53" i="91"/>
  <c r="AR53" i="91"/>
  <c r="AS53" i="91"/>
  <c r="AT53" i="91"/>
  <c r="AU53" i="91"/>
  <c r="AV53" i="91"/>
  <c r="AW53" i="91"/>
  <c r="AX53" i="91"/>
  <c r="AY53" i="91"/>
  <c r="AZ53" i="91"/>
  <c r="BA53" i="91"/>
  <c r="BB53" i="91"/>
  <c r="BC53" i="91"/>
  <c r="BD53" i="91"/>
  <c r="BE53" i="91"/>
  <c r="BF53" i="91"/>
  <c r="BG53" i="91"/>
  <c r="BH53" i="91"/>
  <c r="BI53" i="91"/>
  <c r="BJ53" i="91"/>
  <c r="BK53" i="91"/>
  <c r="BL53" i="91"/>
  <c r="BM53" i="91"/>
  <c r="BN53" i="91"/>
  <c r="BO53" i="91"/>
  <c r="BP53" i="91"/>
  <c r="BQ53" i="91"/>
  <c r="BR53" i="91"/>
  <c r="BS53" i="91"/>
  <c r="BT53" i="91"/>
  <c r="BU53" i="91"/>
  <c r="K54" i="91"/>
  <c r="L54" i="91"/>
  <c r="M54" i="91"/>
  <c r="N54" i="91"/>
  <c r="O54" i="91"/>
  <c r="P54" i="91"/>
  <c r="Q54" i="91"/>
  <c r="R54" i="91"/>
  <c r="S54" i="91"/>
  <c r="T54" i="91"/>
  <c r="U54" i="91"/>
  <c r="V54" i="91"/>
  <c r="W54" i="91"/>
  <c r="X54" i="91"/>
  <c r="Y54" i="91"/>
  <c r="Z54" i="91"/>
  <c r="AA54" i="91"/>
  <c r="AB54" i="91"/>
  <c r="AC54" i="91"/>
  <c r="AD54" i="91"/>
  <c r="AE54" i="91"/>
  <c r="AF54" i="91"/>
  <c r="AG54" i="91"/>
  <c r="AP54" i="91"/>
  <c r="AQ54" i="91"/>
  <c r="AR54" i="91"/>
  <c r="AS54" i="91"/>
  <c r="AT54" i="91"/>
  <c r="AU54" i="91"/>
  <c r="AV54" i="91"/>
  <c r="AW54" i="91"/>
  <c r="AX54" i="91"/>
  <c r="AY54" i="91"/>
  <c r="AZ54" i="91"/>
  <c r="BA54" i="91"/>
  <c r="BB54" i="91"/>
  <c r="BC54" i="91"/>
  <c r="BD54" i="91"/>
  <c r="BE54" i="91"/>
  <c r="BF54" i="91"/>
  <c r="BG54" i="91"/>
  <c r="BH54" i="91"/>
  <c r="BI54" i="91"/>
  <c r="BJ54" i="91"/>
  <c r="BK54" i="91"/>
  <c r="BL54" i="91"/>
  <c r="BM54" i="91"/>
  <c r="BN54" i="91"/>
  <c r="BO54" i="91"/>
  <c r="BP54" i="91"/>
  <c r="BQ54" i="91"/>
  <c r="BR54" i="91"/>
  <c r="BS54" i="91"/>
  <c r="BT54" i="91"/>
  <c r="BU54" i="91"/>
  <c r="K55" i="91"/>
  <c r="L55" i="91"/>
  <c r="M55" i="91"/>
  <c r="N55" i="91"/>
  <c r="O55" i="91"/>
  <c r="P55" i="91"/>
  <c r="Q55" i="91"/>
  <c r="R55" i="91"/>
  <c r="S55" i="91"/>
  <c r="T55" i="91"/>
  <c r="U55" i="91"/>
  <c r="V55" i="91"/>
  <c r="W55" i="91"/>
  <c r="X55" i="91"/>
  <c r="Y55" i="91"/>
  <c r="Z55" i="91"/>
  <c r="AA55" i="91"/>
  <c r="AB55" i="91"/>
  <c r="AC55" i="91"/>
  <c r="AD55" i="91"/>
  <c r="AE55" i="91"/>
  <c r="AF55" i="91"/>
  <c r="AG55" i="91"/>
  <c r="AP55" i="91"/>
  <c r="AQ55" i="91"/>
  <c r="AR55" i="91"/>
  <c r="AS55" i="91"/>
  <c r="AT55" i="91"/>
  <c r="AU55" i="91"/>
  <c r="AV55" i="91"/>
  <c r="AW55" i="91"/>
  <c r="AX55" i="91"/>
  <c r="AY55" i="91"/>
  <c r="AZ55" i="91"/>
  <c r="BA55" i="91"/>
  <c r="BB55" i="91"/>
  <c r="BC55" i="91"/>
  <c r="BD55" i="91"/>
  <c r="BE55" i="91"/>
  <c r="BF55" i="91"/>
  <c r="BG55" i="91"/>
  <c r="BH55" i="91"/>
  <c r="BI55" i="91"/>
  <c r="BJ55" i="91"/>
  <c r="BK55" i="91"/>
  <c r="BL55" i="91"/>
  <c r="BM55" i="91"/>
  <c r="BN55" i="91"/>
  <c r="BO55" i="91"/>
  <c r="BP55" i="91"/>
  <c r="BQ55" i="91"/>
  <c r="BR55" i="91"/>
  <c r="BS55" i="91"/>
  <c r="BT55" i="91"/>
  <c r="BU55" i="91"/>
  <c r="K56" i="91"/>
  <c r="L56" i="91"/>
  <c r="M56" i="91"/>
  <c r="N56" i="91"/>
  <c r="O56" i="91"/>
  <c r="P56" i="91"/>
  <c r="Q56" i="91"/>
  <c r="R56" i="91"/>
  <c r="S56" i="91"/>
  <c r="T56" i="91"/>
  <c r="U56" i="91"/>
  <c r="V56" i="91"/>
  <c r="W56" i="91"/>
  <c r="X56" i="91"/>
  <c r="Y56" i="91"/>
  <c r="Z56" i="91"/>
  <c r="AA56" i="91"/>
  <c r="AB56" i="91"/>
  <c r="AC56" i="91"/>
  <c r="AD56" i="91"/>
  <c r="AE56" i="91"/>
  <c r="AF56" i="91"/>
  <c r="AG56" i="91"/>
  <c r="AP56" i="91"/>
  <c r="AQ56" i="91"/>
  <c r="AR56" i="91"/>
  <c r="AS56" i="91"/>
  <c r="AT56" i="91"/>
  <c r="AU56" i="91"/>
  <c r="AV56" i="91"/>
  <c r="AW56" i="91"/>
  <c r="AX56" i="91"/>
  <c r="AY56" i="91"/>
  <c r="AZ56" i="91"/>
  <c r="BA56" i="91"/>
  <c r="BB56" i="91"/>
  <c r="BC56" i="91"/>
  <c r="BD56" i="91"/>
  <c r="BE56" i="91"/>
  <c r="BF56" i="91"/>
  <c r="BG56" i="91"/>
  <c r="BH56" i="91"/>
  <c r="BI56" i="91"/>
  <c r="BJ56" i="91"/>
  <c r="BK56" i="91"/>
  <c r="BL56" i="91"/>
  <c r="BM56" i="91"/>
  <c r="BN56" i="91"/>
  <c r="BO56" i="91"/>
  <c r="BP56" i="91"/>
  <c r="BQ56" i="91"/>
  <c r="BR56" i="91"/>
  <c r="BS56" i="91"/>
  <c r="BT56" i="91"/>
  <c r="BU56" i="91"/>
  <c r="K57" i="91"/>
  <c r="L57" i="91"/>
  <c r="M57" i="91"/>
  <c r="N57" i="91"/>
  <c r="O57" i="91"/>
  <c r="P57" i="91"/>
  <c r="Q57" i="91"/>
  <c r="R57" i="91"/>
  <c r="S57" i="91"/>
  <c r="T57" i="91"/>
  <c r="U57" i="91"/>
  <c r="V57" i="91"/>
  <c r="W57" i="91"/>
  <c r="X57" i="91"/>
  <c r="Y57" i="91"/>
  <c r="Z57" i="91"/>
  <c r="AA57" i="91"/>
  <c r="AB57" i="91"/>
  <c r="AC57" i="91"/>
  <c r="AD57" i="91"/>
  <c r="AE57" i="91"/>
  <c r="AF57" i="91"/>
  <c r="AG57" i="91"/>
  <c r="AP57" i="91"/>
  <c r="AQ57" i="91"/>
  <c r="AR57" i="91"/>
  <c r="AS57" i="91"/>
  <c r="AT57" i="91"/>
  <c r="AU57" i="91"/>
  <c r="AV57" i="91"/>
  <c r="AW57" i="91"/>
  <c r="AX57" i="91"/>
  <c r="AY57" i="91"/>
  <c r="AZ57" i="91"/>
  <c r="BA57" i="91"/>
  <c r="BB57" i="91"/>
  <c r="BC57" i="91"/>
  <c r="BD57" i="91"/>
  <c r="BE57" i="91"/>
  <c r="BF57" i="91"/>
  <c r="BG57" i="91"/>
  <c r="BH57" i="91"/>
  <c r="BI57" i="91"/>
  <c r="BJ57" i="91"/>
  <c r="BK57" i="91"/>
  <c r="BL57" i="91"/>
  <c r="BM57" i="91"/>
  <c r="BN57" i="91"/>
  <c r="BO57" i="91"/>
  <c r="BP57" i="91"/>
  <c r="BQ57" i="91"/>
  <c r="BR57" i="91"/>
  <c r="BS57" i="91"/>
  <c r="BT57" i="91"/>
  <c r="BU57" i="91"/>
  <c r="K58" i="91"/>
  <c r="L58" i="91"/>
  <c r="M58" i="91"/>
  <c r="N58" i="91"/>
  <c r="O58" i="91"/>
  <c r="P58" i="91"/>
  <c r="Q58" i="91"/>
  <c r="R58" i="91"/>
  <c r="S58" i="91"/>
  <c r="T58" i="91"/>
  <c r="U58" i="91"/>
  <c r="V58" i="91"/>
  <c r="W58" i="91"/>
  <c r="X58" i="91"/>
  <c r="Y58" i="91"/>
  <c r="Z58" i="91"/>
  <c r="AA58" i="91"/>
  <c r="AB58" i="91"/>
  <c r="AC58" i="91"/>
  <c r="AD58" i="91"/>
  <c r="AE58" i="91"/>
  <c r="AF58" i="91"/>
  <c r="AG58" i="91"/>
  <c r="AP58" i="91"/>
  <c r="AQ58" i="91"/>
  <c r="AR58" i="91"/>
  <c r="AS58" i="91"/>
  <c r="AT58" i="91"/>
  <c r="AU58" i="91"/>
  <c r="AV58" i="91"/>
  <c r="AW58" i="91"/>
  <c r="AX58" i="91"/>
  <c r="AY58" i="91"/>
  <c r="AZ58" i="91"/>
  <c r="BA58" i="91"/>
  <c r="BB58" i="91"/>
  <c r="BC58" i="91"/>
  <c r="BD58" i="91"/>
  <c r="BE58" i="91"/>
  <c r="BF58" i="91"/>
  <c r="BG58" i="91"/>
  <c r="BH58" i="91"/>
  <c r="BI58" i="91"/>
  <c r="BJ58" i="91"/>
  <c r="BK58" i="91"/>
  <c r="BL58" i="91"/>
  <c r="BM58" i="91"/>
  <c r="BN58" i="91"/>
  <c r="BO58" i="91"/>
  <c r="BP58" i="91"/>
  <c r="BQ58" i="91"/>
  <c r="BR58" i="91"/>
  <c r="BS58" i="91"/>
  <c r="BT58" i="91"/>
  <c r="BU58" i="91"/>
  <c r="K59" i="91"/>
  <c r="L59" i="91"/>
  <c r="M59" i="91"/>
  <c r="N59" i="91"/>
  <c r="O59" i="91"/>
  <c r="P59" i="91"/>
  <c r="Q59" i="91"/>
  <c r="R59" i="91"/>
  <c r="S59" i="91"/>
  <c r="T59" i="91"/>
  <c r="U59" i="91"/>
  <c r="V59" i="91"/>
  <c r="W59" i="91"/>
  <c r="X59" i="91"/>
  <c r="Y59" i="91"/>
  <c r="Z59" i="91"/>
  <c r="AA59" i="91"/>
  <c r="AB59" i="91"/>
  <c r="AC59" i="91"/>
  <c r="AD59" i="91"/>
  <c r="AE59" i="91"/>
  <c r="AF59" i="91"/>
  <c r="AG59" i="91"/>
  <c r="AP59" i="91"/>
  <c r="AQ59" i="91"/>
  <c r="AR59" i="91"/>
  <c r="AS59" i="91"/>
  <c r="AT59" i="91"/>
  <c r="AU59" i="91"/>
  <c r="AV59" i="91"/>
  <c r="AW59" i="91"/>
  <c r="AX59" i="91"/>
  <c r="AY59" i="91"/>
  <c r="AZ59" i="91"/>
  <c r="BA59" i="91"/>
  <c r="BB59" i="91"/>
  <c r="BC59" i="91"/>
  <c r="BD59" i="91"/>
  <c r="BE59" i="91"/>
  <c r="BF59" i="91"/>
  <c r="BG59" i="91"/>
  <c r="BH59" i="91"/>
  <c r="BI59" i="91"/>
  <c r="BJ59" i="91"/>
  <c r="BK59" i="91"/>
  <c r="BL59" i="91"/>
  <c r="BM59" i="91"/>
  <c r="BN59" i="91"/>
  <c r="BO59" i="91"/>
  <c r="BP59" i="91"/>
  <c r="BQ59" i="91"/>
  <c r="BR59" i="91"/>
  <c r="BS59" i="91"/>
  <c r="BT59" i="91"/>
  <c r="BU59" i="91"/>
  <c r="K60" i="91"/>
  <c r="L60" i="91"/>
  <c r="M60" i="91"/>
  <c r="N60" i="91"/>
  <c r="O60" i="91"/>
  <c r="P60" i="91"/>
  <c r="Q60" i="91"/>
  <c r="R60" i="91"/>
  <c r="S60" i="91"/>
  <c r="T60" i="91"/>
  <c r="U60" i="91"/>
  <c r="V60" i="91"/>
  <c r="W60" i="91"/>
  <c r="X60" i="91"/>
  <c r="Y60" i="91"/>
  <c r="Z60" i="91"/>
  <c r="AA60" i="91"/>
  <c r="AB60" i="91"/>
  <c r="AC60" i="91"/>
  <c r="AD60" i="91"/>
  <c r="AE60" i="91"/>
  <c r="AF60" i="91"/>
  <c r="AG60" i="91"/>
  <c r="AP60" i="91"/>
  <c r="AQ60" i="91"/>
  <c r="AR60" i="91"/>
  <c r="AS60" i="91"/>
  <c r="AT60" i="91"/>
  <c r="AU60" i="91"/>
  <c r="AV60" i="91"/>
  <c r="AW60" i="91"/>
  <c r="AX60" i="91"/>
  <c r="AY60" i="91"/>
  <c r="AZ60" i="91"/>
  <c r="BA60" i="91"/>
  <c r="BB60" i="91"/>
  <c r="BC60" i="91"/>
  <c r="BD60" i="91"/>
  <c r="BE60" i="91"/>
  <c r="BF60" i="91"/>
  <c r="BG60" i="91"/>
  <c r="BH60" i="91"/>
  <c r="BI60" i="91"/>
  <c r="BJ60" i="91"/>
  <c r="BK60" i="91"/>
  <c r="BL60" i="91"/>
  <c r="BM60" i="91"/>
  <c r="BN60" i="91"/>
  <c r="BO60" i="91"/>
  <c r="BP60" i="91"/>
  <c r="BQ60" i="91"/>
  <c r="BR60" i="91"/>
  <c r="BS60" i="91"/>
  <c r="BT60" i="91"/>
  <c r="BU60" i="91"/>
  <c r="K61" i="91"/>
  <c r="L61" i="91"/>
  <c r="M61" i="91"/>
  <c r="N61" i="91"/>
  <c r="O61" i="91"/>
  <c r="P61" i="91"/>
  <c r="Q61" i="91"/>
  <c r="R61" i="91"/>
  <c r="S61" i="91"/>
  <c r="T61" i="91"/>
  <c r="U61" i="91"/>
  <c r="V61" i="91"/>
  <c r="W61" i="91"/>
  <c r="X61" i="91"/>
  <c r="Y61" i="91"/>
  <c r="Z61" i="91"/>
  <c r="AA61" i="91"/>
  <c r="AB61" i="91"/>
  <c r="AC61" i="91"/>
  <c r="AD61" i="91"/>
  <c r="AE61" i="91"/>
  <c r="AF61" i="91"/>
  <c r="AG61" i="91"/>
  <c r="AP61" i="91"/>
  <c r="AQ61" i="91"/>
  <c r="AR61" i="91"/>
  <c r="AS61" i="91"/>
  <c r="AT61" i="91"/>
  <c r="AU61" i="91"/>
  <c r="AV61" i="91"/>
  <c r="AW61" i="91"/>
  <c r="AX61" i="91"/>
  <c r="AY61" i="91"/>
  <c r="AZ61" i="91"/>
  <c r="BA61" i="91"/>
  <c r="BB61" i="91"/>
  <c r="BC61" i="91"/>
  <c r="BD61" i="91"/>
  <c r="BE61" i="91"/>
  <c r="BF61" i="91"/>
  <c r="BG61" i="91"/>
  <c r="BH61" i="91"/>
  <c r="BI61" i="91"/>
  <c r="BJ61" i="91"/>
  <c r="BK61" i="91"/>
  <c r="BL61" i="91"/>
  <c r="BM61" i="91"/>
  <c r="BN61" i="91"/>
  <c r="BO61" i="91"/>
  <c r="BP61" i="91"/>
  <c r="BQ61" i="91"/>
  <c r="BR61" i="91"/>
  <c r="BS61" i="91"/>
  <c r="BT61" i="91"/>
  <c r="BU61" i="91"/>
  <c r="K62" i="91"/>
  <c r="L62" i="91"/>
  <c r="M62" i="91"/>
  <c r="N62" i="91"/>
  <c r="O62" i="91"/>
  <c r="P62" i="91"/>
  <c r="Q62" i="91"/>
  <c r="R62" i="91"/>
  <c r="S62" i="91"/>
  <c r="T62" i="91"/>
  <c r="U62" i="91"/>
  <c r="V62" i="91"/>
  <c r="W62" i="91"/>
  <c r="X62" i="91"/>
  <c r="Y62" i="91"/>
  <c r="Z62" i="91"/>
  <c r="AA62" i="91"/>
  <c r="AB62" i="91"/>
  <c r="AC62" i="91"/>
  <c r="AD62" i="91"/>
  <c r="AE62" i="91"/>
  <c r="AF62" i="91"/>
  <c r="AG62" i="91"/>
  <c r="AP62" i="91"/>
  <c r="AQ62" i="91"/>
  <c r="AR62" i="91"/>
  <c r="AS62" i="91"/>
  <c r="AT62" i="91"/>
  <c r="AU62" i="91"/>
  <c r="AV62" i="91"/>
  <c r="AW62" i="91"/>
  <c r="AX62" i="91"/>
  <c r="AY62" i="91"/>
  <c r="AZ62" i="91"/>
  <c r="BA62" i="91"/>
  <c r="BB62" i="91"/>
  <c r="BC62" i="91"/>
  <c r="BD62" i="91"/>
  <c r="BE62" i="91"/>
  <c r="BF62" i="91"/>
  <c r="BG62" i="91"/>
  <c r="BH62" i="91"/>
  <c r="BI62" i="91"/>
  <c r="BJ62" i="91"/>
  <c r="BK62" i="91"/>
  <c r="BL62" i="91"/>
  <c r="BM62" i="91"/>
  <c r="BN62" i="91"/>
  <c r="BO62" i="91"/>
  <c r="BP62" i="91"/>
  <c r="BQ62" i="91"/>
  <c r="BR62" i="91"/>
  <c r="BS62" i="91"/>
  <c r="BT62" i="91"/>
  <c r="BU62" i="91"/>
  <c r="K63" i="91"/>
  <c r="L63" i="91"/>
  <c r="M63" i="91"/>
  <c r="N63" i="91"/>
  <c r="O63" i="91"/>
  <c r="P63" i="91"/>
  <c r="Q63" i="91"/>
  <c r="R63" i="91"/>
  <c r="S63" i="91"/>
  <c r="T63" i="91"/>
  <c r="U63" i="91"/>
  <c r="V63" i="91"/>
  <c r="W63" i="91"/>
  <c r="X63" i="91"/>
  <c r="Y63" i="91"/>
  <c r="Z63" i="91"/>
  <c r="AA63" i="91"/>
  <c r="AB63" i="91"/>
  <c r="AC63" i="91"/>
  <c r="AD63" i="91"/>
  <c r="AE63" i="91"/>
  <c r="AF63" i="91"/>
  <c r="AG63" i="91"/>
  <c r="AP63" i="91"/>
  <c r="AQ63" i="91"/>
  <c r="AR63" i="91"/>
  <c r="AS63" i="91"/>
  <c r="AT63" i="91"/>
  <c r="AU63" i="91"/>
  <c r="AV63" i="91"/>
  <c r="AW63" i="91"/>
  <c r="AX63" i="91"/>
  <c r="AY63" i="91"/>
  <c r="AZ63" i="91"/>
  <c r="BA63" i="91"/>
  <c r="BB63" i="91"/>
  <c r="BC63" i="91"/>
  <c r="BD63" i="91"/>
  <c r="BE63" i="91"/>
  <c r="BF63" i="91"/>
  <c r="BG63" i="91"/>
  <c r="BH63" i="91"/>
  <c r="BI63" i="91"/>
  <c r="BJ63" i="91"/>
  <c r="BK63" i="91"/>
  <c r="BL63" i="91"/>
  <c r="BM63" i="91"/>
  <c r="BN63" i="91"/>
  <c r="BO63" i="91"/>
  <c r="BP63" i="91"/>
  <c r="BQ63" i="91"/>
  <c r="BR63" i="91"/>
  <c r="BS63" i="91"/>
  <c r="BT63" i="91"/>
  <c r="BU63" i="91"/>
  <c r="K64" i="91"/>
  <c r="L64" i="91"/>
  <c r="M64" i="91"/>
  <c r="N64" i="91"/>
  <c r="O64" i="91"/>
  <c r="P64" i="91"/>
  <c r="Q64" i="91"/>
  <c r="R64" i="91"/>
  <c r="S64" i="91"/>
  <c r="T64" i="91"/>
  <c r="U64" i="91"/>
  <c r="V64" i="91"/>
  <c r="W64" i="91"/>
  <c r="X64" i="91"/>
  <c r="Y64" i="91"/>
  <c r="Z64" i="91"/>
  <c r="AA64" i="91"/>
  <c r="AB64" i="91"/>
  <c r="AC64" i="91"/>
  <c r="AD64" i="91"/>
  <c r="AE64" i="91"/>
  <c r="AF64" i="91"/>
  <c r="AG64" i="91"/>
  <c r="AP64" i="91"/>
  <c r="AQ64" i="91"/>
  <c r="AR64" i="91"/>
  <c r="AS64" i="91"/>
  <c r="AT64" i="91"/>
  <c r="AU64" i="91"/>
  <c r="AV64" i="91"/>
  <c r="AW64" i="91"/>
  <c r="AX64" i="91"/>
  <c r="AY64" i="91"/>
  <c r="AZ64" i="91"/>
  <c r="BA64" i="91"/>
  <c r="BB64" i="91"/>
  <c r="BC64" i="91"/>
  <c r="BD64" i="91"/>
  <c r="BE64" i="91"/>
  <c r="BF64" i="91"/>
  <c r="BG64" i="91"/>
  <c r="BH64" i="91"/>
  <c r="BI64" i="91"/>
  <c r="BJ64" i="91"/>
  <c r="BK64" i="91"/>
  <c r="BL64" i="91"/>
  <c r="BM64" i="91"/>
  <c r="BN64" i="91"/>
  <c r="BO64" i="91"/>
  <c r="BP64" i="91"/>
  <c r="BQ64" i="91"/>
  <c r="BR64" i="91"/>
  <c r="BS64" i="91"/>
  <c r="BT64" i="91"/>
  <c r="BU64" i="91"/>
  <c r="K65" i="91"/>
  <c r="L65" i="91"/>
  <c r="M65" i="91"/>
  <c r="N65" i="91"/>
  <c r="O65" i="91"/>
  <c r="P65" i="91"/>
  <c r="Q65" i="91"/>
  <c r="R65" i="91"/>
  <c r="S65" i="91"/>
  <c r="T65" i="91"/>
  <c r="U65" i="91"/>
  <c r="V65" i="91"/>
  <c r="W65" i="91"/>
  <c r="X65" i="91"/>
  <c r="Y65" i="91"/>
  <c r="Z65" i="91"/>
  <c r="AA65" i="91"/>
  <c r="AB65" i="91"/>
  <c r="AC65" i="91"/>
  <c r="AD65" i="91"/>
  <c r="AE65" i="91"/>
  <c r="AF65" i="91"/>
  <c r="AG65" i="91"/>
  <c r="AP65" i="91"/>
  <c r="AQ65" i="91"/>
  <c r="AR65" i="91"/>
  <c r="AS65" i="91"/>
  <c r="AT65" i="91"/>
  <c r="AU65" i="91"/>
  <c r="AV65" i="91"/>
  <c r="AW65" i="91"/>
  <c r="AX65" i="91"/>
  <c r="AY65" i="91"/>
  <c r="AZ65" i="91"/>
  <c r="BA65" i="91"/>
  <c r="BB65" i="91"/>
  <c r="BC65" i="91"/>
  <c r="BD65" i="91"/>
  <c r="BE65" i="91"/>
  <c r="BF65" i="91"/>
  <c r="BG65" i="91"/>
  <c r="BH65" i="91"/>
  <c r="BI65" i="91"/>
  <c r="BJ65" i="91"/>
  <c r="BK65" i="91"/>
  <c r="BL65" i="91"/>
  <c r="BM65" i="91"/>
  <c r="BN65" i="91"/>
  <c r="BO65" i="91"/>
  <c r="BP65" i="91"/>
  <c r="BQ65" i="91"/>
  <c r="BR65" i="91"/>
  <c r="BS65" i="91"/>
  <c r="BT65" i="91"/>
  <c r="BU65" i="91"/>
  <c r="K66" i="91"/>
  <c r="L66" i="91"/>
  <c r="M66" i="91"/>
  <c r="N66" i="91"/>
  <c r="O66" i="91"/>
  <c r="P66" i="91"/>
  <c r="Q66" i="91"/>
  <c r="R66" i="91"/>
  <c r="S66" i="91"/>
  <c r="T66" i="91"/>
  <c r="U66" i="91"/>
  <c r="V66" i="91"/>
  <c r="W66" i="91"/>
  <c r="X66" i="91"/>
  <c r="Y66" i="91"/>
  <c r="Z66" i="91"/>
  <c r="AA66" i="91"/>
  <c r="AB66" i="91"/>
  <c r="AC66" i="91"/>
  <c r="AD66" i="91"/>
  <c r="AE66" i="91"/>
  <c r="AF66" i="91"/>
  <c r="AG66" i="91"/>
  <c r="AP66" i="91"/>
  <c r="AQ66" i="91"/>
  <c r="AR66" i="91"/>
  <c r="AS66" i="91"/>
  <c r="AT66" i="91"/>
  <c r="AU66" i="91"/>
  <c r="AV66" i="91"/>
  <c r="AW66" i="91"/>
  <c r="AX66" i="91"/>
  <c r="AY66" i="91"/>
  <c r="AZ66" i="91"/>
  <c r="BA66" i="91"/>
  <c r="BB66" i="91"/>
  <c r="BC66" i="91"/>
  <c r="BD66" i="91"/>
  <c r="BE66" i="91"/>
  <c r="BF66" i="91"/>
  <c r="BG66" i="91"/>
  <c r="BH66" i="91"/>
  <c r="BI66" i="91"/>
  <c r="BJ66" i="91"/>
  <c r="BK66" i="91"/>
  <c r="BL66" i="91"/>
  <c r="BM66" i="91"/>
  <c r="BN66" i="91"/>
  <c r="BO66" i="91"/>
  <c r="BP66" i="91"/>
  <c r="BQ66" i="91"/>
  <c r="BR66" i="91"/>
  <c r="BS66" i="91"/>
  <c r="BT66" i="91"/>
  <c r="BU66" i="91"/>
  <c r="K67" i="91"/>
  <c r="L67" i="91"/>
  <c r="M67" i="91"/>
  <c r="N67" i="91"/>
  <c r="O67" i="91"/>
  <c r="P67" i="91"/>
  <c r="Q67" i="91"/>
  <c r="R67" i="91"/>
  <c r="S67" i="91"/>
  <c r="T67" i="91"/>
  <c r="U67" i="91"/>
  <c r="V67" i="91"/>
  <c r="W67" i="91"/>
  <c r="X67" i="91"/>
  <c r="Y67" i="91"/>
  <c r="Z67" i="91"/>
  <c r="AA67" i="91"/>
  <c r="AB67" i="91"/>
  <c r="AC67" i="91"/>
  <c r="AD67" i="91"/>
  <c r="AE67" i="91"/>
  <c r="AF67" i="91"/>
  <c r="AG67" i="91"/>
  <c r="AP67" i="91"/>
  <c r="AQ67" i="91"/>
  <c r="AR67" i="91"/>
  <c r="AS67" i="91"/>
  <c r="AT67" i="91"/>
  <c r="AU67" i="91"/>
  <c r="AV67" i="91"/>
  <c r="AW67" i="91"/>
  <c r="AX67" i="91"/>
  <c r="AY67" i="91"/>
  <c r="AZ67" i="91"/>
  <c r="BA67" i="91"/>
  <c r="BB67" i="91"/>
  <c r="BC67" i="91"/>
  <c r="BD67" i="91"/>
  <c r="BE67" i="91"/>
  <c r="BF67" i="91"/>
  <c r="BG67" i="91"/>
  <c r="BH67" i="91"/>
  <c r="BI67" i="91"/>
  <c r="BJ67" i="91"/>
  <c r="BK67" i="91"/>
  <c r="BL67" i="91"/>
  <c r="BM67" i="91"/>
  <c r="BN67" i="91"/>
  <c r="BO67" i="91"/>
  <c r="BP67" i="91"/>
  <c r="BQ67" i="91"/>
  <c r="BR67" i="91"/>
  <c r="BS67" i="91"/>
  <c r="BT67" i="91"/>
  <c r="BU67" i="91"/>
  <c r="K68" i="91"/>
  <c r="L68" i="91"/>
  <c r="M68" i="91"/>
  <c r="N68" i="91"/>
  <c r="O68" i="91"/>
  <c r="P68" i="91"/>
  <c r="Q68" i="91"/>
  <c r="R68" i="91"/>
  <c r="S68" i="91"/>
  <c r="T68" i="91"/>
  <c r="U68" i="91"/>
  <c r="V68" i="91"/>
  <c r="W68" i="91"/>
  <c r="X68" i="91"/>
  <c r="Y68" i="91"/>
  <c r="Z68" i="91"/>
  <c r="AA68" i="91"/>
  <c r="AB68" i="91"/>
  <c r="AC68" i="91"/>
  <c r="AD68" i="91"/>
  <c r="AE68" i="91"/>
  <c r="AF68" i="91"/>
  <c r="AG68" i="91"/>
  <c r="AP68" i="91"/>
  <c r="AQ68" i="91"/>
  <c r="AR68" i="91"/>
  <c r="AS68" i="91"/>
  <c r="AT68" i="91"/>
  <c r="AU68" i="91"/>
  <c r="AV68" i="91"/>
  <c r="AW68" i="91"/>
  <c r="AX68" i="91"/>
  <c r="AY68" i="91"/>
  <c r="AZ68" i="91"/>
  <c r="BA68" i="91"/>
  <c r="BB68" i="91"/>
  <c r="BC68" i="91"/>
  <c r="BD68" i="91"/>
  <c r="BE68" i="91"/>
  <c r="BF68" i="91"/>
  <c r="BG68" i="91"/>
  <c r="BH68" i="91"/>
  <c r="BI68" i="91"/>
  <c r="BJ68" i="91"/>
  <c r="BK68" i="91"/>
  <c r="BL68" i="91"/>
  <c r="BM68" i="91"/>
  <c r="BN68" i="91"/>
  <c r="BO68" i="91"/>
  <c r="BP68" i="91"/>
  <c r="BQ68" i="91"/>
  <c r="BR68" i="91"/>
  <c r="BS68" i="91"/>
  <c r="BT68" i="91"/>
  <c r="BU68" i="91"/>
  <c r="K69" i="91"/>
  <c r="L69" i="91"/>
  <c r="M69" i="91"/>
  <c r="N69" i="91"/>
  <c r="O69" i="91"/>
  <c r="P69" i="91"/>
  <c r="Q69" i="91"/>
  <c r="R69" i="91"/>
  <c r="S69" i="91"/>
  <c r="T69" i="91"/>
  <c r="U69" i="91"/>
  <c r="V69" i="91"/>
  <c r="W69" i="91"/>
  <c r="X69" i="91"/>
  <c r="Y69" i="91"/>
  <c r="Z69" i="91"/>
  <c r="AA69" i="91"/>
  <c r="AB69" i="91"/>
  <c r="AC69" i="91"/>
  <c r="AD69" i="91"/>
  <c r="AE69" i="91"/>
  <c r="AF69" i="91"/>
  <c r="AG69" i="91"/>
  <c r="AP69" i="91"/>
  <c r="AQ69" i="91"/>
  <c r="AR69" i="91"/>
  <c r="AS69" i="91"/>
  <c r="AT69" i="91"/>
  <c r="AU69" i="91"/>
  <c r="AV69" i="91"/>
  <c r="AW69" i="91"/>
  <c r="AX69" i="91"/>
  <c r="AY69" i="91"/>
  <c r="AZ69" i="91"/>
  <c r="BA69" i="91"/>
  <c r="BB69" i="91"/>
  <c r="BC69" i="91"/>
  <c r="BD69" i="91"/>
  <c r="BE69" i="91"/>
  <c r="BF69" i="91"/>
  <c r="BG69" i="91"/>
  <c r="BH69" i="91"/>
  <c r="BI69" i="91"/>
  <c r="BJ69" i="91"/>
  <c r="BK69" i="91"/>
  <c r="BL69" i="91"/>
  <c r="BM69" i="91"/>
  <c r="BN69" i="91"/>
  <c r="BO69" i="91"/>
  <c r="BP69" i="91"/>
  <c r="BQ69" i="91"/>
  <c r="BR69" i="91"/>
  <c r="BS69" i="91"/>
  <c r="BT69" i="91"/>
  <c r="BU69" i="91"/>
  <c r="K70" i="91"/>
  <c r="L70" i="91"/>
  <c r="M70" i="91"/>
  <c r="N70" i="91"/>
  <c r="O70" i="91"/>
  <c r="P70" i="91"/>
  <c r="Q70" i="91"/>
  <c r="R70" i="91"/>
  <c r="S70" i="91"/>
  <c r="T70" i="91"/>
  <c r="U70" i="91"/>
  <c r="V70" i="91"/>
  <c r="W70" i="91"/>
  <c r="X70" i="91"/>
  <c r="Y70" i="91"/>
  <c r="Z70" i="91"/>
  <c r="AA70" i="91"/>
  <c r="AB70" i="91"/>
  <c r="AC70" i="91"/>
  <c r="AD70" i="91"/>
  <c r="AE70" i="91"/>
  <c r="AF70" i="91"/>
  <c r="AG70" i="91"/>
  <c r="AP70" i="91"/>
  <c r="AQ70" i="91"/>
  <c r="AR70" i="91"/>
  <c r="AS70" i="91"/>
  <c r="AT70" i="91"/>
  <c r="AU70" i="91"/>
  <c r="AV70" i="91"/>
  <c r="AW70" i="91"/>
  <c r="AX70" i="91"/>
  <c r="AY70" i="91"/>
  <c r="AZ70" i="91"/>
  <c r="BA70" i="91"/>
  <c r="BB70" i="91"/>
  <c r="BC70" i="91"/>
  <c r="BD70" i="91"/>
  <c r="BE70" i="91"/>
  <c r="BF70" i="91"/>
  <c r="BG70" i="91"/>
  <c r="BH70" i="91"/>
  <c r="BI70" i="91"/>
  <c r="BJ70" i="91"/>
  <c r="BK70" i="91"/>
  <c r="BL70" i="91"/>
  <c r="BM70" i="91"/>
  <c r="BN70" i="91"/>
  <c r="BO70" i="91"/>
  <c r="BP70" i="91"/>
  <c r="BQ70" i="91"/>
  <c r="BR70" i="91"/>
  <c r="BS70" i="91"/>
  <c r="BT70" i="91"/>
  <c r="BU70" i="91"/>
  <c r="K71" i="91"/>
  <c r="L71" i="91"/>
  <c r="M71" i="91"/>
  <c r="N71" i="91"/>
  <c r="O71" i="91"/>
  <c r="P71" i="91"/>
  <c r="Q71" i="91"/>
  <c r="R71" i="91"/>
  <c r="S71" i="91"/>
  <c r="T71" i="91"/>
  <c r="U71" i="91"/>
  <c r="V71" i="91"/>
  <c r="W71" i="91"/>
  <c r="X71" i="91"/>
  <c r="Y71" i="91"/>
  <c r="Z71" i="91"/>
  <c r="AA71" i="91"/>
  <c r="AB71" i="91"/>
  <c r="AC71" i="91"/>
  <c r="AD71" i="91"/>
  <c r="AE71" i="91"/>
  <c r="AF71" i="91"/>
  <c r="AG71" i="91"/>
  <c r="AP71" i="91"/>
  <c r="AQ71" i="91"/>
  <c r="AR71" i="91"/>
  <c r="AS71" i="91"/>
  <c r="AT71" i="91"/>
  <c r="AU71" i="91"/>
  <c r="AV71" i="91"/>
  <c r="AW71" i="91"/>
  <c r="AX71" i="91"/>
  <c r="AY71" i="91"/>
  <c r="AZ71" i="91"/>
  <c r="BA71" i="91"/>
  <c r="BB71" i="91"/>
  <c r="BC71" i="91"/>
  <c r="BD71" i="91"/>
  <c r="BE71" i="91"/>
  <c r="BF71" i="91"/>
  <c r="BG71" i="91"/>
  <c r="BH71" i="91"/>
  <c r="BI71" i="91"/>
  <c r="BJ71" i="91"/>
  <c r="BK71" i="91"/>
  <c r="BL71" i="91"/>
  <c r="BM71" i="91"/>
  <c r="BN71" i="91"/>
  <c r="BO71" i="91"/>
  <c r="BP71" i="91"/>
  <c r="BQ71" i="91"/>
  <c r="BR71" i="91"/>
  <c r="BS71" i="91"/>
  <c r="BT71" i="91"/>
  <c r="BU71" i="91"/>
  <c r="K72" i="91"/>
  <c r="L72" i="91"/>
  <c r="M72" i="91"/>
  <c r="N72" i="91"/>
  <c r="O72" i="91"/>
  <c r="P72" i="91"/>
  <c r="Q72" i="91"/>
  <c r="R72" i="91"/>
  <c r="S72" i="91"/>
  <c r="T72" i="91"/>
  <c r="U72" i="91"/>
  <c r="V72" i="91"/>
  <c r="W72" i="91"/>
  <c r="X72" i="91"/>
  <c r="Y72" i="91"/>
  <c r="Z72" i="91"/>
  <c r="AA72" i="91"/>
  <c r="AB72" i="91"/>
  <c r="AC72" i="91"/>
  <c r="AD72" i="91"/>
  <c r="AE72" i="91"/>
  <c r="AF72" i="91"/>
  <c r="AG72" i="91"/>
  <c r="AP72" i="91"/>
  <c r="AQ72" i="91"/>
  <c r="AR72" i="91"/>
  <c r="AS72" i="91"/>
  <c r="AT72" i="91"/>
  <c r="AU72" i="91"/>
  <c r="AV72" i="91"/>
  <c r="AW72" i="91"/>
  <c r="AX72" i="91"/>
  <c r="AY72" i="91"/>
  <c r="AZ72" i="91"/>
  <c r="BA72" i="91"/>
  <c r="BB72" i="91"/>
  <c r="BC72" i="91"/>
  <c r="BD72" i="91"/>
  <c r="BE72" i="91"/>
  <c r="BF72" i="91"/>
  <c r="BG72" i="91"/>
  <c r="BH72" i="91"/>
  <c r="BI72" i="91"/>
  <c r="BJ72" i="91"/>
  <c r="BK72" i="91"/>
  <c r="BL72" i="91"/>
  <c r="BM72" i="91"/>
  <c r="BN72" i="91"/>
  <c r="BO72" i="91"/>
  <c r="BP72" i="91"/>
  <c r="BQ72" i="91"/>
  <c r="BR72" i="91"/>
  <c r="BS72" i="91"/>
  <c r="BT72" i="91"/>
  <c r="BU72" i="91"/>
  <c r="K73" i="91"/>
  <c r="L73" i="91"/>
  <c r="M73" i="91"/>
  <c r="N73" i="91"/>
  <c r="O73" i="91"/>
  <c r="P73" i="91"/>
  <c r="Q73" i="91"/>
  <c r="R73" i="91"/>
  <c r="S73" i="91"/>
  <c r="T73" i="91"/>
  <c r="U73" i="91"/>
  <c r="V73" i="91"/>
  <c r="W73" i="91"/>
  <c r="X73" i="91"/>
  <c r="Y73" i="91"/>
  <c r="Z73" i="91"/>
  <c r="AA73" i="91"/>
  <c r="AB73" i="91"/>
  <c r="AC73" i="91"/>
  <c r="AD73" i="91"/>
  <c r="AE73" i="91"/>
  <c r="AF73" i="91"/>
  <c r="AG73" i="91"/>
  <c r="AP73" i="91"/>
  <c r="AQ73" i="91"/>
  <c r="AR73" i="91"/>
  <c r="AS73" i="91"/>
  <c r="AT73" i="91"/>
  <c r="AU73" i="91"/>
  <c r="AV73" i="91"/>
  <c r="AW73" i="91"/>
  <c r="AX73" i="91"/>
  <c r="AY73" i="91"/>
  <c r="AZ73" i="91"/>
  <c r="BA73" i="91"/>
  <c r="BB73" i="91"/>
  <c r="BC73" i="91"/>
  <c r="BD73" i="91"/>
  <c r="BE73" i="91"/>
  <c r="BF73" i="91"/>
  <c r="BG73" i="91"/>
  <c r="BH73" i="91"/>
  <c r="BI73" i="91"/>
  <c r="BJ73" i="91"/>
  <c r="BK73" i="91"/>
  <c r="BL73" i="91"/>
  <c r="BM73" i="91"/>
  <c r="BN73" i="91"/>
  <c r="BO73" i="91"/>
  <c r="BP73" i="91"/>
  <c r="BQ73" i="91"/>
  <c r="BR73" i="91"/>
  <c r="BS73" i="91"/>
  <c r="BT73" i="91"/>
  <c r="BU73" i="91"/>
  <c r="K74" i="91"/>
  <c r="L74" i="91"/>
  <c r="M74" i="91"/>
  <c r="N74" i="91"/>
  <c r="O74" i="91"/>
  <c r="P74" i="91"/>
  <c r="Q74" i="91"/>
  <c r="R74" i="91"/>
  <c r="S74" i="91"/>
  <c r="T74" i="91"/>
  <c r="U74" i="91"/>
  <c r="V74" i="91"/>
  <c r="W74" i="91"/>
  <c r="X74" i="91"/>
  <c r="Y74" i="91"/>
  <c r="Z74" i="91"/>
  <c r="AA74" i="91"/>
  <c r="AB74" i="91"/>
  <c r="AC74" i="91"/>
  <c r="AD74" i="91"/>
  <c r="AE74" i="91"/>
  <c r="AF74" i="91"/>
  <c r="AG74" i="91"/>
  <c r="AP74" i="91"/>
  <c r="AQ74" i="91"/>
  <c r="AR74" i="91"/>
  <c r="AS74" i="91"/>
  <c r="AT74" i="91"/>
  <c r="AU74" i="91"/>
  <c r="AV74" i="91"/>
  <c r="AW74" i="91"/>
  <c r="AX74" i="91"/>
  <c r="AY74" i="91"/>
  <c r="AZ74" i="91"/>
  <c r="BA74" i="91"/>
  <c r="BB74" i="91"/>
  <c r="BC74" i="91"/>
  <c r="BD74" i="91"/>
  <c r="BE74" i="91"/>
  <c r="BF74" i="91"/>
  <c r="BG74" i="91"/>
  <c r="BH74" i="91"/>
  <c r="BI74" i="91"/>
  <c r="BJ74" i="91"/>
  <c r="BK74" i="91"/>
  <c r="BL74" i="91"/>
  <c r="BM74" i="91"/>
  <c r="BN74" i="91"/>
  <c r="BO74" i="91"/>
  <c r="BP74" i="91"/>
  <c r="BQ74" i="91"/>
  <c r="BR74" i="91"/>
  <c r="BS74" i="91"/>
  <c r="BT74" i="91"/>
  <c r="BU74" i="91"/>
  <c r="K75" i="91"/>
  <c r="L75" i="91"/>
  <c r="M75" i="91"/>
  <c r="N75" i="91"/>
  <c r="O75" i="91"/>
  <c r="P75" i="91"/>
  <c r="Q75" i="91"/>
  <c r="R75" i="91"/>
  <c r="S75" i="91"/>
  <c r="T75" i="91"/>
  <c r="U75" i="91"/>
  <c r="V75" i="91"/>
  <c r="W75" i="91"/>
  <c r="X75" i="91"/>
  <c r="Y75" i="91"/>
  <c r="Z75" i="91"/>
  <c r="AA75" i="91"/>
  <c r="AB75" i="91"/>
  <c r="AC75" i="91"/>
  <c r="AD75" i="91"/>
  <c r="AE75" i="91"/>
  <c r="AF75" i="91"/>
  <c r="AG75" i="91"/>
  <c r="AP75" i="91"/>
  <c r="AQ75" i="91"/>
  <c r="AR75" i="91"/>
  <c r="AS75" i="91"/>
  <c r="AT75" i="91"/>
  <c r="AU75" i="91"/>
  <c r="AV75" i="91"/>
  <c r="AW75" i="91"/>
  <c r="AX75" i="91"/>
  <c r="AY75" i="91"/>
  <c r="AZ75" i="91"/>
  <c r="BA75" i="91"/>
  <c r="BB75" i="91"/>
  <c r="BC75" i="91"/>
  <c r="BD75" i="91"/>
  <c r="BE75" i="91"/>
  <c r="BF75" i="91"/>
  <c r="BG75" i="91"/>
  <c r="BH75" i="91"/>
  <c r="BI75" i="91"/>
  <c r="BJ75" i="91"/>
  <c r="BK75" i="91"/>
  <c r="BL75" i="91"/>
  <c r="BM75" i="91"/>
  <c r="BN75" i="91"/>
  <c r="BO75" i="91"/>
  <c r="BP75" i="91"/>
  <c r="BQ75" i="91"/>
  <c r="BR75" i="91"/>
  <c r="BS75" i="91"/>
  <c r="BT75" i="91"/>
  <c r="BU75" i="91"/>
  <c r="K76" i="91"/>
  <c r="L76" i="91"/>
  <c r="M76" i="91"/>
  <c r="N76" i="91"/>
  <c r="O76" i="91"/>
  <c r="P76" i="91"/>
  <c r="Q76" i="91"/>
  <c r="R76" i="91"/>
  <c r="S76" i="91"/>
  <c r="T76" i="91"/>
  <c r="U76" i="91"/>
  <c r="V76" i="91"/>
  <c r="W76" i="91"/>
  <c r="X76" i="91"/>
  <c r="Y76" i="91"/>
  <c r="Z76" i="91"/>
  <c r="AA76" i="91"/>
  <c r="AB76" i="91"/>
  <c r="AC76" i="91"/>
  <c r="AD76" i="91"/>
  <c r="AE76" i="91"/>
  <c r="AF76" i="91"/>
  <c r="AG76" i="91"/>
  <c r="AP76" i="91"/>
  <c r="AQ76" i="91"/>
  <c r="AR76" i="91"/>
  <c r="AS76" i="91"/>
  <c r="AT76" i="91"/>
  <c r="AU76" i="91"/>
  <c r="AV76" i="91"/>
  <c r="AW76" i="91"/>
  <c r="AX76" i="91"/>
  <c r="AY76" i="91"/>
  <c r="AZ76" i="91"/>
  <c r="BA76" i="91"/>
  <c r="BB76" i="91"/>
  <c r="BC76" i="91"/>
  <c r="BD76" i="91"/>
  <c r="BE76" i="91"/>
  <c r="BF76" i="91"/>
  <c r="BG76" i="91"/>
  <c r="BH76" i="91"/>
  <c r="BI76" i="91"/>
  <c r="BJ76" i="91"/>
  <c r="BK76" i="91"/>
  <c r="BL76" i="91"/>
  <c r="BM76" i="91"/>
  <c r="BN76" i="91"/>
  <c r="BO76" i="91"/>
  <c r="BP76" i="91"/>
  <c r="BQ76" i="91"/>
  <c r="BR76" i="91"/>
  <c r="BS76" i="91"/>
  <c r="BT76" i="91"/>
  <c r="BU76" i="91"/>
  <c r="K77" i="91"/>
  <c r="L77" i="91"/>
  <c r="M77" i="91"/>
  <c r="N77" i="91"/>
  <c r="O77" i="91"/>
  <c r="P77" i="91"/>
  <c r="Q77" i="91"/>
  <c r="R77" i="91"/>
  <c r="S77" i="91"/>
  <c r="T77" i="91"/>
  <c r="U77" i="91"/>
  <c r="V77" i="91"/>
  <c r="W77" i="91"/>
  <c r="X77" i="91"/>
  <c r="Y77" i="91"/>
  <c r="Z77" i="91"/>
  <c r="AA77" i="91"/>
  <c r="AB77" i="91"/>
  <c r="AC77" i="91"/>
  <c r="AD77" i="91"/>
  <c r="AE77" i="91"/>
  <c r="AF77" i="91"/>
  <c r="AG77" i="91"/>
  <c r="AP77" i="91"/>
  <c r="AQ77" i="91"/>
  <c r="AR77" i="91"/>
  <c r="AS77" i="91"/>
  <c r="AT77" i="91"/>
  <c r="AU77" i="91"/>
  <c r="AV77" i="91"/>
  <c r="AW77" i="91"/>
  <c r="AX77" i="91"/>
  <c r="AY77" i="91"/>
  <c r="AZ77" i="91"/>
  <c r="BA77" i="91"/>
  <c r="BB77" i="91"/>
  <c r="BC77" i="91"/>
  <c r="BD77" i="91"/>
  <c r="BE77" i="91"/>
  <c r="BF77" i="91"/>
  <c r="BG77" i="91"/>
  <c r="BH77" i="91"/>
  <c r="BI77" i="91"/>
  <c r="BJ77" i="91"/>
  <c r="BK77" i="91"/>
  <c r="BL77" i="91"/>
  <c r="BM77" i="91"/>
  <c r="BN77" i="91"/>
  <c r="BO77" i="91"/>
  <c r="BP77" i="91"/>
  <c r="BQ77" i="91"/>
  <c r="BR77" i="91"/>
  <c r="BS77" i="91"/>
  <c r="BT77" i="91"/>
  <c r="BU77" i="91"/>
  <c r="K78" i="91"/>
  <c r="L78" i="91"/>
  <c r="M78" i="91"/>
  <c r="N78" i="91"/>
  <c r="O78" i="91"/>
  <c r="P78" i="91"/>
  <c r="Q78" i="91"/>
  <c r="R78" i="91"/>
  <c r="S78" i="91"/>
  <c r="T78" i="91"/>
  <c r="U78" i="91"/>
  <c r="V78" i="91"/>
  <c r="W78" i="91"/>
  <c r="X78" i="91"/>
  <c r="Y78" i="91"/>
  <c r="Z78" i="91"/>
  <c r="AA78" i="91"/>
  <c r="AB78" i="91"/>
  <c r="AC78" i="91"/>
  <c r="AD78" i="91"/>
  <c r="AE78" i="91"/>
  <c r="AF78" i="91"/>
  <c r="AG78" i="91"/>
  <c r="AP78" i="91"/>
  <c r="AQ78" i="91"/>
  <c r="AR78" i="91"/>
  <c r="AS78" i="91"/>
  <c r="AT78" i="91"/>
  <c r="AU78" i="91"/>
  <c r="AV78" i="91"/>
  <c r="AW78" i="91"/>
  <c r="AX78" i="91"/>
  <c r="AY78" i="91"/>
  <c r="AZ78" i="91"/>
  <c r="BA78" i="91"/>
  <c r="BB78" i="91"/>
  <c r="BC78" i="91"/>
  <c r="BD78" i="91"/>
  <c r="BE78" i="91"/>
  <c r="BF78" i="91"/>
  <c r="BG78" i="91"/>
  <c r="BH78" i="91"/>
  <c r="BI78" i="91"/>
  <c r="BJ78" i="91"/>
  <c r="BK78" i="91"/>
  <c r="BL78" i="91"/>
  <c r="BM78" i="91"/>
  <c r="BN78" i="91"/>
  <c r="BO78" i="91"/>
  <c r="BP78" i="91"/>
  <c r="BQ78" i="91"/>
  <c r="BR78" i="91"/>
  <c r="BS78" i="91"/>
  <c r="BT78" i="91"/>
  <c r="BU78" i="91"/>
  <c r="K79" i="91"/>
  <c r="L79" i="91"/>
  <c r="M79" i="91"/>
  <c r="N79" i="91"/>
  <c r="O79" i="91"/>
  <c r="P79" i="91"/>
  <c r="Q79" i="91"/>
  <c r="R79" i="91"/>
  <c r="S79" i="91"/>
  <c r="T79" i="91"/>
  <c r="U79" i="91"/>
  <c r="V79" i="91"/>
  <c r="W79" i="91"/>
  <c r="X79" i="91"/>
  <c r="Y79" i="91"/>
  <c r="Z79" i="91"/>
  <c r="AA79" i="91"/>
  <c r="AB79" i="91"/>
  <c r="AC79" i="91"/>
  <c r="AD79" i="91"/>
  <c r="AE79" i="91"/>
  <c r="AF79" i="91"/>
  <c r="AG79" i="91"/>
  <c r="AP79" i="91"/>
  <c r="AQ79" i="91"/>
  <c r="AR79" i="91"/>
  <c r="AS79" i="91"/>
  <c r="AT79" i="91"/>
  <c r="AU79" i="91"/>
  <c r="AV79" i="91"/>
  <c r="AW79" i="91"/>
  <c r="AX79" i="91"/>
  <c r="AY79" i="91"/>
  <c r="AZ79" i="91"/>
  <c r="BA79" i="91"/>
  <c r="BB79" i="91"/>
  <c r="BC79" i="91"/>
  <c r="BD79" i="91"/>
  <c r="BE79" i="91"/>
  <c r="BF79" i="91"/>
  <c r="BG79" i="91"/>
  <c r="BH79" i="91"/>
  <c r="BI79" i="91"/>
  <c r="BJ79" i="91"/>
  <c r="BK79" i="91"/>
  <c r="BL79" i="91"/>
  <c r="BM79" i="91"/>
  <c r="BN79" i="91"/>
  <c r="BO79" i="91"/>
  <c r="BP79" i="91"/>
  <c r="BQ79" i="91"/>
  <c r="BR79" i="91"/>
  <c r="BS79" i="91"/>
  <c r="BT79" i="91"/>
  <c r="BU79" i="91"/>
  <c r="K80" i="91"/>
  <c r="L80" i="91"/>
  <c r="M80" i="91"/>
  <c r="N80" i="91"/>
  <c r="O80" i="91"/>
  <c r="P80" i="91"/>
  <c r="Q80" i="91"/>
  <c r="R80" i="91"/>
  <c r="S80" i="91"/>
  <c r="T80" i="91"/>
  <c r="U80" i="91"/>
  <c r="V80" i="91"/>
  <c r="W80" i="91"/>
  <c r="X80" i="91"/>
  <c r="Y80" i="91"/>
  <c r="Z80" i="91"/>
  <c r="AA80" i="91"/>
  <c r="AB80" i="91"/>
  <c r="AC80" i="91"/>
  <c r="AD80" i="91"/>
  <c r="AE80" i="91"/>
  <c r="AF80" i="91"/>
  <c r="AG80" i="91"/>
  <c r="AP80" i="91"/>
  <c r="AQ80" i="91"/>
  <c r="AR80" i="91"/>
  <c r="AS80" i="91"/>
  <c r="AT80" i="91"/>
  <c r="AU80" i="91"/>
  <c r="AV80" i="91"/>
  <c r="AW80" i="91"/>
  <c r="AX80" i="91"/>
  <c r="AY80" i="91"/>
  <c r="AZ80" i="91"/>
  <c r="BA80" i="91"/>
  <c r="BB80" i="91"/>
  <c r="BC80" i="91"/>
  <c r="BD80" i="91"/>
  <c r="BE80" i="91"/>
  <c r="BF80" i="91"/>
  <c r="BG80" i="91"/>
  <c r="BH80" i="91"/>
  <c r="BI80" i="91"/>
  <c r="BJ80" i="91"/>
  <c r="BK80" i="91"/>
  <c r="BL80" i="91"/>
  <c r="BM80" i="91"/>
  <c r="BN80" i="91"/>
  <c r="BO80" i="91"/>
  <c r="BP80" i="91"/>
  <c r="BQ80" i="91"/>
  <c r="BR80" i="91"/>
  <c r="BS80" i="91"/>
  <c r="BT80" i="91"/>
  <c r="BU80" i="91"/>
  <c r="K81" i="91"/>
  <c r="L81" i="91"/>
  <c r="M81" i="91"/>
  <c r="N81" i="91"/>
  <c r="O81" i="91"/>
  <c r="P81" i="91"/>
  <c r="Q81" i="91"/>
  <c r="R81" i="91"/>
  <c r="S81" i="91"/>
  <c r="T81" i="91"/>
  <c r="U81" i="91"/>
  <c r="V81" i="91"/>
  <c r="W81" i="91"/>
  <c r="X81" i="91"/>
  <c r="Y81" i="91"/>
  <c r="Z81" i="91"/>
  <c r="AA81" i="91"/>
  <c r="AB81" i="91"/>
  <c r="AC81" i="91"/>
  <c r="AD81" i="91"/>
  <c r="AE81" i="91"/>
  <c r="AF81" i="91"/>
  <c r="AG81" i="91"/>
  <c r="AP81" i="91"/>
  <c r="AQ81" i="91"/>
  <c r="AR81" i="91"/>
  <c r="AS81" i="91"/>
  <c r="AT81" i="91"/>
  <c r="AU81" i="91"/>
  <c r="AV81" i="91"/>
  <c r="AW81" i="91"/>
  <c r="AX81" i="91"/>
  <c r="AY81" i="91"/>
  <c r="AZ81" i="91"/>
  <c r="BA81" i="91"/>
  <c r="BB81" i="91"/>
  <c r="BC81" i="91"/>
  <c r="BD81" i="91"/>
  <c r="BE81" i="91"/>
  <c r="BF81" i="91"/>
  <c r="BG81" i="91"/>
  <c r="BH81" i="91"/>
  <c r="BI81" i="91"/>
  <c r="BJ81" i="91"/>
  <c r="BK81" i="91"/>
  <c r="BL81" i="91"/>
  <c r="BM81" i="91"/>
  <c r="BN81" i="91"/>
  <c r="BO81" i="91"/>
  <c r="BP81" i="91"/>
  <c r="BQ81" i="91"/>
  <c r="BR81" i="91"/>
  <c r="BS81" i="91"/>
  <c r="BT81" i="91"/>
  <c r="BU81" i="91"/>
  <c r="K82" i="91"/>
  <c r="L82" i="91"/>
  <c r="M82" i="91"/>
  <c r="N82" i="91"/>
  <c r="O82" i="91"/>
  <c r="P82" i="91"/>
  <c r="Q82" i="91"/>
  <c r="R82" i="91"/>
  <c r="S82" i="91"/>
  <c r="T82" i="91"/>
  <c r="U82" i="91"/>
  <c r="V82" i="91"/>
  <c r="W82" i="91"/>
  <c r="X82" i="91"/>
  <c r="Y82" i="91"/>
  <c r="Z82" i="91"/>
  <c r="AA82" i="91"/>
  <c r="AB82" i="91"/>
  <c r="AC82" i="91"/>
  <c r="AD82" i="91"/>
  <c r="AE82" i="91"/>
  <c r="AF82" i="91"/>
  <c r="AG82" i="91"/>
  <c r="AP82" i="91"/>
  <c r="AQ82" i="91"/>
  <c r="AR82" i="91"/>
  <c r="AS82" i="91"/>
  <c r="AT82" i="91"/>
  <c r="AU82" i="91"/>
  <c r="AV82" i="91"/>
  <c r="AW82" i="91"/>
  <c r="AX82" i="91"/>
  <c r="AY82" i="91"/>
  <c r="AZ82" i="91"/>
  <c r="BA82" i="91"/>
  <c r="BB82" i="91"/>
  <c r="BC82" i="91"/>
  <c r="BD82" i="91"/>
  <c r="BE82" i="91"/>
  <c r="BF82" i="91"/>
  <c r="BG82" i="91"/>
  <c r="BH82" i="91"/>
  <c r="BI82" i="91"/>
  <c r="BJ82" i="91"/>
  <c r="BK82" i="91"/>
  <c r="BL82" i="91"/>
  <c r="BM82" i="91"/>
  <c r="BN82" i="91"/>
  <c r="BO82" i="91"/>
  <c r="BP82" i="91"/>
  <c r="BQ82" i="91"/>
  <c r="BR82" i="91"/>
  <c r="BS82" i="91"/>
  <c r="BT82" i="91"/>
  <c r="BU82" i="91"/>
  <c r="K83" i="91"/>
  <c r="L83" i="91"/>
  <c r="M83" i="91"/>
  <c r="N83" i="91"/>
  <c r="O83" i="91"/>
  <c r="P83" i="91"/>
  <c r="Q83" i="91"/>
  <c r="R83" i="91"/>
  <c r="S83" i="91"/>
  <c r="T83" i="91"/>
  <c r="U83" i="91"/>
  <c r="V83" i="91"/>
  <c r="W83" i="91"/>
  <c r="X83" i="91"/>
  <c r="Y83" i="91"/>
  <c r="Z83" i="91"/>
  <c r="AA83" i="91"/>
  <c r="AB83" i="91"/>
  <c r="AC83" i="91"/>
  <c r="AD83" i="91"/>
  <c r="AE83" i="91"/>
  <c r="AF83" i="91"/>
  <c r="AG83" i="91"/>
  <c r="AP83" i="91"/>
  <c r="AQ83" i="91"/>
  <c r="AR83" i="91"/>
  <c r="AS83" i="91"/>
  <c r="AT83" i="91"/>
  <c r="AU83" i="91"/>
  <c r="AV83" i="91"/>
  <c r="AW83" i="91"/>
  <c r="AX83" i="91"/>
  <c r="AY83" i="91"/>
  <c r="AZ83" i="91"/>
  <c r="BA83" i="91"/>
  <c r="BB83" i="91"/>
  <c r="BC83" i="91"/>
  <c r="BD83" i="91"/>
  <c r="BE83" i="91"/>
  <c r="BF83" i="91"/>
  <c r="BG83" i="91"/>
  <c r="BH83" i="91"/>
  <c r="BI83" i="91"/>
  <c r="BJ83" i="91"/>
  <c r="BK83" i="91"/>
  <c r="BL83" i="91"/>
  <c r="BM83" i="91"/>
  <c r="BN83" i="91"/>
  <c r="BO83" i="91"/>
  <c r="BP83" i="91"/>
  <c r="BQ83" i="91"/>
  <c r="BR83" i="91"/>
  <c r="BS83" i="91"/>
  <c r="BT83" i="91"/>
  <c r="BU83" i="91"/>
  <c r="K84" i="91"/>
  <c r="L84" i="91"/>
  <c r="M84" i="91"/>
  <c r="N84" i="91"/>
  <c r="O84" i="91"/>
  <c r="P84" i="91"/>
  <c r="Q84" i="91"/>
  <c r="R84" i="91"/>
  <c r="S84" i="91"/>
  <c r="T84" i="91"/>
  <c r="U84" i="91"/>
  <c r="V84" i="91"/>
  <c r="W84" i="91"/>
  <c r="X84" i="91"/>
  <c r="Y84" i="91"/>
  <c r="Z84" i="91"/>
  <c r="AA84" i="91"/>
  <c r="AB84" i="91"/>
  <c r="AC84" i="91"/>
  <c r="AD84" i="91"/>
  <c r="AE84" i="91"/>
  <c r="AF84" i="91"/>
  <c r="AG84" i="91"/>
  <c r="AP84" i="91"/>
  <c r="AQ84" i="91"/>
  <c r="AR84" i="91"/>
  <c r="AS84" i="91"/>
  <c r="AT84" i="91"/>
  <c r="AU84" i="91"/>
  <c r="AV84" i="91"/>
  <c r="AW84" i="91"/>
  <c r="AX84" i="91"/>
  <c r="AY84" i="91"/>
  <c r="AZ84" i="91"/>
  <c r="BA84" i="91"/>
  <c r="BB84" i="91"/>
  <c r="BC84" i="91"/>
  <c r="BD84" i="91"/>
  <c r="BE84" i="91"/>
  <c r="BF84" i="91"/>
  <c r="BG84" i="91"/>
  <c r="BH84" i="91"/>
  <c r="BI84" i="91"/>
  <c r="BJ84" i="91"/>
  <c r="BK84" i="91"/>
  <c r="BL84" i="91"/>
  <c r="BM84" i="91"/>
  <c r="BN84" i="91"/>
  <c r="BO84" i="91"/>
  <c r="BP84" i="91"/>
  <c r="BQ84" i="91"/>
  <c r="BR84" i="91"/>
  <c r="BS84" i="91"/>
  <c r="BT84" i="91"/>
  <c r="BU84" i="91"/>
  <c r="K85" i="91"/>
  <c r="L85" i="91"/>
  <c r="M85" i="91"/>
  <c r="N85" i="91"/>
  <c r="O85" i="91"/>
  <c r="P85" i="91"/>
  <c r="Q85" i="91"/>
  <c r="R85" i="91"/>
  <c r="S85" i="91"/>
  <c r="T85" i="91"/>
  <c r="U85" i="91"/>
  <c r="V85" i="91"/>
  <c r="W85" i="91"/>
  <c r="X85" i="91"/>
  <c r="Y85" i="91"/>
  <c r="Z85" i="91"/>
  <c r="AA85" i="91"/>
  <c r="AB85" i="91"/>
  <c r="AC85" i="91"/>
  <c r="AD85" i="91"/>
  <c r="AE85" i="91"/>
  <c r="AF85" i="91"/>
  <c r="AG85" i="91"/>
  <c r="AP85" i="91"/>
  <c r="AQ85" i="91"/>
  <c r="AR85" i="91"/>
  <c r="AS85" i="91"/>
  <c r="AT85" i="91"/>
  <c r="AU85" i="91"/>
  <c r="AV85" i="91"/>
  <c r="AW85" i="91"/>
  <c r="AX85" i="91"/>
  <c r="AY85" i="91"/>
  <c r="AZ85" i="91"/>
  <c r="BA85" i="91"/>
  <c r="BB85" i="91"/>
  <c r="BC85" i="91"/>
  <c r="BD85" i="91"/>
  <c r="BE85" i="91"/>
  <c r="BF85" i="91"/>
  <c r="BG85" i="91"/>
  <c r="BH85" i="91"/>
  <c r="BI85" i="91"/>
  <c r="BJ85" i="91"/>
  <c r="BK85" i="91"/>
  <c r="BL85" i="91"/>
  <c r="BM85" i="91"/>
  <c r="BN85" i="91"/>
  <c r="BO85" i="91"/>
  <c r="BP85" i="91"/>
  <c r="BQ85" i="91"/>
  <c r="BR85" i="91"/>
  <c r="BS85" i="91"/>
  <c r="BT85" i="91"/>
  <c r="BU85" i="91"/>
  <c r="K86" i="91"/>
  <c r="L86" i="91"/>
  <c r="M86" i="91"/>
  <c r="N86" i="91"/>
  <c r="O86" i="91"/>
  <c r="P86" i="91"/>
  <c r="Q86" i="91"/>
  <c r="R86" i="91"/>
  <c r="S86" i="91"/>
  <c r="T86" i="91"/>
  <c r="U86" i="91"/>
  <c r="V86" i="91"/>
  <c r="W86" i="91"/>
  <c r="X86" i="91"/>
  <c r="Y86" i="91"/>
  <c r="Z86" i="91"/>
  <c r="AA86" i="91"/>
  <c r="AB86" i="91"/>
  <c r="AC86" i="91"/>
  <c r="AD86" i="91"/>
  <c r="AE86" i="91"/>
  <c r="AF86" i="91"/>
  <c r="AG86" i="91"/>
  <c r="AP86" i="91"/>
  <c r="AQ86" i="91"/>
  <c r="AR86" i="91"/>
  <c r="AS86" i="91"/>
  <c r="AT86" i="91"/>
  <c r="AU86" i="91"/>
  <c r="AV86" i="91"/>
  <c r="AW86" i="91"/>
  <c r="AX86" i="91"/>
  <c r="AY86" i="91"/>
  <c r="AZ86" i="91"/>
  <c r="BA86" i="91"/>
  <c r="BB86" i="91"/>
  <c r="BC86" i="91"/>
  <c r="BD86" i="91"/>
  <c r="BE86" i="91"/>
  <c r="BF86" i="91"/>
  <c r="BG86" i="91"/>
  <c r="BH86" i="91"/>
  <c r="BI86" i="91"/>
  <c r="BJ86" i="91"/>
  <c r="BK86" i="91"/>
  <c r="BL86" i="91"/>
  <c r="BM86" i="91"/>
  <c r="BN86" i="91"/>
  <c r="BO86" i="91"/>
  <c r="BP86" i="91"/>
  <c r="BQ86" i="91"/>
  <c r="BR86" i="91"/>
  <c r="BS86" i="91"/>
  <c r="BT86" i="91"/>
  <c r="BU86" i="91"/>
  <c r="K87" i="91"/>
  <c r="L87" i="91"/>
  <c r="M87" i="91"/>
  <c r="N87" i="91"/>
  <c r="O87" i="91"/>
  <c r="P87" i="91"/>
  <c r="Q87" i="91"/>
  <c r="R87" i="91"/>
  <c r="S87" i="91"/>
  <c r="T87" i="91"/>
  <c r="U87" i="91"/>
  <c r="V87" i="91"/>
  <c r="W87" i="91"/>
  <c r="X87" i="91"/>
  <c r="Y87" i="91"/>
  <c r="Z87" i="91"/>
  <c r="AA87" i="91"/>
  <c r="AB87" i="91"/>
  <c r="AC87" i="91"/>
  <c r="AD87" i="91"/>
  <c r="AE87" i="91"/>
  <c r="AF87" i="91"/>
  <c r="AG87" i="91"/>
  <c r="AP87" i="91"/>
  <c r="AQ87" i="91"/>
  <c r="AR87" i="91"/>
  <c r="AS87" i="91"/>
  <c r="AT87" i="91"/>
  <c r="AU87" i="91"/>
  <c r="AV87" i="91"/>
  <c r="AW87" i="91"/>
  <c r="AX87" i="91"/>
  <c r="AY87" i="91"/>
  <c r="AZ87" i="91"/>
  <c r="BA87" i="91"/>
  <c r="BB87" i="91"/>
  <c r="BC87" i="91"/>
  <c r="BD87" i="91"/>
  <c r="BE87" i="91"/>
  <c r="BF87" i="91"/>
  <c r="BG87" i="91"/>
  <c r="BH87" i="91"/>
  <c r="BI87" i="91"/>
  <c r="BJ87" i="91"/>
  <c r="BK87" i="91"/>
  <c r="BL87" i="91"/>
  <c r="BM87" i="91"/>
  <c r="BN87" i="91"/>
  <c r="BO87" i="91"/>
  <c r="BP87" i="91"/>
  <c r="BQ87" i="91"/>
  <c r="BR87" i="91"/>
  <c r="BS87" i="91"/>
  <c r="BT87" i="91"/>
  <c r="BU87" i="91"/>
  <c r="K88" i="91"/>
  <c r="L88" i="91"/>
  <c r="M88" i="91"/>
  <c r="N88" i="91"/>
  <c r="O88" i="91"/>
  <c r="P88" i="91"/>
  <c r="Q88" i="91"/>
  <c r="R88" i="91"/>
  <c r="S88" i="91"/>
  <c r="T88" i="91"/>
  <c r="U88" i="91"/>
  <c r="V88" i="91"/>
  <c r="W88" i="91"/>
  <c r="X88" i="91"/>
  <c r="Y88" i="91"/>
  <c r="Z88" i="91"/>
  <c r="AA88" i="91"/>
  <c r="AB88" i="91"/>
  <c r="AC88" i="91"/>
  <c r="AD88" i="91"/>
  <c r="AE88" i="91"/>
  <c r="AF88" i="91"/>
  <c r="AG88" i="91"/>
  <c r="AP88" i="91"/>
  <c r="AQ88" i="91"/>
  <c r="AR88" i="91"/>
  <c r="AS88" i="91"/>
  <c r="AT88" i="91"/>
  <c r="AU88" i="91"/>
  <c r="AV88" i="91"/>
  <c r="AW88" i="91"/>
  <c r="AX88" i="91"/>
  <c r="AY88" i="91"/>
  <c r="AZ88" i="91"/>
  <c r="BA88" i="91"/>
  <c r="BB88" i="91"/>
  <c r="BC88" i="91"/>
  <c r="BD88" i="91"/>
  <c r="BE88" i="91"/>
  <c r="BF88" i="91"/>
  <c r="BG88" i="91"/>
  <c r="BH88" i="91"/>
  <c r="BI88" i="91"/>
  <c r="BJ88" i="91"/>
  <c r="BK88" i="91"/>
  <c r="BL88" i="91"/>
  <c r="BM88" i="91"/>
  <c r="BN88" i="91"/>
  <c r="BO88" i="91"/>
  <c r="BP88" i="91"/>
  <c r="BQ88" i="91"/>
  <c r="BR88" i="91"/>
  <c r="BS88" i="91"/>
  <c r="BT88" i="91"/>
  <c r="BU88" i="91"/>
  <c r="K89" i="91"/>
  <c r="L89" i="91"/>
  <c r="M89" i="91"/>
  <c r="N89" i="91"/>
  <c r="O89" i="91"/>
  <c r="P89" i="91"/>
  <c r="Q89" i="91"/>
  <c r="R89" i="91"/>
  <c r="S89" i="91"/>
  <c r="T89" i="91"/>
  <c r="U89" i="91"/>
  <c r="V89" i="91"/>
  <c r="W89" i="91"/>
  <c r="X89" i="91"/>
  <c r="Y89" i="91"/>
  <c r="Z89" i="91"/>
  <c r="AA89" i="91"/>
  <c r="AB89" i="91"/>
  <c r="AC89" i="91"/>
  <c r="AD89" i="91"/>
  <c r="AE89" i="91"/>
  <c r="AF89" i="91"/>
  <c r="AG89" i="91"/>
  <c r="AP89" i="91"/>
  <c r="AQ89" i="91"/>
  <c r="AR89" i="91"/>
  <c r="AS89" i="91"/>
  <c r="AT89" i="91"/>
  <c r="AU89" i="91"/>
  <c r="AV89" i="91"/>
  <c r="AW89" i="91"/>
  <c r="AX89" i="91"/>
  <c r="AY89" i="91"/>
  <c r="AZ89" i="91"/>
  <c r="BA89" i="91"/>
  <c r="BB89" i="91"/>
  <c r="BC89" i="91"/>
  <c r="BD89" i="91"/>
  <c r="BE89" i="91"/>
  <c r="BF89" i="91"/>
  <c r="BG89" i="91"/>
  <c r="BH89" i="91"/>
  <c r="BI89" i="91"/>
  <c r="BJ89" i="91"/>
  <c r="BK89" i="91"/>
  <c r="BL89" i="91"/>
  <c r="BM89" i="91"/>
  <c r="BN89" i="91"/>
  <c r="BO89" i="91"/>
  <c r="BP89" i="91"/>
  <c r="BQ89" i="91"/>
  <c r="BR89" i="91"/>
  <c r="BS89" i="91"/>
  <c r="BT89" i="91"/>
  <c r="BU89" i="91"/>
  <c r="K90" i="91"/>
  <c r="L90" i="91"/>
  <c r="M90" i="91"/>
  <c r="N90" i="91"/>
  <c r="O90" i="91"/>
  <c r="P90" i="91"/>
  <c r="Q90" i="91"/>
  <c r="R90" i="91"/>
  <c r="S90" i="91"/>
  <c r="T90" i="91"/>
  <c r="U90" i="91"/>
  <c r="V90" i="91"/>
  <c r="W90" i="91"/>
  <c r="X90" i="91"/>
  <c r="Y90" i="91"/>
  <c r="Z90" i="91"/>
  <c r="AA90" i="91"/>
  <c r="AB90" i="91"/>
  <c r="AC90" i="91"/>
  <c r="AD90" i="91"/>
  <c r="AE90" i="91"/>
  <c r="AF90" i="91"/>
  <c r="AG90" i="91"/>
  <c r="AP90" i="91"/>
  <c r="AQ90" i="91"/>
  <c r="AR90" i="91"/>
  <c r="AS90" i="91"/>
  <c r="AT90" i="91"/>
  <c r="AU90" i="91"/>
  <c r="AV90" i="91"/>
  <c r="AW90" i="91"/>
  <c r="AX90" i="91"/>
  <c r="AY90" i="91"/>
  <c r="AZ90" i="91"/>
  <c r="BA90" i="91"/>
  <c r="BB90" i="91"/>
  <c r="BC90" i="91"/>
  <c r="BD90" i="91"/>
  <c r="BE90" i="91"/>
  <c r="BF90" i="91"/>
  <c r="BG90" i="91"/>
  <c r="BH90" i="91"/>
  <c r="BI90" i="91"/>
  <c r="BJ90" i="91"/>
  <c r="BK90" i="91"/>
  <c r="BL90" i="91"/>
  <c r="BM90" i="91"/>
  <c r="BN90" i="91"/>
  <c r="BO90" i="91"/>
  <c r="BP90" i="91"/>
  <c r="BQ90" i="91"/>
  <c r="BR90" i="91"/>
  <c r="BS90" i="91"/>
  <c r="BT90" i="91"/>
  <c r="BU90" i="91"/>
  <c r="K91" i="91"/>
  <c r="L91" i="91"/>
  <c r="M91" i="91"/>
  <c r="N91" i="91"/>
  <c r="O91" i="91"/>
  <c r="P91" i="91"/>
  <c r="Q91" i="91"/>
  <c r="R91" i="91"/>
  <c r="S91" i="91"/>
  <c r="T91" i="91"/>
  <c r="U91" i="91"/>
  <c r="V91" i="91"/>
  <c r="W91" i="91"/>
  <c r="X91" i="91"/>
  <c r="Y91" i="91"/>
  <c r="Z91" i="91"/>
  <c r="AA91" i="91"/>
  <c r="AB91" i="91"/>
  <c r="AC91" i="91"/>
  <c r="AD91" i="91"/>
  <c r="AE91" i="91"/>
  <c r="AF91" i="91"/>
  <c r="AG91" i="91"/>
  <c r="AP91" i="91"/>
  <c r="AQ91" i="91"/>
  <c r="AR91" i="91"/>
  <c r="AS91" i="91"/>
  <c r="AT91" i="91"/>
  <c r="AU91" i="91"/>
  <c r="AV91" i="91"/>
  <c r="AW91" i="91"/>
  <c r="AX91" i="91"/>
  <c r="AY91" i="91"/>
  <c r="AZ91" i="91"/>
  <c r="BA91" i="91"/>
  <c r="BB91" i="91"/>
  <c r="BC91" i="91"/>
  <c r="BD91" i="91"/>
  <c r="BE91" i="91"/>
  <c r="BF91" i="91"/>
  <c r="BG91" i="91"/>
  <c r="BH91" i="91"/>
  <c r="BI91" i="91"/>
  <c r="BJ91" i="91"/>
  <c r="BK91" i="91"/>
  <c r="BL91" i="91"/>
  <c r="BM91" i="91"/>
  <c r="BN91" i="91"/>
  <c r="BO91" i="91"/>
  <c r="BP91" i="91"/>
  <c r="BQ91" i="91"/>
  <c r="BR91" i="91"/>
  <c r="BS91" i="91"/>
  <c r="BT91" i="91"/>
  <c r="BU91" i="91"/>
  <c r="K92" i="91"/>
  <c r="L92" i="91"/>
  <c r="M92" i="91"/>
  <c r="N92" i="91"/>
  <c r="O92" i="91"/>
  <c r="P92" i="91"/>
  <c r="Q92" i="91"/>
  <c r="R92" i="91"/>
  <c r="S92" i="91"/>
  <c r="T92" i="91"/>
  <c r="U92" i="91"/>
  <c r="V92" i="91"/>
  <c r="W92" i="91"/>
  <c r="X92" i="91"/>
  <c r="Y92" i="91"/>
  <c r="Z92" i="91"/>
  <c r="AA92" i="91"/>
  <c r="AB92" i="91"/>
  <c r="AC92" i="91"/>
  <c r="AD92" i="91"/>
  <c r="AE92" i="91"/>
  <c r="AF92" i="91"/>
  <c r="AG92" i="91"/>
  <c r="AP92" i="91"/>
  <c r="AQ92" i="91"/>
  <c r="AR92" i="91"/>
  <c r="AS92" i="91"/>
  <c r="AT92" i="91"/>
  <c r="AU92" i="91"/>
  <c r="AV92" i="91"/>
  <c r="AW92" i="91"/>
  <c r="AX92" i="91"/>
  <c r="AY92" i="91"/>
  <c r="AZ92" i="91"/>
  <c r="BA92" i="91"/>
  <c r="BB92" i="91"/>
  <c r="BC92" i="91"/>
  <c r="BD92" i="91"/>
  <c r="BE92" i="91"/>
  <c r="BF92" i="91"/>
  <c r="BG92" i="91"/>
  <c r="BH92" i="91"/>
  <c r="BI92" i="91"/>
  <c r="BJ92" i="91"/>
  <c r="BK92" i="91"/>
  <c r="BL92" i="91"/>
  <c r="BM92" i="91"/>
  <c r="BN92" i="91"/>
  <c r="BO92" i="91"/>
  <c r="BP92" i="91"/>
  <c r="BQ92" i="91"/>
  <c r="BR92" i="91"/>
  <c r="BS92" i="91"/>
  <c r="BT92" i="91"/>
  <c r="BU92" i="91"/>
  <c r="K93" i="91"/>
  <c r="L93" i="91"/>
  <c r="M93" i="91"/>
  <c r="N93" i="91"/>
  <c r="O93" i="91"/>
  <c r="P93" i="91"/>
  <c r="Q93" i="91"/>
  <c r="R93" i="91"/>
  <c r="S93" i="91"/>
  <c r="T93" i="91"/>
  <c r="U93" i="91"/>
  <c r="V93" i="91"/>
  <c r="W93" i="91"/>
  <c r="X93" i="91"/>
  <c r="Y93" i="91"/>
  <c r="Z93" i="91"/>
  <c r="AA93" i="91"/>
  <c r="AB93" i="91"/>
  <c r="AC93" i="91"/>
  <c r="AD93" i="91"/>
  <c r="AE93" i="91"/>
  <c r="AF93" i="91"/>
  <c r="AG93" i="91"/>
  <c r="AP93" i="91"/>
  <c r="AQ93" i="91"/>
  <c r="AR93" i="91"/>
  <c r="AS93" i="91"/>
  <c r="AT93" i="91"/>
  <c r="AU93" i="91"/>
  <c r="AV93" i="91"/>
  <c r="AW93" i="91"/>
  <c r="AX93" i="91"/>
  <c r="AY93" i="91"/>
  <c r="AZ93" i="91"/>
  <c r="BA93" i="91"/>
  <c r="BB93" i="91"/>
  <c r="BC93" i="91"/>
  <c r="BD93" i="91"/>
  <c r="BE93" i="91"/>
  <c r="BF93" i="91"/>
  <c r="BG93" i="91"/>
  <c r="BH93" i="91"/>
  <c r="BI93" i="91"/>
  <c r="BJ93" i="91"/>
  <c r="BK93" i="91"/>
  <c r="BL93" i="91"/>
  <c r="BM93" i="91"/>
  <c r="BN93" i="91"/>
  <c r="BO93" i="91"/>
  <c r="BP93" i="91"/>
  <c r="BQ93" i="91"/>
  <c r="BR93" i="91"/>
  <c r="BS93" i="91"/>
  <c r="BT93" i="91"/>
  <c r="BU93" i="91"/>
  <c r="K94" i="91"/>
  <c r="L94" i="91"/>
  <c r="M94" i="91"/>
  <c r="N94" i="91"/>
  <c r="O94" i="91"/>
  <c r="P94" i="91"/>
  <c r="Q94" i="91"/>
  <c r="R94" i="91"/>
  <c r="S94" i="91"/>
  <c r="T94" i="91"/>
  <c r="U94" i="91"/>
  <c r="V94" i="91"/>
  <c r="W94" i="91"/>
  <c r="X94" i="91"/>
  <c r="Y94" i="91"/>
  <c r="Z94" i="91"/>
  <c r="AA94" i="91"/>
  <c r="AB94" i="91"/>
  <c r="AC94" i="91"/>
  <c r="AD94" i="91"/>
  <c r="AE94" i="91"/>
  <c r="AF94" i="91"/>
  <c r="AG94" i="91"/>
  <c r="AP94" i="91"/>
  <c r="AQ94" i="91"/>
  <c r="AR94" i="91"/>
  <c r="AS94" i="91"/>
  <c r="AT94" i="91"/>
  <c r="AU94" i="91"/>
  <c r="AV94" i="91"/>
  <c r="AW94" i="91"/>
  <c r="AX94" i="91"/>
  <c r="AY94" i="91"/>
  <c r="AZ94" i="91"/>
  <c r="BA94" i="91"/>
  <c r="BB94" i="91"/>
  <c r="BC94" i="91"/>
  <c r="BD94" i="91"/>
  <c r="BE94" i="91"/>
  <c r="BF94" i="91"/>
  <c r="BG94" i="91"/>
  <c r="BH94" i="91"/>
  <c r="BI94" i="91"/>
  <c r="BJ94" i="91"/>
  <c r="BK94" i="91"/>
  <c r="BL94" i="91"/>
  <c r="BM94" i="91"/>
  <c r="BN94" i="91"/>
  <c r="BO94" i="91"/>
  <c r="BP94" i="91"/>
  <c r="BQ94" i="91"/>
  <c r="BR94" i="91"/>
  <c r="BS94" i="91"/>
  <c r="BT94" i="91"/>
  <c r="BU94" i="91"/>
  <c r="K95" i="91"/>
  <c r="L95" i="91"/>
  <c r="M95" i="91"/>
  <c r="N95" i="91"/>
  <c r="O95" i="91"/>
  <c r="P95" i="91"/>
  <c r="Q95" i="91"/>
  <c r="R95" i="91"/>
  <c r="S95" i="91"/>
  <c r="T95" i="91"/>
  <c r="U95" i="91"/>
  <c r="V95" i="91"/>
  <c r="W95" i="91"/>
  <c r="X95" i="91"/>
  <c r="Y95" i="91"/>
  <c r="Z95" i="91"/>
  <c r="AA95" i="91"/>
  <c r="AB95" i="91"/>
  <c r="AC95" i="91"/>
  <c r="AD95" i="91"/>
  <c r="AE95" i="91"/>
  <c r="AF95" i="91"/>
  <c r="AG95" i="91"/>
  <c r="AP95" i="91"/>
  <c r="AQ95" i="91"/>
  <c r="AR95" i="91"/>
  <c r="AS95" i="91"/>
  <c r="AT95" i="91"/>
  <c r="AU95" i="91"/>
  <c r="AV95" i="91"/>
  <c r="AW95" i="91"/>
  <c r="AX95" i="91"/>
  <c r="AY95" i="91"/>
  <c r="AZ95" i="91"/>
  <c r="BA95" i="91"/>
  <c r="BB95" i="91"/>
  <c r="BC95" i="91"/>
  <c r="BD95" i="91"/>
  <c r="BE95" i="91"/>
  <c r="BF95" i="91"/>
  <c r="BG95" i="91"/>
  <c r="BH95" i="91"/>
  <c r="BI95" i="91"/>
  <c r="BJ95" i="91"/>
  <c r="BK95" i="91"/>
  <c r="BL95" i="91"/>
  <c r="BM95" i="91"/>
  <c r="BN95" i="91"/>
  <c r="BO95" i="91"/>
  <c r="BP95" i="91"/>
  <c r="BQ95" i="91"/>
  <c r="BR95" i="91"/>
  <c r="BS95" i="91"/>
  <c r="BT95" i="91"/>
  <c r="BU95" i="91"/>
  <c r="K96" i="91"/>
  <c r="L96" i="91"/>
  <c r="M96" i="91"/>
  <c r="N96" i="91"/>
  <c r="O96" i="91"/>
  <c r="P96" i="91"/>
  <c r="Q96" i="91"/>
  <c r="R96" i="91"/>
  <c r="S96" i="91"/>
  <c r="T96" i="91"/>
  <c r="U96" i="91"/>
  <c r="V96" i="91"/>
  <c r="W96" i="91"/>
  <c r="X96" i="91"/>
  <c r="Y96" i="91"/>
  <c r="Z96" i="91"/>
  <c r="AA96" i="91"/>
  <c r="AB96" i="91"/>
  <c r="AC96" i="91"/>
  <c r="AD96" i="91"/>
  <c r="AE96" i="91"/>
  <c r="AF96" i="91"/>
  <c r="AG96" i="91"/>
  <c r="AP96" i="91"/>
  <c r="AQ96" i="91"/>
  <c r="AR96" i="91"/>
  <c r="AS96" i="91"/>
  <c r="AT96" i="91"/>
  <c r="AU96" i="91"/>
  <c r="AV96" i="91"/>
  <c r="AW96" i="91"/>
  <c r="AX96" i="91"/>
  <c r="AY96" i="91"/>
  <c r="AZ96" i="91"/>
  <c r="BA96" i="91"/>
  <c r="BB96" i="91"/>
  <c r="BC96" i="91"/>
  <c r="BD96" i="91"/>
  <c r="BE96" i="91"/>
  <c r="BF96" i="91"/>
  <c r="BG96" i="91"/>
  <c r="BH96" i="91"/>
  <c r="BI96" i="91"/>
  <c r="BJ96" i="91"/>
  <c r="BK96" i="91"/>
  <c r="BL96" i="91"/>
  <c r="BM96" i="91"/>
  <c r="BN96" i="91"/>
  <c r="BO96" i="91"/>
  <c r="BP96" i="91"/>
  <c r="BQ96" i="91"/>
  <c r="BR96" i="91"/>
  <c r="BS96" i="91"/>
  <c r="BT96" i="91"/>
  <c r="BU96" i="91"/>
  <c r="K97" i="91"/>
  <c r="L97" i="91"/>
  <c r="M97" i="91"/>
  <c r="N97" i="91"/>
  <c r="O97" i="91"/>
  <c r="P97" i="91"/>
  <c r="Q97" i="91"/>
  <c r="R97" i="91"/>
  <c r="S97" i="91"/>
  <c r="T97" i="91"/>
  <c r="U97" i="91"/>
  <c r="V97" i="91"/>
  <c r="W97" i="91"/>
  <c r="X97" i="91"/>
  <c r="Y97" i="91"/>
  <c r="Z97" i="91"/>
  <c r="AA97" i="91"/>
  <c r="AB97" i="91"/>
  <c r="AC97" i="91"/>
  <c r="AD97" i="91"/>
  <c r="AE97" i="91"/>
  <c r="AF97" i="91"/>
  <c r="AG97" i="91"/>
  <c r="AP97" i="91"/>
  <c r="AQ97" i="91"/>
  <c r="AR97" i="91"/>
  <c r="AS97" i="91"/>
  <c r="AT97" i="91"/>
  <c r="AU97" i="91"/>
  <c r="AV97" i="91"/>
  <c r="AW97" i="91"/>
  <c r="AX97" i="91"/>
  <c r="AY97" i="91"/>
  <c r="AZ97" i="91"/>
  <c r="BA97" i="91"/>
  <c r="BB97" i="91"/>
  <c r="BC97" i="91"/>
  <c r="BD97" i="91"/>
  <c r="BE97" i="91"/>
  <c r="BF97" i="91"/>
  <c r="BG97" i="91"/>
  <c r="BH97" i="91"/>
  <c r="BI97" i="91"/>
  <c r="BJ97" i="91"/>
  <c r="BK97" i="91"/>
  <c r="BL97" i="91"/>
  <c r="BM97" i="91"/>
  <c r="BN97" i="91"/>
  <c r="BO97" i="91"/>
  <c r="BP97" i="91"/>
  <c r="BQ97" i="91"/>
  <c r="BR97" i="91"/>
  <c r="BS97" i="91"/>
  <c r="BT97" i="91"/>
  <c r="BU97" i="91"/>
  <c r="K98" i="91"/>
  <c r="L98" i="91"/>
  <c r="M98" i="91"/>
  <c r="N98" i="91"/>
  <c r="O98" i="91"/>
  <c r="P98" i="91"/>
  <c r="Q98" i="91"/>
  <c r="R98" i="91"/>
  <c r="S98" i="91"/>
  <c r="T98" i="91"/>
  <c r="U98" i="91"/>
  <c r="V98" i="91"/>
  <c r="W98" i="91"/>
  <c r="X98" i="91"/>
  <c r="Y98" i="91"/>
  <c r="Z98" i="91"/>
  <c r="AA98" i="91"/>
  <c r="AB98" i="91"/>
  <c r="AC98" i="91"/>
  <c r="AD98" i="91"/>
  <c r="AE98" i="91"/>
  <c r="AF98" i="91"/>
  <c r="AG98" i="91"/>
  <c r="AP98" i="91"/>
  <c r="AQ98" i="91"/>
  <c r="AR98" i="91"/>
  <c r="AS98" i="91"/>
  <c r="AT98" i="91"/>
  <c r="AU98" i="91"/>
  <c r="AV98" i="91"/>
  <c r="AW98" i="91"/>
  <c r="AX98" i="91"/>
  <c r="AY98" i="91"/>
  <c r="AZ98" i="91"/>
  <c r="BA98" i="91"/>
  <c r="BB98" i="91"/>
  <c r="BC98" i="91"/>
  <c r="BD98" i="91"/>
  <c r="BE98" i="91"/>
  <c r="BF98" i="91"/>
  <c r="BG98" i="91"/>
  <c r="BH98" i="91"/>
  <c r="BI98" i="91"/>
  <c r="BJ98" i="91"/>
  <c r="BK98" i="91"/>
  <c r="BL98" i="91"/>
  <c r="BM98" i="91"/>
  <c r="BN98" i="91"/>
  <c r="BO98" i="91"/>
  <c r="BP98" i="91"/>
  <c r="BQ98" i="91"/>
  <c r="BR98" i="91"/>
  <c r="BS98" i="91"/>
  <c r="BT98" i="91"/>
  <c r="BU98" i="91"/>
  <c r="K99" i="91"/>
  <c r="L99" i="91"/>
  <c r="M99" i="91"/>
  <c r="N99" i="91"/>
  <c r="O99" i="91"/>
  <c r="P99" i="91"/>
  <c r="Q99" i="91"/>
  <c r="R99" i="91"/>
  <c r="S99" i="91"/>
  <c r="T99" i="91"/>
  <c r="U99" i="91"/>
  <c r="V99" i="91"/>
  <c r="W99" i="91"/>
  <c r="X99" i="91"/>
  <c r="Y99" i="91"/>
  <c r="Z99" i="91"/>
  <c r="AA99" i="91"/>
  <c r="AB99" i="91"/>
  <c r="AC99" i="91"/>
  <c r="AD99" i="91"/>
  <c r="AE99" i="91"/>
  <c r="AF99" i="91"/>
  <c r="AG99" i="91"/>
  <c r="AP99" i="91"/>
  <c r="AQ99" i="91"/>
  <c r="AR99" i="91"/>
  <c r="AS99" i="91"/>
  <c r="AT99" i="91"/>
  <c r="AU99" i="91"/>
  <c r="AV99" i="91"/>
  <c r="AW99" i="91"/>
  <c r="AX99" i="91"/>
  <c r="AY99" i="91"/>
  <c r="AZ99" i="91"/>
  <c r="BA99" i="91"/>
  <c r="BB99" i="91"/>
  <c r="BC99" i="91"/>
  <c r="BD99" i="91"/>
  <c r="BE99" i="91"/>
  <c r="BF99" i="91"/>
  <c r="BG99" i="91"/>
  <c r="BH99" i="91"/>
  <c r="BI99" i="91"/>
  <c r="BJ99" i="91"/>
  <c r="BK99" i="91"/>
  <c r="BL99" i="91"/>
  <c r="BM99" i="91"/>
  <c r="BN99" i="91"/>
  <c r="BO99" i="91"/>
  <c r="BP99" i="91"/>
  <c r="BQ99" i="91"/>
  <c r="BR99" i="91"/>
  <c r="BS99" i="91"/>
  <c r="BT99" i="91"/>
  <c r="BU99" i="91"/>
  <c r="K100" i="91"/>
  <c r="L100" i="91"/>
  <c r="M100" i="91"/>
  <c r="N100" i="91"/>
  <c r="O100" i="91"/>
  <c r="P100" i="91"/>
  <c r="Q100" i="91"/>
  <c r="R100" i="91"/>
  <c r="S100" i="91"/>
  <c r="T100" i="91"/>
  <c r="U100" i="91"/>
  <c r="V100" i="91"/>
  <c r="W100" i="91"/>
  <c r="X100" i="91"/>
  <c r="Y100" i="91"/>
  <c r="Z100" i="91"/>
  <c r="AA100" i="91"/>
  <c r="AB100" i="91"/>
  <c r="AC100" i="91"/>
  <c r="AD100" i="91"/>
  <c r="AE100" i="91"/>
  <c r="AF100" i="91"/>
  <c r="AG100" i="91"/>
  <c r="AP100" i="91"/>
  <c r="AQ100" i="91"/>
  <c r="AR100" i="91"/>
  <c r="AS100" i="91"/>
  <c r="AT100" i="91"/>
  <c r="AU100" i="91"/>
  <c r="AV100" i="91"/>
  <c r="AW100" i="91"/>
  <c r="AX100" i="91"/>
  <c r="AY100" i="91"/>
  <c r="AZ100" i="91"/>
  <c r="BA100" i="91"/>
  <c r="BB100" i="91"/>
  <c r="BC100" i="91"/>
  <c r="BD100" i="91"/>
  <c r="BE100" i="91"/>
  <c r="BF100" i="91"/>
  <c r="BG100" i="91"/>
  <c r="BH100" i="91"/>
  <c r="BI100" i="91"/>
  <c r="BJ100" i="91"/>
  <c r="BK100" i="91"/>
  <c r="BL100" i="91"/>
  <c r="BM100" i="91"/>
  <c r="BN100" i="91"/>
  <c r="BO100" i="91"/>
  <c r="BP100" i="91"/>
  <c r="BQ100" i="91"/>
  <c r="BR100" i="91"/>
  <c r="BS100" i="91"/>
  <c r="BT100" i="91"/>
  <c r="BU100" i="91"/>
  <c r="K101" i="91"/>
  <c r="L101" i="91"/>
  <c r="M101" i="91"/>
  <c r="N101" i="91"/>
  <c r="O101" i="91"/>
  <c r="P101" i="91"/>
  <c r="Q101" i="91"/>
  <c r="R101" i="91"/>
  <c r="S101" i="91"/>
  <c r="T101" i="91"/>
  <c r="U101" i="91"/>
  <c r="V101" i="91"/>
  <c r="W101" i="91"/>
  <c r="X101" i="91"/>
  <c r="Y101" i="91"/>
  <c r="Z101" i="91"/>
  <c r="AA101" i="91"/>
  <c r="AB101" i="91"/>
  <c r="AC101" i="91"/>
  <c r="AD101" i="91"/>
  <c r="AE101" i="91"/>
  <c r="AF101" i="91"/>
  <c r="AG101" i="91"/>
  <c r="AP101" i="91"/>
  <c r="AQ101" i="91"/>
  <c r="AR101" i="91"/>
  <c r="AS101" i="91"/>
  <c r="AT101" i="91"/>
  <c r="AU101" i="91"/>
  <c r="AV101" i="91"/>
  <c r="AW101" i="91"/>
  <c r="AX101" i="91"/>
  <c r="AY101" i="91"/>
  <c r="AZ101" i="91"/>
  <c r="BA101" i="91"/>
  <c r="BB101" i="91"/>
  <c r="BC101" i="91"/>
  <c r="BD101" i="91"/>
  <c r="BE101" i="91"/>
  <c r="BF101" i="91"/>
  <c r="BG101" i="91"/>
  <c r="BH101" i="91"/>
  <c r="BI101" i="91"/>
  <c r="BJ101" i="91"/>
  <c r="BK101" i="91"/>
  <c r="BL101" i="91"/>
  <c r="BM101" i="91"/>
  <c r="BN101" i="91"/>
  <c r="BO101" i="91"/>
  <c r="BP101" i="91"/>
  <c r="BQ101" i="91"/>
  <c r="BR101" i="91"/>
  <c r="BS101" i="91"/>
  <c r="BT101" i="91"/>
  <c r="BU101" i="91"/>
  <c r="K102" i="91"/>
  <c r="L102" i="91"/>
  <c r="M102" i="91"/>
  <c r="N102" i="91"/>
  <c r="O102" i="91"/>
  <c r="P102" i="91"/>
  <c r="Q102" i="91"/>
  <c r="R102" i="91"/>
  <c r="S102" i="91"/>
  <c r="T102" i="91"/>
  <c r="U102" i="91"/>
  <c r="V102" i="91"/>
  <c r="W102" i="91"/>
  <c r="X102" i="91"/>
  <c r="Y102" i="91"/>
  <c r="Z102" i="91"/>
  <c r="AA102" i="91"/>
  <c r="AB102" i="91"/>
  <c r="AC102" i="91"/>
  <c r="AD102" i="91"/>
  <c r="AE102" i="91"/>
  <c r="AF102" i="91"/>
  <c r="AG102" i="91"/>
  <c r="AP102" i="91"/>
  <c r="AQ102" i="91"/>
  <c r="AR102" i="91"/>
  <c r="AS102" i="91"/>
  <c r="AT102" i="91"/>
  <c r="AU102" i="91"/>
  <c r="AV102" i="91"/>
  <c r="AW102" i="91"/>
  <c r="AX102" i="91"/>
  <c r="AY102" i="91"/>
  <c r="AZ102" i="91"/>
  <c r="BA102" i="91"/>
  <c r="BB102" i="91"/>
  <c r="BC102" i="91"/>
  <c r="BD102" i="91"/>
  <c r="BE102" i="91"/>
  <c r="BF102" i="91"/>
  <c r="BG102" i="91"/>
  <c r="BH102" i="91"/>
  <c r="BI102" i="91"/>
  <c r="BJ102" i="91"/>
  <c r="BK102" i="91"/>
  <c r="BL102" i="91"/>
  <c r="BM102" i="91"/>
  <c r="BN102" i="91"/>
  <c r="BO102" i="91"/>
  <c r="BP102" i="91"/>
  <c r="BQ102" i="91"/>
  <c r="BR102" i="91"/>
  <c r="BS102" i="91"/>
  <c r="BT102" i="91"/>
  <c r="BU102" i="91"/>
  <c r="K103" i="91"/>
  <c r="L103" i="91"/>
  <c r="M103" i="91"/>
  <c r="N103" i="91"/>
  <c r="O103" i="91"/>
  <c r="P103" i="91"/>
  <c r="Q103" i="91"/>
  <c r="R103" i="91"/>
  <c r="S103" i="91"/>
  <c r="T103" i="91"/>
  <c r="U103" i="91"/>
  <c r="V103" i="91"/>
  <c r="W103" i="91"/>
  <c r="X103" i="91"/>
  <c r="Y103" i="91"/>
  <c r="Z103" i="91"/>
  <c r="AA103" i="91"/>
  <c r="AB103" i="91"/>
  <c r="AC103" i="91"/>
  <c r="AD103" i="91"/>
  <c r="AE103" i="91"/>
  <c r="AF103" i="91"/>
  <c r="AG103" i="91"/>
  <c r="AP103" i="91"/>
  <c r="AQ103" i="91"/>
  <c r="AR103" i="91"/>
  <c r="AS103" i="91"/>
  <c r="AT103" i="91"/>
  <c r="AU103" i="91"/>
  <c r="AV103" i="91"/>
  <c r="AW103" i="91"/>
  <c r="AX103" i="91"/>
  <c r="AY103" i="91"/>
  <c r="AZ103" i="91"/>
  <c r="BA103" i="91"/>
  <c r="BB103" i="91"/>
  <c r="BC103" i="91"/>
  <c r="BD103" i="91"/>
  <c r="BE103" i="91"/>
  <c r="BF103" i="91"/>
  <c r="BG103" i="91"/>
  <c r="BH103" i="91"/>
  <c r="BI103" i="91"/>
  <c r="BJ103" i="91"/>
  <c r="BK103" i="91"/>
  <c r="BL103" i="91"/>
  <c r="BM103" i="91"/>
  <c r="BN103" i="91"/>
  <c r="BO103" i="91"/>
  <c r="BP103" i="91"/>
  <c r="BQ103" i="91"/>
  <c r="BR103" i="91"/>
  <c r="BS103" i="91"/>
  <c r="BT103" i="91"/>
  <c r="BU103" i="91"/>
  <c r="K104" i="91"/>
  <c r="L104" i="91"/>
  <c r="M104" i="91"/>
  <c r="N104" i="91"/>
  <c r="O104" i="91"/>
  <c r="P104" i="91"/>
  <c r="Q104" i="91"/>
  <c r="R104" i="91"/>
  <c r="S104" i="91"/>
  <c r="T104" i="91"/>
  <c r="U104" i="91"/>
  <c r="V104" i="91"/>
  <c r="W104" i="91"/>
  <c r="X104" i="91"/>
  <c r="Y104" i="91"/>
  <c r="Z104" i="91"/>
  <c r="AA104" i="91"/>
  <c r="AB104" i="91"/>
  <c r="AC104" i="91"/>
  <c r="AD104" i="91"/>
  <c r="AE104" i="91"/>
  <c r="AF104" i="91"/>
  <c r="AG104" i="91"/>
  <c r="AP104" i="91"/>
  <c r="AQ104" i="91"/>
  <c r="AR104" i="91"/>
  <c r="AS104" i="91"/>
  <c r="AT104" i="91"/>
  <c r="AU104" i="91"/>
  <c r="AV104" i="91"/>
  <c r="AW104" i="91"/>
  <c r="AX104" i="91"/>
  <c r="AY104" i="91"/>
  <c r="AZ104" i="91"/>
  <c r="BA104" i="91"/>
  <c r="BB104" i="91"/>
  <c r="BC104" i="91"/>
  <c r="BD104" i="91"/>
  <c r="BE104" i="91"/>
  <c r="BF104" i="91"/>
  <c r="BG104" i="91"/>
  <c r="BH104" i="91"/>
  <c r="BI104" i="91"/>
  <c r="BJ104" i="91"/>
  <c r="BK104" i="91"/>
  <c r="BL104" i="91"/>
  <c r="BM104" i="91"/>
  <c r="BN104" i="91"/>
  <c r="BO104" i="91"/>
  <c r="BP104" i="91"/>
  <c r="BQ104" i="91"/>
  <c r="BR104" i="91"/>
  <c r="BS104" i="91"/>
  <c r="BT104" i="91"/>
  <c r="BU104" i="91"/>
  <c r="BU5" i="91"/>
  <c r="BT5" i="91"/>
  <c r="BS5" i="91"/>
  <c r="BR5" i="91"/>
  <c r="BQ5" i="91"/>
  <c r="BP5" i="91"/>
  <c r="BO5" i="91"/>
  <c r="BN5" i="91"/>
  <c r="BM5" i="91"/>
  <c r="BL5" i="91"/>
  <c r="BK5" i="91"/>
  <c r="BJ5" i="91"/>
  <c r="BI5" i="91"/>
  <c r="BH5" i="91"/>
  <c r="BG5" i="91"/>
  <c r="BF5" i="91"/>
  <c r="BE5" i="91"/>
  <c r="BD5" i="91"/>
  <c r="BC5" i="91"/>
  <c r="BB5" i="91"/>
  <c r="BA5" i="91"/>
  <c r="AZ5" i="91"/>
  <c r="AY5" i="91"/>
  <c r="AX5" i="91"/>
  <c r="AW5" i="91"/>
  <c r="AV5" i="91"/>
  <c r="AU5" i="91"/>
  <c r="AT5" i="91"/>
  <c r="AS5" i="91"/>
  <c r="AQ5" i="91"/>
  <c r="W6" i="91"/>
  <c r="V8" i="91"/>
  <c r="Y9" i="91"/>
  <c r="Z5" i="91"/>
  <c r="Z9" i="91"/>
  <c r="AE6" i="91"/>
  <c r="AD6" i="91"/>
  <c r="AA6" i="91"/>
  <c r="V6" i="91"/>
  <c r="AG6" i="91"/>
  <c r="AE5" i="91"/>
  <c r="V9" i="91"/>
  <c r="W9" i="91"/>
  <c r="AF5" i="91"/>
  <c r="AG7" i="91"/>
  <c r="AE9" i="91"/>
  <c r="Z7" i="91"/>
  <c r="X9" i="91"/>
  <c r="X7" i="91"/>
  <c r="Y7" i="91"/>
  <c r="X8" i="91"/>
  <c r="AA5" i="91"/>
  <c r="X5" i="91"/>
  <c r="AC9" i="91"/>
  <c r="AB8" i="91"/>
  <c r="AE7" i="91"/>
  <c r="AF9" i="91"/>
  <c r="Y6" i="91"/>
  <c r="AD7" i="91"/>
  <c r="AD5" i="91"/>
  <c r="W7" i="91"/>
  <c r="W8" i="91"/>
  <c r="AF6" i="91"/>
  <c r="AB9" i="91"/>
  <c r="AE8" i="91"/>
  <c r="AB5" i="91"/>
  <c r="V7" i="91"/>
  <c r="Z8" i="91"/>
  <c r="Y8" i="91"/>
  <c r="AG9" i="91"/>
  <c r="AA9" i="91"/>
  <c r="AB6" i="91"/>
  <c r="AG8" i="91"/>
  <c r="AA8" i="91"/>
  <c r="AB7" i="91"/>
  <c r="AA7" i="91"/>
  <c r="Y5" i="91"/>
  <c r="AC7" i="91"/>
  <c r="AC8" i="91"/>
  <c r="AG5" i="91"/>
  <c r="AC6" i="91"/>
  <c r="AC5" i="91"/>
  <c r="X6" i="91"/>
  <c r="AF7" i="91"/>
  <c r="Z6" i="91"/>
  <c r="AF8" i="91"/>
  <c r="V5" i="91"/>
  <c r="W5" i="91"/>
  <c r="AD8" i="91"/>
  <c r="AD9" i="91"/>
  <c r="A10" i="91" l="1"/>
  <c r="U5" i="91"/>
  <c r="P5" i="91"/>
  <c r="K5" i="91"/>
  <c r="L5" i="91"/>
  <c r="M5" i="91"/>
  <c r="AW46" i="90" l="1"/>
  <c r="AW45" i="90"/>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J6" i="91" s="1"/>
  <c r="AO60" i="73"/>
  <c r="AE60" i="73" s="1"/>
  <c r="J7" i="91" s="1"/>
  <c r="AO61" i="73"/>
  <c r="AE61" i="73" s="1"/>
  <c r="J8" i="91" s="1"/>
  <c r="AO62" i="73"/>
  <c r="AE62" i="73" s="1"/>
  <c r="J9" i="91" s="1"/>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J5" i="91" s="1"/>
  <c r="T54" i="73" l="1"/>
  <c r="AC59" i="73" l="1"/>
  <c r="H6" i="91" s="1"/>
  <c r="AC60" i="73"/>
  <c r="H7" i="91" s="1"/>
  <c r="AC61" i="73"/>
  <c r="H8" i="91" s="1"/>
  <c r="AC62" i="73"/>
  <c r="H9" i="91" s="1"/>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H5" i="91" s="1"/>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AR7" i="91"/>
  <c r="AR9" i="91"/>
  <c r="AR5" i="91"/>
  <c r="AR6" i="91"/>
  <c r="AR8" i="91"/>
  <c r="H5" i="90"/>
  <c r="AP6" i="91" l="1"/>
  <c r="AP8" i="91"/>
  <c r="AP7" i="91"/>
  <c r="AP9" i="91"/>
  <c r="AP5" i="91"/>
  <c r="G15" i="79"/>
  <c r="AP15" i="79" l="1"/>
  <c r="AO15" i="79"/>
  <c r="M15" i="79" s="1"/>
  <c r="AK15" i="79"/>
  <c r="AL15" i="79"/>
  <c r="AJ15" i="79"/>
  <c r="N15" i="79" l="1"/>
  <c r="O5" i="91" s="1"/>
  <c r="N5" i="91"/>
  <c r="C2" i="79"/>
  <c r="V13" i="79" l="1"/>
  <c r="AE69" i="90" s="1"/>
  <c r="V14" i="79"/>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H19" i="79"/>
  <c r="G19" i="79"/>
  <c r="F19" i="79"/>
  <c r="E19" i="79"/>
  <c r="D19" i="79"/>
  <c r="C19" i="79"/>
  <c r="B19" i="79"/>
  <c r="A9" i="91" s="1"/>
  <c r="H18" i="79"/>
  <c r="G18" i="79"/>
  <c r="F18" i="79"/>
  <c r="E18" i="79"/>
  <c r="D18" i="79"/>
  <c r="C18" i="79"/>
  <c r="B18" i="79"/>
  <c r="A8" i="91" s="1"/>
  <c r="H17" i="79"/>
  <c r="G17" i="79"/>
  <c r="F17" i="79"/>
  <c r="E17" i="79"/>
  <c r="D17" i="79"/>
  <c r="C17" i="79"/>
  <c r="B17" i="79"/>
  <c r="A7" i="91" s="1"/>
  <c r="I16" i="79"/>
  <c r="H16" i="79"/>
  <c r="G16" i="79"/>
  <c r="AP16" i="79" s="1"/>
  <c r="F16" i="79"/>
  <c r="AI16" i="79" s="1"/>
  <c r="E16" i="79"/>
  <c r="D16" i="79"/>
  <c r="C16" i="79"/>
  <c r="B16" i="79"/>
  <c r="A6" i="91" s="1"/>
  <c r="H15" i="79"/>
  <c r="F15" i="79"/>
  <c r="E15" i="79"/>
  <c r="D15" i="79"/>
  <c r="C15" i="79"/>
  <c r="B15" i="79"/>
  <c r="A5" i="91" s="1"/>
  <c r="K10" i="78"/>
  <c r="G9" i="78"/>
  <c r="G8" i="78"/>
  <c r="G7" i="78"/>
  <c r="G6" i="78"/>
  <c r="G4" i="78"/>
  <c r="G3" i="78"/>
  <c r="H114" i="79"/>
  <c r="G114" i="79"/>
  <c r="F114" i="79"/>
  <c r="E114" i="79"/>
  <c r="D114" i="79"/>
  <c r="C114" i="79"/>
  <c r="B114" i="79"/>
  <c r="AI15" i="79" l="1"/>
  <c r="AO59" i="79"/>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9" i="91"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8" i="91"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7" i="91"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I7" i="91"/>
  <c r="AI6" i="91"/>
  <c r="AI9" i="91"/>
  <c r="AI8" i="91"/>
  <c r="AI5" i="91"/>
  <c r="N19" i="79" l="1"/>
  <c r="O9" i="91" s="1"/>
  <c r="N18" i="79"/>
  <c r="O8" i="91" s="1"/>
  <c r="N17" i="79"/>
  <c r="O7" i="91" s="1"/>
  <c r="AE65" i="90"/>
  <c r="AH14" i="78"/>
  <c r="AE50" i="78" s="1"/>
  <c r="AH18" i="78"/>
  <c r="AE52" i="78"/>
  <c r="BA50" i="78"/>
  <c r="V12" i="79"/>
  <c r="M16" i="79"/>
  <c r="AH9" i="91"/>
  <c r="AH6" i="91"/>
  <c r="AH8" i="91"/>
  <c r="AH5" i="91"/>
  <c r="AH7" i="91"/>
  <c r="N16" i="79" l="1"/>
  <c r="N6" i="91"/>
  <c r="AE51" i="78"/>
  <c r="I19" i="79"/>
  <c r="P19" i="79" s="1"/>
  <c r="Q9" i="91"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Q8" i="91"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Q7" i="91"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Q12" i="91"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Q11" i="91"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0" i="91" s="1"/>
  <c r="P16" i="79" l="1"/>
  <c r="O6" i="91"/>
  <c r="Q15" i="79"/>
  <c r="R5" i="91" s="1"/>
  <c r="Q5" i="9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R8" i="91" s="1"/>
  <c r="S18" i="79"/>
  <c r="T8" i="91" s="1"/>
  <c r="R18" i="79"/>
  <c r="S8" i="91" s="1"/>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R11" i="91" s="1"/>
  <c r="S21" i="79"/>
  <c r="T11" i="91" s="1"/>
  <c r="R21" i="79"/>
  <c r="S11" i="91" s="1"/>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9" i="91" s="1"/>
  <c r="R19" i="79"/>
  <c r="S9" i="91" s="1"/>
  <c r="S19" i="79"/>
  <c r="T9" i="91" s="1"/>
  <c r="Q96" i="79"/>
  <c r="S96" i="79"/>
  <c r="R96" i="79"/>
  <c r="Q71" i="79"/>
  <c r="S71" i="79"/>
  <c r="R71" i="79"/>
  <c r="Q92" i="79"/>
  <c r="S92" i="79"/>
  <c r="R92" i="79"/>
  <c r="Q70" i="79"/>
  <c r="S70" i="79"/>
  <c r="R70" i="79"/>
  <c r="Q17" i="79"/>
  <c r="R7" i="91" s="1"/>
  <c r="R17" i="79"/>
  <c r="S7" i="91" s="1"/>
  <c r="S17" i="79"/>
  <c r="T7" i="91" s="1"/>
  <c r="Q44" i="79"/>
  <c r="S44" i="79"/>
  <c r="R44" i="79"/>
  <c r="Q29" i="79"/>
  <c r="R29" i="79"/>
  <c r="S29" i="79"/>
  <c r="Q93" i="79"/>
  <c r="S93" i="79"/>
  <c r="R93" i="79"/>
  <c r="Q22" i="79"/>
  <c r="R12" i="91" s="1"/>
  <c r="R22" i="79"/>
  <c r="S12" i="91" s="1"/>
  <c r="S22" i="79"/>
  <c r="T12" i="91" s="1"/>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R10" i="91" s="1"/>
  <c r="S20" i="79"/>
  <c r="T10" i="91" s="1"/>
  <c r="R20" i="79"/>
  <c r="S10" i="91" s="1"/>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R16" i="79" l="1"/>
  <c r="S6" i="91" s="1"/>
  <c r="S16" i="79"/>
  <c r="T6" i="91" s="1"/>
  <c r="Q6" i="91"/>
  <c r="Q16" i="79"/>
  <c r="R6" i="91" s="1"/>
  <c r="H75" i="90"/>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S5" i="91" s="1"/>
  <c r="E6" i="79"/>
  <c r="S15" i="79"/>
  <c r="T5" i="91" s="1"/>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<sst xmlns="http://schemas.openxmlformats.org/spreadsheetml/2006/main" count="6687" uniqueCount="2562">
  <si>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</si>
  <si>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</si>
  <si>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</si>
  <si>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</si>
  <si>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</si>
  <si>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</si>
  <si>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</si>
  <si>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</si>
  <si>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</si>
  <si>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</si>
  <si>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</si>
  <si>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</si>
  <si>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</si>
  <si>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</si>
  <si>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</si>
  <si>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</si>
  <si>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</si>
  <si>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</si>
  <si>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</si>
  <si>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</si>
  <si>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</si>
  <si>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</si>
  <si>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</si>
  <si>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</si>
  <si>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</si>
  <si>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</si>
  <si>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</si>
  <si>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</si>
  <si>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</si>
  <si>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</si>
  <si>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</si>
  <si>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</si>
  <si>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</si>
  <si>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</si>
  <si>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</si>
  <si>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</si>
  <si>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</si>
  <si>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</si>
  <si>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</si>
  <si>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</si>
  <si>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</si>
  <si>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</si>
  <si>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</si>
  <si>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</si>
  <si>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</si>
  <si>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</si>
  <si>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</si>
  <si>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</si>
  <si>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</si>
  <si>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</si>
  <si>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</si>
  <si>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</si>
  <si>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</si>
  <si>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</si>
  <si>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</si>
  <si>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</si>
  <si>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</si>
  <si>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</si>
  <si>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</si>
  <si>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</si>
  <si>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</si>
  <si>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</si>
  <si>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</si>
  <si>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</si>
  <si>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</si>
  <si>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</si>
  <si>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</si>
  <si>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</si>
  <si>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</si>
  <si>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</si>
  <si>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</si>
  <si>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</si>
  <si>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</si>
  <si>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</si>
  <si>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</si>
  <si>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</si>
  <si>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</si>
  <si>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</si>
  <si>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</si>
  <si>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</si>
  <si>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</si>
  <si>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</si>
  <si>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</si>
  <si>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</si>
  <si>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</si>
  <si>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</si>
  <si>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</si>
  <si>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</si>
  <si>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</si>
  <si>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</si>
  <si>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</si>
  <si>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</si>
  <si>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</si>
  <si>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</si>
  <si>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</si>
  <si>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</si>
  <si>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</si>
  <si>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</si>
  <si>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</si>
  <si>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</si>
  <si>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</si>
  <si>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</si>
  <si>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</si>
  <si>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</si>
  <si>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</si>
  <si>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</si>
  <si>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</si>
  <si>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</si>
  <si>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</si>
  <si>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</si>
  <si>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</si>
  <si>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</si>
  <si>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</si>
  <si>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</si>
  <si>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</si>
  <si>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</si>
  <si>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</si>
  <si>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</si>
  <si>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</si>
  <si>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</si>
  <si>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</si>
  <si>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</si>
  <si>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</si>
  <si>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</si>
  <si>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</si>
  <si>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</si>
  <si>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</si>
  <si>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</si>
  <si>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</si>
  <si>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</si>
  <si>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</si>
  <si>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</si>
  <si>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</si>
  <si>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</si>
  <si>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</si>
  <si>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</si>
  <si>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</si>
  <si>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</si>
  <si>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</si>
  <si>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</si>
  <si>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</si>
  <si>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</si>
  <si>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</si>
  <si>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</si>
  <si>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</si>
  <si>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</si>
  <si>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</si>
  <si>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</si>
  <si>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</si>
  <si>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</si>
  <si>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</si>
  <si>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</si>
  <si>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</si>
  <si>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</si>
  <si>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</si>
  <si>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</si>
  <si>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</si>
  <si>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</si>
  <si>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</si>
  <si>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</si>
  <si>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</si>
  <si>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</si>
  <si>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</si>
  <si>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</si>
  <si>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</si>
  <si>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</si>
  <si>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</si>
  <si>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</si>
  <si>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</si>
  <si>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</si>
  <si>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</si>
  <si>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</si>
  <si>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</si>
  <si>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</si>
  <si>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</si>
  <si>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</si>
  <si>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</si>
  <si>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</si>
  <si>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</si>
  <si>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</si>
  <si>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</si>
  <si>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</si>
  <si>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</si>
  <si>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</si>
  <si>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</si>
  <si>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</si>
  <si>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</si>
  <si>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</si>
  <si>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</si>
  <si>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</si>
  <si>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</si>
  <si>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</si>
  <si>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</si>
  <si>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</si>
  <si>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</si>
  <si>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</si>
  <si>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</si>
  <si>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</si>
  <si>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</si>
  <si>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</si>
  <si>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</si>
  <si>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</si>
  <si>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</si>
  <si>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</si>
  <si>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</si>
  <si>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</si>
  <si>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</si>
  <si>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</si>
  <si>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</si>
  <si>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</si>
  <si>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</si>
  <si>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</si>
  <si>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</si>
  <si>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</si>
  <si>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</si>
  <si>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</si>
  <si>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</si>
  <si>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</si>
  <si>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</si>
  <si>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</si>
  <si>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</si>
  <si>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</si>
  <si>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</si>
  <si>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</si>
  <si>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</si>
  <si>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</si>
  <si>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</si>
  <si>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</si>
  <si>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</si>
  <si>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</si>
  <si>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</si>
  <si>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</si>
  <si>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</si>
  <si>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</si>
  <si>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</si>
  <si>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</si>
  <si>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</si>
  <si>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</si>
  <si>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</si>
  <si>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</si>
  <si>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</si>
  <si>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</si>
  <si>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</si>
  <si>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</si>
  <si>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</si>
  <si>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</si>
  <si>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</si>
  <si>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</si>
  <si>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</si>
  <si>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</si>
  <si>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</si>
  <si>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</si>
  <si>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</si>
  <si>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</si>
  <si>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</si>
  <si>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</si>
  <si>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</si>
  <si>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</si>
  <si>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</si>
  <si>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</si>
  <si>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</si>
  <si>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</si>
  <si>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</si>
  <si>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</si>
  <si>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</si>
  <si>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</si>
  <si>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</si>
  <si>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</si>
  <si>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</si>
  <si>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</si>
  <si>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</si>
  <si>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</si>
  <si>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</si>
  <si>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</si>
  <si>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</si>
  <si>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</si>
  <si>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</si>
  <si>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</si>
  <si>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</si>
  <si>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</si>
  <si>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</si>
  <si>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</si>
  <si>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</si>
  <si>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</si>
  <si>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</si>
  <si>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</si>
  <si>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</si>
  <si>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</si>
  <si>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</si>
  <si>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</si>
  <si>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</si>
  <si>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</si>
  <si>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</si>
  <si>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</si>
  <si>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</si>
  <si>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</si>
  <si>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</si>
  <si>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</si>
  <si>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</si>
  <si>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</si>
  <si>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</si>
  <si>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</si>
  <si>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</si>
  <si>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</si>
  <si>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</si>
  <si>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</si>
  <si>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</si>
  <si>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</si>
  <si>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</si>
  <si>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</si>
  <si>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</si>
  <si>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</si>
  <si>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</si>
  <si>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</si>
  <si>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</si>
  <si>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</si>
  <si>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</si>
  <si>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</si>
  <si>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</si>
  <si>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</si>
  <si>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</si>
  <si>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</si>
  <si>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</si>
  <si>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</si>
  <si>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</si>
  <si>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</si>
  <si>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</si>
  <si>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</si>
  <si>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</si>
  <si>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</si>
  <si>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</si>
  <si>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</si>
  <si>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</si>
  <si>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</si>
  <si>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</si>
  <si>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</si>
  <si>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</si>
  <si>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</si>
  <si>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</si>
  <si>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</si>
  <si>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</si>
  <si>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</si>
  <si>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</si>
  <si>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</si>
  <si>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</si>
  <si>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</si>
  <si>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</si>
  <si>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</si>
  <si>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</si>
  <si>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</si>
  <si>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</si>
  <si>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</si>
  <si>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</si>
  <si>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</si>
  <si>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</si>
  <si>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</si>
  <si>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</si>
  <si>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</si>
  <si>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</si>
  <si>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</si>
  <si>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</si>
  <si>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</si>
  <si>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</si>
  <si>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</si>
  <si>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</si>
  <si>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</si>
  <si>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</si>
  <si>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</si>
  <si>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</si>
  <si>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</si>
  <si>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</si>
  <si>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</si>
  <si>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</si>
  <si>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</si>
  <si>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</si>
  <si>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</si>
  <si>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</si>
  <si>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</si>
  <si>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</si>
  <si>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</si>
  <si>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</si>
  <si>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</si>
  <si>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</si>
  <si>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</si>
  <si>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</si>
  <si>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</si>
  <si>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</si>
  <si>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</si>
  <si>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</si>
  <si>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</si>
  <si>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</si>
  <si>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</si>
  <si>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</si>
  <si>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</si>
  <si>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</si>
  <si>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</si>
  <si>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</si>
  <si>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</si>
  <si>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</si>
  <si>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</si>
  <si>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</si>
  <si>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</si>
  <si>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</si>
  <si>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</si>
  <si>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</si>
  <si>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</si>
  <si>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</si>
  <si>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</si>
  <si>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</si>
  <si>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</si>
  <si>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</si>
  <si>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</si>
  <si>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</si>
  <si>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</si>
  <si>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</si>
  <si>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</si>
  <si>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</si>
  <si>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</si>
  <si>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</si>
  <si>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</si>
  <si>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</si>
  <si>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</si>
  <si>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</si>
  <si>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</si>
  <si>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</si>
  <si>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</si>
  <si>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</si>
  <si>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</si>
  <si>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</si>
  <si>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</si>
  <si>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</si>
  <si>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</si>
  <si>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</si>
  <si>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</si>
  <si>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</si>
  <si>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</si>
  <si>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</si>
  <si>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</si>
  <si>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</si>
  <si>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</si>
  <si>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</si>
  <si>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</si>
  <si>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</si>
  <si>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</si>
  <si>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</si>
  <si>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</si>
  <si>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</si>
  <si>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</si>
  <si>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</si>
  <si>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</si>
  <si>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</si>
  <si>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</si>
  <si>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</si>
  <si>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</si>
  <si>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</si>
  <si>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</si>
  <si>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</si>
  <si>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</si>
  <si>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</si>
  <si>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</si>
  <si>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</si>
  <si>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</si>
  <si>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</si>
  <si>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</si>
  <si>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</si>
  <si>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</si>
  <si>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</si>
  <si>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</si>
  <si>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</si>
  <si>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</si>
  <si>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</si>
  <si>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</si>
  <si>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</si>
  <si>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</si>
  <si>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</si>
  <si>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</si>
  <si>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</si>
  <si>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</si>
  <si>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</si>
  <si>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</si>
  <si>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</si>
  <si>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</si>
  <si>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</si>
  <si>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</si>
  <si>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</si>
  <si>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</si>
  <si>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</si>
  <si>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</si>
  <si>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</si>
  <si>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</si>
  <si>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</si>
  <si>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</si>
  <si>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</si>
  <si>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</si>
  <si>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</si>
  <si>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</si>
  <si>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</si>
  <si>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</si>
  <si>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</si>
  <si>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</si>
  <si>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</si>
  <si>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</si>
  <si>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</si>
  <si>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</si>
  <si>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</si>
  <si>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</si>
  <si>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</si>
  <si>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</si>
  <si>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</si>
  <si>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</si>
  <si>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</si>
  <si>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</si>
  <si>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</si>
  <si>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</si>
  <si>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</si>
  <si>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</si>
  <si>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</si>
  <si>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</si>
  <si>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</si>
  <si>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</si>
  <si>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</si>
  <si>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</si>
  <si>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</si>
  <si>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</si>
  <si>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</si>
  <si>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</si>
  <si>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</si>
  <si>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</si>
  <si>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</si>
  <si>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</si>
  <si>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</si>
  <si>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</si>
  <si>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</si>
  <si>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</si>
  <si>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</si>
  <si>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</si>
  <si>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</si>
  <si>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</si>
  <si>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</si>
  <si>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</si>
  <si>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</si>
  <si>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</si>
  <si>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</si>
  <si>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</si>
  <si>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</si>
  <si>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</si>
  <si>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</si>
  <si>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</si>
  <si>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</si>
  <si>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</si>
  <si>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</si>
  <si>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</si>
  <si>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</si>
  <si>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</si>
  <si>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</si>
  <si>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</si>
  <si>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</si>
  <si>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</si>
  <si>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</si>
  <si>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</si>
  <si>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</si>
  <si>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</si>
  <si>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</si>
  <si>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</si>
  <si>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</si>
  <si>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</si>
  <si>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</si>
  <si>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</si>
  <si>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</si>
  <si>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</si>
  <si>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</si>
  <si>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</si>
  <si>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</si>
  <si>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</si>
  <si>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</si>
  <si>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</si>
  <si>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</si>
  <si>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</si>
  <si>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</si>
  <si>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</si>
  <si>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</si>
  <si>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</si>
  <si>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</si>
  <si>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</si>
  <si>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</si>
  <si>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</si>
  <si>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</si>
  <si>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</si>
  <si>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</si>
  <si>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</si>
  <si>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</si>
  <si>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</si>
  <si>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</si>
  <si>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</si>
  <si>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</si>
  <si>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</si>
  <si>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</si>
  <si>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</si>
  <si>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</si>
  <si>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</si>
  <si>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</si>
  <si>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</si>
  <si>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</si>
  <si>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</si>
  <si>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</si>
  <si>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</si>
  <si>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</si>
  <si>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</si>
  <si>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</si>
  <si>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</si>
  <si>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</si>
  <si>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</si>
  <si>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</si>
  <si>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</si>
  <si>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</si>
  <si>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</si>
  <si>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</si>
  <si>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</si>
  <si>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</si>
  <si>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</si>
  <si>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</si>
  <si>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</si>
  <si>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</si>
  <si>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</si>
  <si>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</si>
  <si>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</si>
  <si>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</si>
  <si>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</si>
  <si>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</si>
  <si>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</si>
  <si>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</si>
  <si>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</si>
  <si>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</si>
  <si>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</si>
  <si>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</si>
  <si>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</si>
  <si>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</si>
  <si>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</si>
  <si>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</si>
  <si>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</si>
  <si>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</si>
  <si>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</si>
  <si>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</si>
  <si>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</si>
  <si>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</si>
  <si>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</si>
  <si>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</si>
  <si>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</si>
  <si>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</si>
  <si>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</si>
  <si>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</si>
  <si>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</si>
  <si>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</si>
  <si>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</si>
  <si>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</si>
  <si>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</si>
  <si>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</si>
  <si>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</si>
  <si>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</si>
  <si>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</si>
  <si>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</si>
  <si>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</si>
  <si>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</si>
  <si>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</si>
  <si>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</si>
  <si>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</si>
  <si>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</si>
  <si>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</si>
  <si>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</si>
  <si>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</si>
  <si>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</si>
  <si>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</si>
  <si>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</si>
  <si>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</si>
  <si>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</si>
  <si>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</si>
  <si>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</si>
  <si>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</si>
  <si>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</si>
  <si>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</si>
  <si>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</si>
  <si>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</si>
  <si>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</si>
  <si>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</si>
  <si>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</si>
  <si>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</si>
  <si>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</si>
  <si>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</si>
  <si>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</si>
  <si>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</si>
  <si>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</si>
  <si>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</si>
  <si>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</si>
  <si>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</si>
  <si>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</si>
  <si>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</si>
  <si>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</si>
  <si>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</si>
  <si>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</si>
  <si>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</si>
  <si>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</si>
  <si>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</si>
  <si>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</si>
  <si>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</si>
  <si>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</si>
  <si>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</si>
  <si>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</si>
  <si>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</si>
  <si>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</si>
  <si>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</si>
  <si>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</si>
  <si>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</si>
  <si>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</si>
  <si>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</si>
  <si>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</si>
  <si>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</si>
  <si>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</si>
  <si>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</si>
  <si>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</si>
  <si>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</si>
  <si>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</si>
  <si>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</si>
  <si>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</si>
  <si>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</si>
  <si>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</si>
  <si>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</si>
  <si>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</si>
  <si>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</si>
  <si>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</si>
  <si>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</si>
  <si>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</si>
  <si>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</si>
  <si>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</si>
  <si>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</si>
  <si>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</si>
  <si>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</si>
  <si>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</si>
  <si>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</si>
  <si>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</si>
  <si>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</si>
  <si>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</si>
  <si>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</si>
  <si>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</si>
  <si>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</si>
  <si>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</si>
  <si>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</si>
  <si>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</si>
  <si>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</si>
  <si>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</si>
  <si>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</si>
  <si>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</si>
  <si>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</si>
  <si>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</si>
  <si>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</si>
  <si>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</si>
  <si>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</si>
  <si>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</si>
  <si>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</si>
  <si>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</si>
  <si>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</si>
  <si>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</si>
  <si>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</si>
  <si>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</si>
  <si>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</si>
  <si>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</si>
  <si>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</si>
  <si>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</si>
  <si>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</si>
  <si>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</si>
  <si>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</si>
  <si>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</si>
  <si>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</si>
  <si>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</si>
  <si>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</si>
  <si>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</si>
  <si>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</si>
  <si>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</si>
  <si>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</si>
  <si>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</si>
  <si>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</si>
  <si>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</si>
  <si>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</si>
  <si>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</si>
  <si>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</si>
  <si>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</si>
  <si>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</si>
  <si>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</si>
  <si>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</si>
  <si>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</si>
  <si>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</si>
  <si>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</si>
  <si>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</si>
  <si>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</si>
  <si>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</si>
  <si>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</si>
  <si>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</si>
  <si>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</si>
  <si>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</si>
  <si>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</si>
  <si>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</si>
  <si>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</si>
  <si>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</si>
  <si>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</si>
  <si>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</si>
  <si>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</si>
  <si>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</si>
  <si>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</si>
  <si>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</si>
  <si>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</si>
  <si>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</si>
  <si>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</si>
  <si>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</si>
  <si>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</si>
  <si>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</si>
  <si>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</si>
  <si>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</si>
  <si>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</si>
  <si>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</si>
  <si>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</si>
  <si>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</si>
  <si>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</si>
  <si>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</si>
  <si>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</si>
  <si>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</si>
  <si>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</si>
  <si>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</si>
  <si>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</si>
  <si>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</si>
  <si>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</si>
  <si>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</si>
  <si>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</si>
  <si>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</si>
  <si>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</si>
  <si>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</si>
  <si>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</si>
  <si>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</si>
  <si>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</si>
  <si>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</si>
  <si>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</si>
  <si>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</si>
  <si>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</si>
  <si>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</si>
  <si>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</si>
  <si>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</si>
  <si>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</si>
  <si>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</si>
  <si>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</si>
  <si>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</si>
  <si>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</si>
  <si>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</si>
  <si>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</si>
  <si>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</si>
  <si>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</si>
  <si>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</si>
  <si>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</si>
  <si>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</si>
  <si>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</si>
  <si>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</si>
  <si>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</si>
  <si>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</si>
  <si>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</si>
  <si>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</si>
  <si>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</si>
  <si>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</si>
  <si>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</si>
  <si>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</si>
  <si>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</si>
  <si>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</si>
  <si>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</si>
  <si>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</si>
  <si>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</si>
  <si>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</si>
  <si>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</si>
  <si>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</si>
  <si>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</si>
  <si>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</si>
  <si>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</si>
  <si>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</si>
  <si>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</si>
  <si>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</si>
  <si>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</si>
  <si>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</si>
  <si>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</si>
  <si>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</si>
  <si>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</si>
  <si>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</si>
  <si>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</si>
  <si>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</si>
  <si>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</si>
  <si>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</si>
  <si>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</si>
  <si>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</si>
  <si>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</si>
  <si>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</si>
  <si>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</si>
  <si>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</si>
  <si>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</si>
  <si>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</si>
  <si>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</si>
  <si>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</si>
  <si>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</si>
  <si>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</si>
  <si>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</si>
  <si>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</si>
  <si>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</si>
  <si>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</si>
  <si>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</si>
  <si>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</si>
  <si>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</si>
  <si>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</si>
  <si>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</si>
  <si>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</si>
  <si>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</si>
  <si>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</si>
  <si>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</si>
  <si>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</si>
  <si>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</si>
  <si>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</si>
  <si>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</si>
  <si>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</si>
  <si>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</si>
  <si>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</si>
  <si>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</si>
  <si>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</si>
  <si>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</si>
  <si>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</si>
  <si>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</si>
  <si>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</si>
  <si>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</si>
  <si>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</si>
  <si>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</si>
  <si>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</si>
  <si>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</si>
  <si>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</si>
  <si>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</si>
  <si>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</si>
  <si>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</si>
  <si>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</si>
  <si>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</si>
  <si>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</si>
  <si>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</si>
  <si>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</si>
  <si>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</si>
  <si>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</si>
  <si>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</si>
  <si>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</si>
  <si>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</si>
  <si>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</si>
  <si>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</si>
  <si>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</si>
  <si>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</si>
  <si>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</si>
  <si>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</si>
  <si>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</si>
  <si>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</si>
  <si>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</si>
  <si>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</si>
  <si>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</si>
  <si>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</si>
  <si>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</si>
  <si>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</si>
  <si>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</si>
  <si>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</si>
  <si>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</si>
  <si>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</si>
  <si>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</si>
  <si>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</si>
  <si>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</si>
  <si>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</si>
  <si>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</si>
  <si>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</si>
  <si>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</si>
  <si>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</si>
  <si>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</si>
  <si>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</si>
  <si>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</si>
  <si>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</si>
  <si>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</si>
  <si>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</si>
  <si>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</si>
  <si>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</si>
  <si>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</si>
  <si>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</si>
  <si>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</si>
  <si>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</si>
  <si>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</si>
  <si>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</si>
  <si>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</si>
  <si>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</si>
  <si>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</si>
  <si>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</si>
  <si>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</si>
  <si>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</si>
  <si>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</si>
  <si>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</si>
  <si>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</si>
  <si>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</si>
  <si>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</si>
  <si>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</si>
  <si>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</si>
  <si>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</si>
  <si>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</si>
  <si>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</si>
  <si>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</si>
  <si>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</si>
  <si>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</si>
  <si>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</si>
  <si>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</si>
  <si>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</si>
  <si>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</si>
  <si>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</si>
  <si>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</si>
  <si>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</si>
  <si>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</si>
  <si>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</si>
  <si>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</si>
  <si>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</si>
  <si>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</si>
  <si>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</si>
  <si>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</si>
  <si>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</si>
  <si>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</si>
  <si>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</si>
  <si>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</si>
  <si>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</si>
  <si>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</si>
  <si>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</si>
  <si>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</si>
  <si>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</si>
  <si>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</si>
  <si>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</si>
  <si>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</si>
  <si>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</si>
  <si>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</si>
  <si>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</si>
  <si>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</si>
  <si>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</si>
  <si>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</si>
  <si>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</si>
  <si>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</si>
  <si>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</si>
  <si>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</si>
  <si>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</si>
  <si>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</si>
  <si>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</si>
  <si>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</si>
  <si>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</si>
  <si>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</si>
  <si>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</si>
  <si>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</si>
  <si>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</si>
  <si>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</si>
  <si>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</si>
  <si>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</si>
  <si>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</si>
  <si>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</si>
  <si>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</si>
  <si>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</si>
  <si>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</si>
  <si>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</si>
  <si>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</si>
  <si>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</si>
  <si>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</si>
  <si>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</si>
  <si>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</si>
  <si>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</si>
  <si>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</si>
  <si>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</si>
  <si>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</si>
  <si>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</si>
  <si>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</si>
  <si>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</si>
  <si>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</si>
  <si>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</si>
  <si>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</si>
  <si>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</si>
  <si>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</si>
  <si>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</si>
  <si>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</si>
  <si>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</si>
  <si>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</si>
  <si>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</si>
  <si>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</si>
  <si>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</si>
  <si>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</si>
  <si>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</si>
  <si>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</si>
  <si>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</si>
  <si>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</si>
  <si>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</si>
  <si>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</si>
  <si>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</si>
  <si>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</si>
  <si>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</si>
  <si>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</si>
  <si>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</si>
  <si>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</si>
  <si>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</si>
  <si>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</si>
  <si>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</si>
  <si>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</si>
  <si>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</si>
  <si>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</si>
  <si>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</si>
  <si>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</si>
  <si>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</si>
  <si>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</si>
  <si>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</si>
  <si>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</si>
  <si>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</si>
  <si>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</si>
  <si>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</si>
  <si>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</si>
  <si>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</si>
  <si>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</si>
  <si>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</si>
  <si>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</si>
  <si>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</si>
  <si>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</si>
  <si>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</si>
  <si>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</si>
  <si>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</si>
  <si>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</si>
  <si>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</si>
  <si>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</si>
  <si>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</si>
  <si>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</si>
  <si>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</si>
  <si>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</si>
  <si>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</si>
  <si>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</si>
  <si>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</si>
  <si>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</si>
  <si>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</si>
  <si>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</si>
  <si>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</si>
  <si>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</si>
  <si>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</si>
  <si>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</si>
  <si>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</si>
  <si>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</si>
  <si>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</si>
  <si>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</si>
  <si>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</si>
  <si>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</si>
  <si>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</si>
  <si>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</si>
  <si>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</si>
  <si>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</si>
  <si>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</si>
  <si>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</si>
  <si>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</si>
  <si>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</si>
  <si>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</si>
  <si>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</si>
  <si>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</si>
  <si>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</si>
  <si>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</si>
  <si>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</si>
  <si>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</si>
  <si>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</si>
  <si>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</si>
  <si>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</si>
  <si>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</si>
  <si>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</si>
  <si>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</si>
  <si>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</si>
  <si>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</si>
  <si>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</si>
  <si>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</si>
  <si>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</si>
  <si>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</si>
  <si>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</si>
  <si>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</si>
  <si>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</si>
  <si>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</si>
  <si>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</si>
  <si>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</si>
  <si>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</si>
  <si>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</si>
  <si>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</si>
  <si>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</si>
  <si>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</si>
  <si>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</si>
  <si>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</si>
  <si>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</si>
  <si>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</si>
  <si>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</si>
  <si>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</si>
  <si>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</si>
  <si>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</si>
  <si>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</si>
  <si>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</si>
  <si>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</si>
  <si>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</si>
  <si>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</si>
  <si>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</si>
  <si>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</si>
  <si>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</si>
  <si>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</si>
  <si>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</si>
  <si>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</si>
  <si>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</si>
  <si>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</si>
  <si>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</si>
  <si>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</si>
  <si>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</si>
  <si>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</si>
  <si>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</si>
  <si>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</si>
  <si>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</si>
  <si>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</si>
  <si>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</si>
  <si>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</si>
  <si>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</si>
  <si>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</si>
  <si>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</si>
  <si>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</si>
  <si>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</si>
  <si>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</si>
  <si>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</si>
  <si>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</si>
  <si>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</si>
  <si>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</si>
  <si>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</si>
  <si>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</si>
  <si>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</si>
  <si>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</si>
  <si>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</si>
  <si>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</si>
  <si>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</si>
  <si>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</si>
  <si>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</si>
  <si>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</si>
  <si>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</si>
  <si>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</si>
  <si>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</si>
  <si>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</si>
  <si>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</si>
  <si>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</si>
  <si>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</si>
  <si>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</si>
  <si>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</si>
  <si>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</si>
  <si>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</si>
  <si>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</si>
  <si>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</si>
  <si>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</si>
  <si>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</si>
  <si>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</si>
  <si>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</si>
  <si>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</si>
  <si>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</si>
  <si>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</si>
  <si>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</si>
  <si>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</si>
  <si>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</si>
  <si>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</si>
  <si>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</si>
  <si>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</si>
  <si>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</si>
  <si>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</si>
  <si>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</si>
  <si>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</si>
  <si>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</si>
  <si>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</si>
  <si>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</si>
  <si>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</si>
  <si>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</si>
  <si>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</si>
  <si>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</si>
  <si>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</si>
  <si>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</si>
  <si>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</si>
  <si>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</si>
  <si>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</si>
  <si>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</si>
  <si>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</si>
  <si>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</si>
  <si>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</si>
  <si>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</si>
  <si>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</si>
  <si>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</si>
  <si>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</si>
  <si>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</si>
  <si>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</si>
  <si>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</si>
  <si>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</si>
  <si>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</si>
  <si>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</si>
  <si>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</si>
  <si>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</si>
  <si>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</si>
  <si>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</si>
  <si>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</si>
  <si>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</si>
  <si>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</si>
  <si>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</si>
  <si>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</si>
  <si>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</si>
  <si>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</si>
  <si>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</si>
  <si>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</si>
  <si>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</si>
  <si>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</si>
  <si>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</si>
  <si>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</si>
  <si>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</si>
  <si>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</si>
  <si>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</si>
  <si>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</si>
  <si>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</si>
  <si>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</si>
  <si>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</si>
  <si>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</si>
  <si>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</si>
  <si>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</si>
  <si>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</si>
  <si>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</si>
  <si>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</si>
  <si>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</si>
  <si>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</si>
  <si>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</si>
  <si>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</si>
  <si>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</si>
  <si>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</si>
  <si>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</si>
  <si>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</si>
  <si>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</si>
  <si>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</si>
  <si>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</si>
  <si>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</si>
  <si>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</si>
  <si>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</si>
  <si>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</si>
  <si>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</si>
  <si>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</si>
  <si>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</si>
  <si>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</si>
  <si>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</si>
  <si>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</si>
  <si>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</si>
  <si>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</si>
  <si>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</si>
  <si>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</si>
  <si>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</si>
  <si>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</si>
  <si>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</si>
  <si>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</si>
  <si>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</si>
  <si>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</si>
  <si>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</si>
  <si>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</si>
  <si>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</si>
  <si>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</si>
  <si>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</si>
  <si>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</si>
  <si>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</si>
  <si>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</si>
  <si>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</si>
  <si>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</si>
  <si>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</si>
  <si>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</si>
  <si>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</si>
  <si>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</si>
  <si>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</si>
  <si>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</si>
  <si>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</si>
  <si>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</si>
  <si>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</si>
  <si>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</si>
  <si>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</si>
  <si>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</si>
  <si>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</si>
  <si>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</si>
  <si>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</si>
  <si>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</si>
  <si>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</si>
  <si>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</si>
  <si>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</si>
  <si>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</si>
  <si>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</si>
  <si>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</si>
  <si>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</si>
  <si>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</si>
  <si>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</si>
  <si>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</si>
  <si>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</si>
  <si>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</si>
  <si>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</si>
  <si>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</si>
  <si>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</si>
  <si>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</si>
  <si>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</si>
  <si>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</si>
  <si>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</si>
  <si>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</si>
  <si>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</si>
  <si>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</si>
  <si>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</si>
  <si>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</si>
  <si>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</si>
  <si>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</si>
  <si>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</si>
  <si>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</si>
  <si>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</si>
  <si>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</si>
  <si>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</si>
  <si>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</si>
  <si>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</si>
  <si>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</si>
  <si>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</si>
  <si>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</si>
  <si>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</si>
  <si>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</si>
  <si>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</si>
  <si>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</si>
  <si>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</si>
  <si>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</si>
  <si>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</si>
  <si>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</si>
  <si>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</si>
  <si>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</si>
  <si>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</si>
  <si>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</si>
  <si>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</si>
  <si>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</si>
  <si>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</si>
  <si>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</si>
  <si>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</si>
  <si>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</si>
  <si>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</si>
  <si>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</si>
  <si>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</si>
  <si>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</si>
  <si>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</si>
  <si>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</si>
  <si>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</si>
  <si>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</si>
  <si>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</si>
  <si>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</si>
  <si>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</si>
  <si>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</si>
  <si>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</si>
  <si>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</si>
  <si>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</si>
  <si>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</si>
  <si>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</si>
  <si>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</si>
  <si>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</si>
  <si>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</si>
  <si>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</si>
  <si>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</si>
  <si>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</si>
  <si>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</si>
  <si>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</si>
  <si>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</si>
  <si>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</si>
  <si>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</si>
  <si>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</si>
  <si>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</si>
  <si>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</si>
  <si>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</si>
  <si>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</si>
  <si>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</si>
  <si>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</si>
  <si>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</si>
  <si>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</si>
  <si>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</si>
  <si>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</si>
  <si>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</si>
  <si>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</si>
  <si>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</si>
  <si>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</si>
  <si>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</si>
  <si>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</si>
  <si>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</si>
  <si>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</si>
  <si>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</si>
  <si>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</si>
  <si>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</si>
  <si>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</si>
  <si>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</si>
  <si>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</si>
  <si>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</si>
  <si>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</si>
  <si>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</si>
  <si>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</si>
  <si>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</si>
  <si>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</si>
  <si>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</si>
  <si>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</si>
  <si>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</si>
  <si>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</si>
  <si>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</si>
  <si>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</si>
  <si>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</si>
  <si>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</si>
  <si>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</si>
  <si>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</si>
  <si>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</si>
  <si>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</si>
  <si>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</si>
  <si>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</si>
  <si>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</si>
  <si>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</si>
  <si>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</si>
  <si>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</si>
  <si>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</si>
  <si>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</si>
  <si>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</si>
  <si>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</si>
  <si>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</si>
  <si>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</si>
  <si>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</si>
  <si>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</si>
  <si>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</si>
  <si>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</si>
  <si>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</si>
  <si>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</si>
  <si>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</si>
  <si>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</si>
  <si>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</si>
  <si>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</si>
  <si>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</si>
  <si>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</si>
  <si>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</si>
  <si>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</si>
  <si>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</si>
  <si>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</si>
  <si>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</si>
  <si>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</si>
  <si>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</si>
  <si>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</si>
  <si>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</si>
  <si>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</si>
  <si>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</si>
  <si>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</si>
  <si>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</si>
  <si>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</si>
  <si>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</si>
  <si>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</si>
  <si>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</si>
  <si>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</si>
  <si>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</si>
  <si>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</si>
  <si>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</si>
  <si>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</si>
  <si>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</si>
  <si>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</si>
  <si>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</si>
  <si>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</si>
  <si>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</si>
  <si>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</si>
  <si>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</si>
  <si>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</si>
  <si>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</si>
  <si>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</si>
  <si>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</si>
  <si>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</si>
  <si>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</si>
  <si>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</si>
  <si>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</si>
  <si>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</si>
  <si>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</si>
  <si>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</si>
  <si>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</si>
  <si>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</si>
  <si>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</si>
  <si>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</si>
  <si>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</si>
  <si>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</si>
  <si>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</si>
  <si>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</si>
  <si>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</si>
  <si>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</si>
  <si>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</si>
  <si>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</si>
  <si>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</si>
  <si>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</si>
  <si>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</si>
  <si>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</si>
  <si>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</si>
  <si>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</si>
  <si>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</si>
  <si>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</si>
  <si>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</si>
  <si>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</si>
  <si>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</si>
  <si>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</si>
  <si>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</si>
  <si>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</si>
  <si>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</si>
  <si>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</si>
  <si>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</si>
  <si>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</si>
  <si>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</si>
  <si>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</si>
  <si>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</si>
  <si>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</si>
  <si>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</si>
  <si>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</si>
  <si>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</si>
  <si>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</si>
  <si>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</si>
  <si>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</si>
  <si>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</si>
  <si>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</si>
  <si>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</si>
  <si>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</si>
  <si>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</si>
  <si>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</si>
  <si>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</si>
  <si>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</si>
  <si>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</si>
  <si>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</si>
  <si>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</si>
  <si>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</si>
  <si>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</si>
  <si>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</si>
  <si>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</si>
  <si>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</si>
  <si>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</si>
  <si>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</si>
  <si>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</si>
  <si>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</si>
  <si>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</si>
  <si>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</si>
  <si>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</si>
  <si>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</si>
  <si>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</si>
  <si>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</si>
  <si>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</si>
  <si>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</si>
  <si>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</si>
  <si>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</si>
  <si>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</si>
  <si>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</si>
  <si>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</si>
  <si>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</si>
  <si>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</si>
  <si>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</si>
  <si>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</si>
  <si>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</si>
  <si>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</si>
  <si>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</si>
  <si>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</si>
  <si>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</si>
  <si>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</si>
  <si>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</si>
  <si>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</si>
  <si>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</si>
  <si>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</si>
  <si>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</si>
  <si>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</si>
  <si>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</si>
  <si>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</si>
  <si>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</si>
  <si>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</si>
  <si>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</si>
  <si>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</si>
  <si>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</si>
  <si>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</si>
  <si>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</si>
  <si>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</si>
  <si>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</si>
  <si>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</si>
  <si>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</si>
  <si>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</si>
  <si>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</si>
  <si>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</si>
  <si>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</si>
  <si>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</si>
  <si>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</si>
  <si>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</si>
  <si>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</si>
  <si>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</si>
  <si>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</si>
  <si>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</si>
  <si>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</si>
  <si>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</si>
  <si>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</si>
  <si>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</si>
  <si>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</si>
  <si>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</si>
  <si>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</si>
  <si>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</si>
  <si>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</si>
  <si>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</si>
  <si>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</si>
  <si>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</si>
  <si>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</si>
  <si>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</si>
  <si>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</si>
  <si>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</si>
  <si>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</si>
  <si>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</si>
  <si>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</si>
  <si>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</si>
  <si>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</si>
  <si>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</si>
  <si>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</si>
  <si>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</si>
  <si>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</si>
  <si>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</si>
  <si>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</si>
  <si>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</si>
  <si>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</si>
  <si>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</si>
  <si>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</si>
  <si>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</si>
  <si>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</si>
  <si>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</si>
  <si>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</si>
  <si>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</si>
  <si>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</si>
  <si>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</si>
  <si>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</si>
  <si>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</si>
  <si>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</si>
  <si>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</si>
  <si>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</si>
  <si>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</si>
  <si>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</si>
  <si>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</si>
  <si>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</si>
  <si>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</si>
  <si>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</si>
  <si>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</si>
  <si>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</si>
  <si>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</si>
  <si>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</si>
  <si>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</si>
  <si>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</si>
  <si>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</si>
  <si>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</si>
  <si>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</si>
  <si>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</si>
  <si>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</si>
  <si>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</si>
  <si>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</si>
  <si>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</si>
  <si>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</si>
  <si>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</si>
  <si>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</si>
  <si>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</si>
  <si>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</si>
  <si>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</si>
  <si>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</si>
  <si>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</si>
  <si>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</si>
  <si>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</si>
  <si>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</si>
  <si>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</si>
  <si>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</si>
  <si>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</si>
  <si>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</si>
  <si>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</si>
  <si>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</si>
  <si>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</si>
  <si>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</si>
  <si>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</si>
  <si>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</si>
  <si>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</si>
  <si>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</si>
  <si>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</si>
  <si>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</si>
  <si>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</si>
  <si>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</si>
  <si>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</si>
  <si>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</si>
  <si>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</si>
  <si>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</si>
  <si>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</si>
  <si>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</si>
  <si>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</si>
  <si>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</si>
  <si>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</si>
  <si>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</si>
  <si>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</si>
  <si>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</si>
  <si>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</si>
  <si>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</si>
  <si>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</si>
  <si>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</si>
  <si>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</si>
  <si>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</si>
  <si>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</si>
  <si>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</si>
  <si>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</si>
  <si>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</si>
  <si>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</si>
  <si>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</si>
  <si>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</si>
  <si>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</si>
  <si>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</si>
  <si>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</si>
  <si>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</si>
  <si>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</si>
  <si>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</si>
  <si>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</si>
  <si>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</si>
  <si>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</si>
  <si>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</si>
  <si>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</si>
  <si>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</si>
  <si>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</si>
  <si>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</si>
  <si>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</si>
  <si>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</si>
  <si>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</si>
  <si>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</si>
  <si>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</si>
  <si>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</si>
  <si>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</si>
  <si>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</si>
  <si>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</si>
  <si>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</si>
  <si>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</si>
  <si>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</si>
  <si>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</si>
  <si>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</si>
  <si>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</si>
  <si>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</si>
  <si>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</si>
  <si>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</si>
  <si>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</si>
  <si>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</si>
  <si>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</si>
  <si>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</si>
  <si>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</si>
  <si>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</si>
  <si>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</si>
  <si>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</si>
  <si>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</si>
  <si>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</si>
  <si>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</si>
  <si>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</si>
  <si>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</si>
  <si>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</si>
  <si>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</si>
  <si>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</si>
  <si>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</si>
  <si>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</si>
  <si>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</si>
  <si>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</si>
  <si>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</si>
  <si>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</si>
  <si>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</si>
  <si>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</si>
  <si>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</si>
  <si>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</si>
  <si>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</si>
  <si>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</si>
  <si>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</si>
  <si>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</si>
  <si>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</si>
  <si>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</si>
  <si>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</si>
  <si>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</si>
  <si>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</si>
  <si>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</si>
  <si>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</si>
  <si>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</si>
  <si>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</si>
  <si>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</si>
  <si>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</si>
  <si>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</si>
  <si>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</si>
  <si>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</si>
  <si>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</si>
  <si>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</si>
  <si>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</si>
  <si>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</si>
  <si>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</si>
  <si>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</si>
  <si>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</si>
  <si>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</si>
  <si>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</si>
  <si>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</si>
  <si>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</si>
  <si>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</si>
  <si>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</si>
  <si>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</si>
  <si>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</si>
  <si>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</si>
  <si>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</si>
  <si>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</si>
  <si>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</si>
  <si>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</si>
  <si>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</si>
  <si>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</si>
  <si>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</si>
  <si>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</si>
  <si>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</si>
  <si>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</si>
  <si>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</si>
  <si>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</si>
  <si>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</si>
  <si>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</si>
  <si>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</si>
  <si>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</si>
  <si>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</si>
  <si>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</si>
  <si>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</si>
  <si>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</si>
  <si>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</si>
  <si>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</si>
  <si>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</si>
  <si>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</si>
  <si>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</si>
  <si>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</si>
  <si>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</si>
  <si>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</si>
  <si>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</si>
  <si>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</si>
  <si>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</si>
  <si>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</si>
  <si>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</si>
  <si>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</si>
  <si>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</si>
  <si>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</si>
  <si>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</si>
  <si>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</si>
  <si>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</si>
  <si>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</si>
  <si>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</si>
  <si>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</si>
  <si>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</si>
  <si>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</si>
  <si>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</si>
  <si>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</si>
  <si>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</si>
  <si>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</si>
  <si>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</si>
  <si>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</si>
  <si>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</si>
  <si>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</si>
  <si>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</si>
  <si>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</si>
  <si>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</si>
  <si>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</si>
  <si>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</si>
  <si>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</si>
  <si>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</si>
  <si>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</si>
  <si>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</si>
  <si>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</si>
  <si>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</si>
  <si>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</si>
  <si>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</si>
  <si>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</si>
  <si>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</si>
  <si>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</si>
  <si>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</si>
  <si>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</si>
  <si>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</si>
  <si>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</si>
  <si>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</si>
  <si>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</si>
  <si>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</si>
  <si>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</si>
  <si>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</si>
  <si>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</si>
  <si>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</si>
  <si>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</si>
  <si>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</si>
  <si>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</si>
  <si>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</si>
  <si>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</si>
  <si>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</si>
  <si>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</si>
  <si>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</si>
  <si>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</si>
  <si>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</si>
  <si>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</si>
  <si>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</si>
  <si>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</si>
  <si>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</si>
  <si>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</si>
  <si>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</si>
  <si>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</si>
  <si>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</si>
  <si>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</si>
  <si>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</si>
  <si>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</si>
  <si>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</si>
  <si>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</si>
  <si>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</si>
  <si>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</si>
  <si>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</si>
  <si>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</si>
  <si>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</si>
  <si>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</si>
  <si>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</si>
  <si>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</si>
  <si>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</si>
  <si>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</si>
  <si>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</si>
  <si>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</si>
  <si>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</si>
  <si>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</si>
  <si>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</si>
  <si>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</si>
  <si>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</si>
  <si>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</si>
  <si>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</si>
  <si>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</si>
  <si>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</si>
  <si>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</si>
  <si>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</si>
  <si>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</si>
  <si>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</si>
  <si>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</si>
  <si>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</si>
  <si>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</si>
  <si>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</si>
  <si>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</si>
  <si>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</si>
  <si>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</si>
  <si>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</si>
  <si>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</si>
  <si>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</si>
  <si>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</si>
  <si>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</si>
  <si>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</si>
  <si>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</si>
  <si>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</si>
  <si>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</si>
  <si>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</si>
  <si>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</si>
  <si>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</si>
  <si>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</si>
  <si>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</si>
  <si>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</si>
  <si>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</si>
  <si>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</si>
  <si>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</si>
  <si>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</si>
  <si>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</si>
  <si>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</si>
  <si>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</si>
  <si>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</si>
  <si>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</si>
  <si>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</si>
  <si>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</si>
  <si>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</si>
  <si>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</si>
  <si>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</si>
  <si>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</si>
  <si>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</si>
  <si>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</si>
  <si>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</si>
  <si>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</si>
  <si>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</si>
  <si>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</si>
  <si>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</si>
  <si>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</si>
  <si>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</si>
  <si>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</si>
  <si>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</si>
  <si>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</si>
  <si>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</si>
  <si>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</si>
  <si>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</si>
  <si>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</si>
  <si>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</si>
  <si>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</si>
  <si>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</si>
  <si>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</si>
  <si>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</si>
  <si>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</si>
  <si>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</si>
  <si>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</si>
  <si>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</si>
  <si>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</si>
  <si>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</si>
  <si>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</si>
  <si>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</si>
  <si>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</si>
  <si>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</si>
  <si>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</si>
  <si>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</si>
  <si>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</si>
  <si>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</si>
  <si>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</si>
  <si>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</si>
  <si>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</si>
  <si>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</si>
  <si>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</si>
  <si>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</si>
  <si>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</si>
  <si>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</si>
  <si>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</si>
  <si>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</si>
  <si>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</si>
  <si>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</si>
  <si>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</si>
  <si>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</si>
  <si>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</si>
  <si>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</si>
  <si>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</si>
  <si>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</si>
  <si>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</si>
  <si>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</si>
  <si>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</si>
  <si>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</si>
  <si>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</si>
  <si>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</si>
  <si>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</si>
  <si>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</si>
  <si>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</si>
  <si>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</si>
  <si>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</si>
  <si>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</si>
  <si>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</si>
  <si>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</si>
  <si>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</si>
  <si>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</si>
  <si>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</si>
  <si>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</si>
  <si>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</si>
  <si>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</si>
  <si>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</si>
  <si>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</si>
  <si>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</si>
  <si>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</si>
  <si>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</si>
  <si>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</si>
  <si>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</si>
  <si>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</si>
  <si>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</si>
  <si>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</si>
  <si>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</si>
  <si>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</si>
  <si>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</si>
  <si>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</si>
  <si>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</si>
  <si>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</si>
  <si>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</si>
  <si>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</si>
  <si>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</si>
  <si>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</si>
  <si>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</si>
  <si>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</si>
  <si>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</si>
  <si>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</si>
  <si>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</si>
  <si>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</si>
  <si>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</si>
  <si>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</si>
  <si>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</si>
  <si>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</si>
  <si>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</si>
  <si>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</si>
  <si>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</si>
  <si>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</si>
  <si>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</si>
  <si>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</si>
  <si>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</si>
  <si>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</si>
  <si>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</si>
  <si>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</si>
  <si>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</si>
  <si>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</si>
  <si>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</si>
  <si>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</si>
  <si>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</si>
  <si>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</si>
  <si>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</si>
  <si>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</si>
  <si>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</si>
  <si>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</si>
  <si>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</si>
  <si>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</si>
  <si>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</si>
  <si>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</si>
  <si>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</si>
  <si>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</si>
  <si>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</si>
  <si>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</si>
  <si>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</si>
  <si>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</si>
  <si>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</si>
  <si>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</si>
  <si>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</si>
  <si>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</si>
  <si>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</si>
  <si>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</si>
  <si>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</si>
  <si>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</si>
  <si>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</si>
  <si>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</si>
  <si>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</si>
  <si>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</si>
  <si>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</si>
  <si>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</si>
  <si>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</si>
  <si>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</si>
  <si>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</si>
  <si>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</si>
  <si>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</si>
  <si>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</si>
  <si>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</si>
  <si>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</si>
  <si>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</si>
  <si>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</si>
  <si>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</si>
  <si>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</si>
  <si>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</si>
  <si>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</si>
  <si>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</si>
  <si>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</si>
  <si>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</si>
  <si>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</si>
  <si>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</si>
  <si>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</si>
  <si>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</si>
  <si>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</si>
  <si>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</si>
  <si>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</si>
  <si>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</si>
  <si>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</si>
  <si>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</si>
  <si>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</si>
  <si>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</si>
  <si>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</si>
  <si>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</si>
  <si>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</si>
  <si>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</si>
  <si>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</si>
  <si>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</si>
  <si>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</si>
  <si>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</si>
  <si>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</si>
  <si>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</si>
  <si>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</si>
  <si>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</si>
  <si>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</si>
  <si>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</si>
  <si>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</si>
  <si>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</si>
  <si>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</si>
  <si>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</si>
  <si>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</si>
  <si>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</si>
  <si>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</si>
  <si>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</si>
  <si>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</si>
  <si>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</si>
  <si>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</si>
  <si>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</si>
  <si>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</si>
  <si>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</si>
  <si>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</si>
  <si>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</si>
  <si>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</si>
  <si>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</si>
  <si>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</si>
  <si>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</si>
  <si>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</si>
  <si>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</si>
  <si>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</si>
  <si>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</si>
  <si>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</si>
  <si>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</si>
  <si>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</si>
  <si>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</si>
  <si>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</si>
  <si>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</si>
  <si>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</si>
  <si>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</si>
  <si>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</si>
  <si>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</si>
  <si>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</si>
  <si>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</si>
  <si>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</si>
  <si>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</si>
  <si>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</si>
  <si>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</si>
  <si>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</si>
  <si>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</si>
  <si>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</si>
  <si>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</si>
  <si>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</si>
  <si>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</si>
  <si>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</si>
  <si>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</si>
  <si>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</si>
  <si>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</si>
  <si>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</si>
  <si>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</si>
  <si>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</si>
  <si>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</si>
  <si>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</si>
  <si>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</si>
  <si>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</si>
  <si>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</si>
  <si>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</si>
  <si>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</si>
  <si>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</si>
  <si>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</si>
  <si>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</si>
  <si>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</si>
  <si>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</si>
  <si>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</si>
  <si>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</si>
  <si>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</si>
  <si>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</si>
  <si>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</si>
  <si>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</si>
  <si>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</si>
  <si>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</si>
  <si>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</si>
  <si>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</si>
  <si>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</si>
  <si>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</si>
  <si>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</si>
  <si>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</si>
  <si>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</si>
  <si>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</si>
  <si>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</si>
  <si>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</si>
  <si>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</si>
  <si>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</si>
  <si>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</si>
  <si>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</si>
  <si>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</si>
  <si>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</si>
  <si>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</si>
  <si>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</si>
  <si>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</si>
  <si>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</si>
  <si>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</si>
  <si>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</si>
  <si>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</si>
  <si>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</si>
  <si>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</si>
  <si>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</si>
  <si>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</si>
  <si>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</si>
  <si>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</si>
  <si>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</si>
  <si>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</si>
  <si>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</si>
  <si>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</si>
  <si>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</si>
  <si>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</si>
  <si>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</si>
  <si>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</si>
  <si>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</si>
  <si>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</si>
  <si>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</si>
  <si>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</si>
  <si>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</si>
  <si>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</si>
  <si>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</si>
  <si>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</si>
  <si>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</si>
  <si>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</si>
  <si>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</si>
  <si>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</si>
  <si>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</si>
  <si>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</si>
  <si>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</si>
  <si>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</si>
  <si>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</si>
  <si>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</si>
  <si>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</si>
  <si>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</si>
  <si>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</si>
  <si>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</si>
  <si>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</si>
  <si>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</si>
  <si>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</si>
  <si>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</si>
  <si>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</si>
  <si>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</si>
  <si>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</si>
  <si>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</si>
  <si>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</si>
  <si>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</si>
  <si>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</si>
  <si>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</si>
  <si>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</si>
  <si>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</si>
  <si>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</si>
  <si>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</si>
  <si>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</si>
  <si>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</si>
  <si>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</si>
  <si>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</si>
  <si>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</si>
  <si>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</si>
  <si>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</si>
  <si>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</si>
  <si>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</si>
  <si>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</si>
  <si>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</si>
  <si>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</si>
  <si>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</si>
  <si>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</si>
  <si>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</si>
  <si>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</si>
  <si>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</si>
  <si>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</si>
  <si>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</si>
  <si>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</si>
  <si>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</si>
  <si>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</si>
  <si>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</si>
  <si>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</si>
  <si>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</si>
  <si>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</si>
  <si>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</si>
  <si>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</si>
  <si>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</si>
  <si>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</si>
  <si>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</si>
  <si>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</si>
  <si>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</si>
  <si>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</si>
  <si>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</si>
  <si>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</si>
  <si>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</si>
  <si>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</si>
  <si>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</si>
  <si>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</si>
  <si>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</si>
  <si>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</si>
  <si>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</si>
  <si>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</si>
  <si>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</si>
  <si>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</si>
  <si>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</si>
  <si>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</si>
  <si>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</si>
  <si>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</si>
  <si>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</si>
  <si>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</si>
  <si>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</si>
  <si>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</si>
  <si>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</si>
  <si>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</si>
  <si>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</si>
  <si>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</si>
  <si>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</si>
  <si>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</si>
  <si>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</si>
  <si>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</si>
  <si>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</si>
  <si>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</si>
  <si>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</si>
  <si>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</si>
  <si>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</si>
  <si>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</si>
  <si>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</si>
  <si>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</si>
  <si>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</si>
  <si>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</si>
  <si>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</si>
  <si>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</si>
  <si>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</si>
  <si>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</si>
  <si>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</si>
  <si>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</si>
  <si>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</si>
  <si>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</si>
  <si>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</si>
  <si>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</si>
  <si>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</si>
  <si>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</si>
  <si>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</si>
  <si>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</si>
  <si>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</si>
  <si>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</si>
  <si>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</si>
  <si>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</si>
  <si>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</si>
  <si>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</si>
  <si>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</si>
  <si>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</si>
  <si>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</si>
  <si>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</si>
  <si>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</si>
  <si>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</si>
  <si>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</si>
  <si>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</si>
  <si>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</si>
  <si>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</si>
  <si>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</si>
  <si>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</si>
  <si>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</si>
  <si>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</si>
  <si>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</si>
  <si>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t>
  </si>
  <si>
    <t>（以下にチェック（✓）すること。）</t>
    <rPh sb="1" eb="3">
      <t>イカ</t>
    </rPh>
    <phoneticPr fontId="10"/>
  </si>
  <si>
    <t>本計画書は、介護保険事業費補助金（介護分野の職員の賃上げ・職場環境改善支援事業（以下「補助金」という。）の申請様式です。</t>
    <rPh sb="0" eb="1">
      <t>ホン</t>
    </rPh>
    <rPh sb="1" eb="4">
      <t>ケイカクショ</t>
    </rPh>
    <rPh sb="17" eb="19">
      <t>カイゴ</t>
    </rPh>
    <rPh sb="19" eb="21">
      <t>ブンヤ</t>
    </rPh>
    <rPh sb="22" eb="24">
      <t>ショクイン</t>
    </rPh>
    <rPh sb="25" eb="27">
      <t>チンア</t>
    </rPh>
    <rPh sb="29" eb="31">
      <t>ショクバ</t>
    </rPh>
    <rPh sb="31" eb="33">
      <t>カンキョウ</t>
    </rPh>
    <rPh sb="33" eb="35">
      <t>カイゼン</t>
    </rPh>
    <rPh sb="35" eb="37">
      <t>シエン</t>
    </rPh>
    <rPh sb="37" eb="39">
      <t>ジギョウ</t>
    </rPh>
    <rPh sb="40" eb="42">
      <t>イカ</t>
    </rPh>
    <rPh sb="43" eb="46">
      <t>ホジョキン</t>
    </rPh>
    <rPh sb="53" eb="55">
      <t>シンセイ</t>
    </rPh>
    <rPh sb="55" eb="57">
      <t>ヨウシキ</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</si>
  <si>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t>
    <rPh sb="216" eb="221">
      <t>カクトドウフケン</t>
    </rPh>
    <phoneticPr fontId="10"/>
  </si>
  <si>
    <t>通し
番号</t>
    <rPh sb="0" eb="1">
      <t>トオ</t>
    </rPh>
    <rPh sb="3" eb="5">
      <t>バンゴウ</t>
    </rPh>
    <phoneticPr fontId="10"/>
  </si>
  <si>
    <t>基本情報入力シート</t>
    <rPh sb="0" eb="6">
      <t>キホンジョウホウニュウリョク</t>
    </rPh>
    <phoneticPr fontId="10"/>
  </si>
  <si>
    <r>
      <t>別紙様式２－１（処遇改善加算</t>
    </r>
    <r>
      <rPr>
        <sz val="9"/>
        <color rgb="FFFF0000"/>
        <rFont val="BIZ UDPゴシック"/>
        <family val="3"/>
        <charset val="128"/>
      </rPr>
      <t>対象</t>
    </r>
    <r>
      <rPr>
        <sz val="9"/>
        <rFont val="BIZ UDPゴシック"/>
        <family val="3"/>
        <charset val="128"/>
      </rPr>
      <t>サービス）</t>
    </r>
    <rPh sb="0" eb="4">
      <t>ベッシヨウシキ</t>
    </rPh>
    <rPh sb="8" eb="14">
      <t>ショグウカイゼンカサン</t>
    </rPh>
    <rPh sb="14" eb="16">
      <t>タイショウ</t>
    </rPh>
    <phoneticPr fontId="10"/>
  </si>
  <si>
    <r>
      <t>別紙様式2－2(処遇改善加算</t>
    </r>
    <r>
      <rPr>
        <sz val="9"/>
        <color rgb="FFFF0000"/>
        <rFont val="BIZ UDPゴシック"/>
        <family val="3"/>
        <charset val="128"/>
      </rPr>
      <t>対象外</t>
    </r>
    <r>
      <rPr>
        <sz val="9"/>
        <rFont val="BIZ UDPゴシック"/>
        <family val="3"/>
        <charset val="128"/>
      </rPr>
      <t>サービス)</t>
    </r>
    <rPh sb="0" eb="4">
      <t>ベッシヨウシキ</t>
    </rPh>
    <rPh sb="8" eb="10">
      <t>ショグウ</t>
    </rPh>
    <rPh sb="10" eb="12">
      <t>カイゼン</t>
    </rPh>
    <rPh sb="12" eb="14">
      <t>カサン</t>
    </rPh>
    <rPh sb="14" eb="17">
      <t>タイショウガイ</t>
    </rPh>
    <phoneticPr fontId="10"/>
  </si>
  <si>
    <t>介護保険
事業所番号</t>
    <rPh sb="0" eb="2">
      <t>カイゴ</t>
    </rPh>
    <rPh sb="2" eb="4">
      <t>ホケン</t>
    </rPh>
    <rPh sb="5" eb="8">
      <t>ジギョウショ</t>
    </rPh>
    <rPh sb="8" eb="10">
      <t>バンゴウ</t>
    </rPh>
    <phoneticPr fontId="10"/>
  </si>
  <si>
    <t>令和7年12月の介護報酬総単位数［単位］（a）</t>
    <rPh sb="0" eb="2">
      <t>レイワ</t>
    </rPh>
    <rPh sb="3" eb="4">
      <t>ネン</t>
    </rPh>
    <rPh sb="6" eb="7">
      <t>ガツ</t>
    </rPh>
    <rPh sb="8" eb="12">
      <t>カイゴホウシュウ</t>
    </rPh>
    <rPh sb="12" eb="16">
      <t>ソウタンイスウ</t>
    </rPh>
    <rPh sb="17" eb="19">
      <t>タンイ</t>
    </rPh>
    <phoneticPr fontId="10"/>
  </si>
  <si>
    <t>1単位あたりの単価
［円］（ｂ）</t>
    <rPh sb="1" eb="3">
      <t>タンイ</t>
    </rPh>
    <rPh sb="7" eb="9">
      <t>タンカ</t>
    </rPh>
    <rPh sb="11" eb="12">
      <t>エン</t>
    </rPh>
    <phoneticPr fontId="10"/>
  </si>
  <si>
    <t>交付率
（計）（ｃ）</t>
    <rPh sb="0" eb="3">
      <t>コウフリツ</t>
    </rPh>
    <rPh sb="5" eb="6">
      <t>ケイ</t>
    </rPh>
    <phoneticPr fontId="10"/>
  </si>
  <si>
    <t>基準月
（原則、令和7年12月）</t>
    <rPh sb="0" eb="2">
      <t>キジュン</t>
    </rPh>
    <rPh sb="2" eb="3">
      <t>ツキ</t>
    </rPh>
    <rPh sb="5" eb="7">
      <t>ゲンソク</t>
    </rPh>
    <rPh sb="8" eb="10">
      <t>レイワ</t>
    </rPh>
    <rPh sb="11" eb="12">
      <t>ネン</t>
    </rPh>
    <rPh sb="14" eb="15">
      <t>ガツ</t>
    </rPh>
    <phoneticPr fontId="10"/>
  </si>
  <si>
    <t>補助金の見込み額（e）（ａ×ｂ×ｃ）</t>
    <rPh sb="0" eb="5">
      <t>カクトドウフケン</t>
    </rPh>
    <phoneticPr fontId="10"/>
  </si>
  <si>
    <t>国保連合会に登録している口座のうち、振込先の希望</t>
    <rPh sb="0" eb="4">
      <t>コクホレンゴウ</t>
    </rPh>
    <rPh sb="4" eb="5">
      <t>カイ</t>
    </rPh>
    <rPh sb="6" eb="8">
      <t>トウロク</t>
    </rPh>
    <rPh sb="12" eb="14">
      <t>コウザ</t>
    </rPh>
    <rPh sb="18" eb="21">
      <t>フリコミサキ</t>
    </rPh>
    <rPh sb="22" eb="24">
      <t>キボウ</t>
    </rPh>
    <phoneticPr fontId="10"/>
  </si>
  <si>
    <t>法人住所</t>
    <rPh sb="0" eb="2">
      <t>ホウジン</t>
    </rPh>
    <rPh sb="2" eb="4">
      <t>ジュウショ</t>
    </rPh>
    <phoneticPr fontId="10"/>
  </si>
  <si>
    <t>法人代表者</t>
    <rPh sb="0" eb="2">
      <t>ホウジン</t>
    </rPh>
    <rPh sb="2" eb="5">
      <t>ダイヒョウシャ</t>
    </rPh>
    <phoneticPr fontId="10"/>
  </si>
  <si>
    <t>法人
番号</t>
    <rPh sb="0" eb="2">
      <t>ホウジン</t>
    </rPh>
    <rPh sb="3" eb="5">
      <t>バンゴウ</t>
    </rPh>
    <phoneticPr fontId="10"/>
  </si>
  <si>
    <t>２②</t>
    <phoneticPr fontId="10"/>
  </si>
  <si>
    <t>２③</t>
    <phoneticPr fontId="10"/>
  </si>
  <si>
    <t>【使途】</t>
    <rPh sb="1" eb="3">
      <t>シト</t>
    </rPh>
    <phoneticPr fontId="10"/>
  </si>
  <si>
    <t>別紙様式2－3「①の要件を満たす」の欄において、処遇改善加算の対象外サービスについて、処遇改善加算Ⅳに準ずる要件を満たす（又は満たす見込み）と回答した場合</t>
    <phoneticPr fontId="10"/>
  </si>
  <si>
    <t>（ウ）</t>
    <phoneticPr fontId="10"/>
  </si>
  <si>
    <t>生産性向上のための取組</t>
    <rPh sb="0" eb="3">
      <t>セイサンセイ</t>
    </rPh>
    <rPh sb="3" eb="5">
      <t>コウジョウ</t>
    </rPh>
    <rPh sb="9" eb="10">
      <t>ト</t>
    </rPh>
    <rPh sb="10" eb="11">
      <t>ク</t>
    </rPh>
    <phoneticPr fontId="10"/>
  </si>
  <si>
    <t>郵便番号</t>
    <rPh sb="0" eb="2">
      <t>ユウビン</t>
    </rPh>
    <rPh sb="2" eb="4">
      <t>バンゴウ</t>
    </rPh>
    <phoneticPr fontId="10"/>
  </si>
  <si>
    <t>住所1</t>
    <rPh sb="0" eb="2">
      <t>ジュウショ</t>
    </rPh>
    <phoneticPr fontId="10"/>
  </si>
  <si>
    <t>住所２</t>
    <rPh sb="0" eb="2">
      <t>ジュウショ</t>
    </rPh>
    <phoneticPr fontId="10"/>
  </si>
  <si>
    <t>（ア）</t>
    <phoneticPr fontId="10"/>
  </si>
  <si>
    <t>（イ）</t>
    <phoneticPr fontId="10"/>
  </si>
  <si>
    <r>
      <t>（</t>
    </r>
    <r>
      <rPr>
        <sz val="9"/>
        <rFont val="Microsoft YaHei"/>
        <family val="3"/>
        <charset val="134"/>
      </rPr>
      <t>一</t>
    </r>
    <r>
      <rPr>
        <sz val="9"/>
        <rFont val="BIZ UDPゴシック"/>
        <family val="3"/>
        <charset val="128"/>
      </rPr>
      <t>）</t>
    </r>
    <rPh sb="1" eb="2">
      <t>1</t>
    </rPh>
    <phoneticPr fontId="10"/>
  </si>
  <si>
    <r>
      <t>（</t>
    </r>
    <r>
      <rPr>
        <sz val="9"/>
        <rFont val="Microsoft YaHei"/>
        <family val="3"/>
        <charset val="134"/>
      </rPr>
      <t>二</t>
    </r>
    <r>
      <rPr>
        <sz val="9"/>
        <rFont val="BIZ UDPゴシック"/>
        <family val="3"/>
        <charset val="128"/>
      </rPr>
      <t>）</t>
    </r>
    <rPh sb="1" eb="2">
      <t>2</t>
    </rPh>
    <phoneticPr fontId="10"/>
  </si>
  <si>
    <t>使途</t>
    <rPh sb="0" eb="2">
      <t>シト</t>
    </rPh>
    <phoneticPr fontId="10"/>
  </si>
  <si>
    <t>④</t>
    <phoneticPr fontId="10"/>
  </si>
  <si>
    <t>⑤</t>
    <phoneticPr fontId="10"/>
  </si>
  <si>
    <t>⑥</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</si>
  <si>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</si>
  <si>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</si>
  <si>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</si>
  <si>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</si>
  <si>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</si>
  <si>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</si>
  <si>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</si>
  <si>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</si>
  <si>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</si>
  <si>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</si>
  <si>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⑰</t>
    <phoneticPr fontId="10"/>
  </si>
  <si>
    <t>⑱</t>
    <phoneticPr fontId="10"/>
  </si>
  <si>
    <t>⑲</t>
    <phoneticPr fontId="10"/>
  </si>
  <si>
    <t>⑳</t>
    <phoneticPr fontId="10"/>
  </si>
  <si>
    <t>㉑</t>
    <phoneticPr fontId="10"/>
  </si>
  <si>
    <t>㉒</t>
    <phoneticPr fontId="10"/>
  </si>
  <si>
    <t>㉓</t>
    <phoneticPr fontId="10"/>
  </si>
  <si>
    <t>㉔</t>
    <phoneticPr fontId="10"/>
  </si>
  <si>
    <t>㉔の２</t>
    <phoneticPr fontId="10"/>
  </si>
  <si>
    <t>㉕</t>
    <phoneticPr fontId="10"/>
  </si>
  <si>
    <t>㉖</t>
    <phoneticPr fontId="10"/>
  </si>
  <si>
    <t>㉗</t>
    <phoneticPr fontId="10"/>
  </si>
  <si>
    <t>㉘</t>
    <phoneticPr fontId="10"/>
  </si>
  <si>
    <t>（ア）（イ）</t>
    <phoneticPr fontId="10"/>
  </si>
  <si>
    <t>○</t>
  </si>
  <si>
    <t>入職促進にむけた取り組み</t>
    <rPh sb="0" eb="2">
      <t>ニュウショク</t>
    </rPh>
    <rPh sb="2" eb="4">
      <t>ソクシン</t>
    </rPh>
    <rPh sb="8" eb="9">
      <t>ト</t>
    </rPh>
    <rPh sb="10" eb="11">
      <t>ク</t>
    </rPh>
    <phoneticPr fontId="10"/>
  </si>
  <si>
    <t>資質の向上やキャリアアップに向けた支援</t>
    <rPh sb="0" eb="2">
      <t>シシツ</t>
    </rPh>
    <rPh sb="3" eb="5">
      <t>コウジョウ</t>
    </rPh>
    <rPh sb="14" eb="15">
      <t>ム</t>
    </rPh>
    <rPh sb="17" eb="19">
      <t>シエン</t>
    </rPh>
    <phoneticPr fontId="10"/>
  </si>
  <si>
    <t>両立支援・多様な働き方の推進</t>
    <rPh sb="0" eb="2">
      <t>リョウリツ</t>
    </rPh>
    <rPh sb="2" eb="4">
      <t>シエン</t>
    </rPh>
    <rPh sb="5" eb="7">
      <t>タヨウ</t>
    </rPh>
    <rPh sb="8" eb="9">
      <t>ハタラ</t>
    </rPh>
    <rPh sb="10" eb="11">
      <t>カタ</t>
    </rPh>
    <rPh sb="12" eb="14">
      <t>スイシン</t>
    </rPh>
    <phoneticPr fontId="10"/>
  </si>
  <si>
    <t>腰痛を含む心身の健康管理</t>
    <rPh sb="0" eb="2">
      <t>ヨウツウ</t>
    </rPh>
    <rPh sb="3" eb="4">
      <t>フク</t>
    </rPh>
    <rPh sb="5" eb="7">
      <t>シンシン</t>
    </rPh>
    <rPh sb="8" eb="10">
      <t>ケンコウ</t>
    </rPh>
    <rPh sb="10" eb="12">
      <t>カンリ</t>
    </rPh>
    <phoneticPr fontId="10"/>
  </si>
  <si>
    <t>やりがい・働きがいの醸成</t>
    <rPh sb="5" eb="6">
      <t>ハタラ</t>
    </rPh>
    <rPh sb="10" eb="12">
      <t>ジョウセイ</t>
    </rPh>
    <phoneticPr fontId="10"/>
  </si>
  <si>
    <t>補助金の支払に係る各都道府県の国民健康保険団体連合会から都道府県への支払口座情報の提供に同意します。</t>
    <rPh sb="0" eb="3">
      <t>ホジョキン</t>
    </rPh>
    <phoneticPr fontId="10"/>
  </si>
  <si>
    <t>サービス
コード</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</si>
</sst>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
      <color theme="0"/>
      <name val="ＭＳ Ｐゴシック"/>
      <family val="3"/>
      <charset val="128"/>
    </font>
    <font>
      <sz val="9"/>
      <color theme="0"/>
      <name val="ＭＳ Ｐゴシック"/>
      <family val="3"/>
      <charset val="128"/>
    </font>
    <font>
      <sz val="9"/>
      <name val="BIZ UDPゴシック"/>
      <family val="3"/>
      <charset val="128"/>
    </font>
    <font>
      <sz val="9"/>
      <color rgb="FFFF0000"/>
      <name val="BIZ UDPゴシック"/>
      <family val="3"/>
      <charset val="128"/>
    </font>
    <font>
      <sz val="8"/>
      <name val="BIZ UDPゴシック"/>
      <family val="3"/>
      <charset val="128"/>
    </font>
    <font>
      <sz val="6"/>
      <name val="BIZ UDPゴシック"/>
      <family val="3"/>
      <charset val="128"/>
    </font>
    <font>
      <sz val="9"/>
      <name val="Microsoft YaHei"/>
      <family val="3"/>
      <charset val="134"/>
    </font>
    <font>
      <b/>
      <sz val="14"/>
      <color theme="0"/>
      <name val="ＭＳ Ｐゴシック"/>
      <family val="3"/>
      <charset val="128"/>
    </font>
    <font>
      <sz val="12"/>
      <color theme="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C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95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41" fillId="0" borderId="0" xfId="0" applyFont="1" applyAlignment="1">
      <alignment horizontal="left" vertical="center" wrapText="1"/>
    </xf>
    <xf numFmtId="0" fontId="46" fillId="24" borderId="83" xfId="0" applyFont="1" applyFill="1" applyBorder="1">
      <alignment vertical="center"/>
    </xf>
    <xf numFmtId="0" fontId="99" fillId="24" borderId="95" xfId="0" applyFont="1" applyFill="1" applyBorder="1" applyAlignment="1">
      <alignment vertical="center" wrapText="1"/>
    </xf>
    <xf numFmtId="0" fontId="100" fillId="24" borderId="0" xfId="0" applyFont="1" applyFill="1" applyBorder="1" applyAlignment="1" applyProtection="1">
      <alignment horizontal="center" vertical="center" wrapText="1"/>
      <protection locked="0"/>
    </xf>
    <xf numFmtId="0" fontId="99" fillId="24" borderId="0" xfId="0" applyFont="1" applyFill="1" applyBorder="1" applyAlignment="1">
      <alignment horizontal="left" vertical="center" wrapText="1"/>
    </xf>
    <xf numFmtId="0" fontId="70" fillId="0" borderId="0" xfId="0" applyFont="1" applyAlignment="1">
      <alignment horizontal="left" vertical="center"/>
    </xf>
    <xf numFmtId="0" fontId="0" fillId="24" borderId="0" xfId="0" applyFill="1" applyBorder="1" applyAlignment="1">
      <alignment horizontal="center" vertical="center"/>
    </xf>
    <xf numFmtId="0" fontId="44" fillId="24" borderId="0" xfId="0" quotePrefix="1" applyFont="1" applyFill="1" applyBorder="1" applyAlignment="1">
      <alignment horizontal="left" vertical="center"/>
    </xf>
    <xf numFmtId="0" fontId="43" fillId="24" borderId="0" xfId="0" quotePrefix="1" applyFont="1" applyFill="1" applyBorder="1" applyAlignment="1">
      <alignment horizontal="left" vertical="center"/>
    </xf>
    <xf numFmtId="0" fontId="55" fillId="25" borderId="55" xfId="0" applyFont="1" applyFill="1" applyBorder="1" applyAlignment="1">
      <alignment horizontal="center" vertical="center" wrapText="1"/>
    </xf>
    <xf numFmtId="0" fontId="36" fillId="28" borderId="75" xfId="0" applyFont="1" applyFill="1" applyBorder="1" applyAlignment="1" applyProtection="1">
      <alignment horizontal="center" vertical="center"/>
      <protection locked="0"/>
    </xf>
    <xf numFmtId="0" fontId="36" fillId="28" borderId="35" xfId="0" applyFont="1" applyFill="1" applyBorder="1" applyAlignment="1" applyProtection="1">
      <alignment horizontal="center" vertical="center"/>
      <protection locked="0"/>
    </xf>
    <xf numFmtId="0" fontId="36" fillId="24" borderId="27" xfId="0" applyFont="1" applyFill="1" applyBorder="1" applyAlignment="1" applyProtection="1">
      <alignment horizontal="center" vertical="center" wrapText="1"/>
      <protection locked="0"/>
    </xf>
    <xf numFmtId="0" fontId="38" fillId="24" borderId="0" xfId="0" applyFont="1" applyFill="1" applyBorder="1" applyAlignment="1">
      <alignment vertical="center" wrapText="1"/>
    </xf>
    <xf numFmtId="0" fontId="47" fillId="0" borderId="0" xfId="0" applyFont="1" applyAlignment="1">
      <alignment horizontal="center" vertical="center"/>
    </xf>
    <xf numFmtId="0" fontId="101" fillId="30" borderId="24" xfId="0" applyFont="1" applyFill="1" applyBorder="1" applyAlignment="1">
      <alignment horizontal="center" vertical="center"/>
    </xf>
    <xf numFmtId="0" fontId="101" fillId="30" borderId="72" xfId="0" applyFont="1" applyFill="1" applyBorder="1" applyAlignment="1">
      <alignment horizontal="center" vertical="center" wrapText="1"/>
    </xf>
    <xf numFmtId="0" fontId="101" fillId="30" borderId="24" xfId="0" applyFont="1" applyFill="1" applyBorder="1" applyAlignment="1">
      <alignment horizontal="center" vertical="center" wrapText="1"/>
    </xf>
    <xf numFmtId="0" fontId="101" fillId="31" borderId="34" xfId="0" applyFont="1" applyFill="1" applyBorder="1" applyAlignment="1">
      <alignment horizontal="center" vertical="center"/>
    </xf>
    <xf numFmtId="0" fontId="101" fillId="31" borderId="24" xfId="0" applyFont="1" applyFill="1" applyBorder="1" applyAlignment="1">
      <alignment horizontal="center" vertical="center"/>
    </xf>
    <xf numFmtId="0" fontId="101" fillId="31" borderId="24" xfId="0" applyFont="1" applyFill="1" applyBorder="1" applyAlignment="1">
      <alignment horizontal="center" vertical="center" wrapText="1"/>
    </xf>
    <xf numFmtId="0" fontId="101" fillId="31" borderId="23" xfId="0" applyFont="1" applyFill="1" applyBorder="1" applyAlignment="1">
      <alignment horizontal="center" vertical="center"/>
    </xf>
    <xf numFmtId="0" fontId="101" fillId="32" borderId="67" xfId="0" applyFont="1" applyFill="1" applyBorder="1" applyAlignment="1">
      <alignment horizontal="center" vertical="center" wrapText="1"/>
    </xf>
    <xf numFmtId="0" fontId="101" fillId="32" borderId="24" xfId="0" applyFont="1" applyFill="1" applyBorder="1" applyAlignment="1">
      <alignment horizontal="center" vertical="center" wrapText="1"/>
    </xf>
    <xf numFmtId="0" fontId="101" fillId="32" borderId="23" xfId="0" applyFont="1" applyFill="1" applyBorder="1" applyAlignment="1">
      <alignment horizontal="center" vertical="center" wrapText="1"/>
    </xf>
    <xf numFmtId="0" fontId="101" fillId="33" borderId="24" xfId="0" applyFont="1" applyFill="1" applyBorder="1" applyAlignment="1">
      <alignment horizontal="center" vertical="center" wrapText="1"/>
    </xf>
    <xf numFmtId="0" fontId="101" fillId="33" borderId="24" xfId="0" applyFont="1" applyFill="1" applyBorder="1" applyAlignment="1">
      <alignment horizontal="center" vertical="center"/>
    </xf>
    <xf numFmtId="0" fontId="101" fillId="33" borderId="23" xfId="0" applyFont="1" applyFill="1" applyBorder="1" applyAlignment="1">
      <alignment horizontal="center" vertical="center" wrapText="1"/>
    </xf>
    <xf numFmtId="0" fontId="47" fillId="0" borderId="0" xfId="0" applyFont="1">
      <alignment vertical="center"/>
    </xf>
    <xf numFmtId="0" fontId="106" fillId="24" borderId="0" xfId="0" applyFont="1" applyFill="1" applyBorder="1" applyAlignment="1">
      <alignment horizontal="center" vertical="center"/>
    </xf>
    <xf numFmtId="0" fontId="107" fillId="24" borderId="27" xfId="0" applyFont="1" applyFill="1" applyBorder="1" applyAlignment="1" applyProtection="1">
      <alignment horizontal="center" vertical="center" wrapText="1"/>
      <protection locked="0"/>
    </xf>
    <xf numFmtId="0" fontId="42" fillId="24" borderId="30" xfId="0" applyFont="1" applyFill="1" applyBorder="1" applyAlignment="1">
      <alignment vertical="top" wrapText="1"/>
    </xf>
    <xf numFmtId="0" fontId="42" fillId="24" borderId="30" xfId="0" applyFont="1" applyFill="1" applyBorder="1" applyAlignment="1">
      <alignment vertical="center"/>
    </xf>
    <xf numFmtId="0" fontId="47" fillId="0" borderId="0" xfId="0" applyFont="1" applyAlignment="1">
      <alignment horizontal="left" vertical="center"/>
    </xf>
    <xf numFmtId="0" fontId="47" fillId="0" borderId="0" xfId="0" applyFont="1" applyAlignment="1">
      <alignment horizontal="righ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4" fillId="24" borderId="0"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99" fillId="24" borderId="0"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100" fillId="24" borderId="0"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9"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47" fillId="24" borderId="0"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0" xfId="0" applyFont="1" applyFill="1" applyBorder="1" applyAlignment="1">
      <alignment horizontal="center"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99" fillId="24" borderId="0" xfId="0" applyFont="1" applyFill="1" applyBorder="1" applyAlignment="1">
      <alignment horizontal="center" vertical="center"/>
    </xf>
    <xf numFmtId="0" fontId="28" fillId="24" borderId="0"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48" fillId="24" borderId="0"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8" fillId="24" borderId="30"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24" borderId="27" xfId="0"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21" xfId="0" applyBorder="1" applyAlignment="1">
      <alignment horizontal="center" vertical="center" wrapText="1"/>
    </xf>
    <xf numFmtId="0" fontId="0" fillId="0" borderId="29" xfId="0" applyBorder="1" applyAlignment="1">
      <alignment horizontal="center" vertical="center" wrapText="1"/>
    </xf>
    <xf numFmtId="0" fontId="0" fillId="0" borderId="32"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101" fillId="31" borderId="12" xfId="0" applyFont="1" applyFill="1" applyBorder="1" applyAlignment="1">
      <alignment horizontal="center" vertical="center"/>
    </xf>
    <xf numFmtId="0" fontId="101" fillId="31" borderId="29" xfId="0" applyFont="1" applyFill="1" applyBorder="1" applyAlignment="1">
      <alignment horizontal="center" vertical="center"/>
    </xf>
    <xf numFmtId="0" fontId="101" fillId="31" borderId="11" xfId="0" applyFont="1" applyFill="1" applyBorder="1" applyAlignment="1">
      <alignment horizontal="center" vertical="center"/>
    </xf>
    <xf numFmtId="0" fontId="104" fillId="33" borderId="12" xfId="0" applyFont="1" applyFill="1" applyBorder="1" applyAlignment="1">
      <alignment horizontal="center" vertical="center" wrapText="1"/>
    </xf>
    <xf numFmtId="0" fontId="104" fillId="33" borderId="29" xfId="0" applyFont="1" applyFill="1" applyBorder="1" applyAlignment="1">
      <alignment horizontal="center" vertical="center" wrapText="1"/>
    </xf>
    <xf numFmtId="0" fontId="104" fillId="33" borderId="11" xfId="0" applyFont="1" applyFill="1" applyBorder="1" applyAlignment="1">
      <alignment horizontal="center" vertical="center" wrapText="1"/>
    </xf>
    <xf numFmtId="0" fontId="101" fillId="32" borderId="12" xfId="0" applyFont="1" applyFill="1" applyBorder="1" applyAlignment="1">
      <alignment horizontal="center" vertical="center" wrapText="1"/>
    </xf>
    <xf numFmtId="0" fontId="101" fillId="32" borderId="29" xfId="0" applyFont="1" applyFill="1" applyBorder="1" applyAlignment="1">
      <alignment horizontal="center" vertical="center" wrapText="1"/>
    </xf>
    <xf numFmtId="0" fontId="101" fillId="32" borderId="39" xfId="0" applyFont="1" applyFill="1" applyBorder="1" applyAlignment="1">
      <alignment horizontal="center" vertical="center" wrapText="1"/>
    </xf>
    <xf numFmtId="0" fontId="104" fillId="33" borderId="53" xfId="0" applyFont="1" applyFill="1" applyBorder="1" applyAlignment="1">
      <alignment horizontal="center" vertical="center" wrapText="1"/>
    </xf>
    <xf numFmtId="0" fontId="104" fillId="33" borderId="77" xfId="0" applyFont="1" applyFill="1" applyBorder="1" applyAlignment="1">
      <alignment horizontal="center" vertical="center" wrapText="1"/>
    </xf>
    <xf numFmtId="0" fontId="101" fillId="33" borderId="10" xfId="0" applyFont="1" applyFill="1" applyBorder="1" applyAlignment="1">
      <alignment horizontal="center" vertical="center" wrapText="1"/>
    </xf>
    <xf numFmtId="0" fontId="101" fillId="33" borderId="24" xfId="0" applyFont="1" applyFill="1" applyBorder="1" applyAlignment="1">
      <alignment horizontal="center" vertical="center" wrapText="1"/>
    </xf>
    <xf numFmtId="0" fontId="101" fillId="33" borderId="12" xfId="0" applyFont="1" applyFill="1" applyBorder="1" applyAlignment="1">
      <alignment horizontal="center" vertical="center" wrapText="1"/>
    </xf>
    <xf numFmtId="0" fontId="101" fillId="33" borderId="29" xfId="0" applyFont="1" applyFill="1" applyBorder="1" applyAlignment="1">
      <alignment horizontal="center" vertical="center" wrapText="1"/>
    </xf>
    <xf numFmtId="0" fontId="101" fillId="33" borderId="11" xfId="0" applyFont="1" applyFill="1" applyBorder="1" applyAlignment="1">
      <alignment horizontal="center" vertical="center" wrapText="1"/>
    </xf>
    <xf numFmtId="0" fontId="101" fillId="33" borderId="39" xfId="0" applyFont="1" applyFill="1" applyBorder="1" applyAlignment="1">
      <alignment horizontal="center" vertical="center" wrapText="1"/>
    </xf>
    <xf numFmtId="0" fontId="101" fillId="0" borderId="60" xfId="0" applyFont="1" applyBorder="1" applyAlignment="1">
      <alignment horizontal="center" vertical="center" wrapText="1"/>
    </xf>
    <xf numFmtId="0" fontId="101" fillId="0" borderId="61" xfId="0" applyFont="1" applyBorder="1" applyAlignment="1">
      <alignment horizontal="center" vertical="center" wrapText="1"/>
    </xf>
    <xf numFmtId="0" fontId="101" fillId="0" borderId="62" xfId="0" applyFont="1" applyBorder="1" applyAlignment="1">
      <alignment horizontal="center" vertical="center"/>
    </xf>
    <xf numFmtId="0" fontId="101" fillId="30" borderId="42" xfId="0" applyFont="1" applyFill="1" applyBorder="1" applyAlignment="1">
      <alignment horizontal="center" vertical="center" wrapText="1"/>
    </xf>
    <xf numFmtId="0" fontId="101" fillId="30" borderId="21" xfId="0" applyFont="1" applyFill="1" applyBorder="1" applyAlignment="1">
      <alignment horizontal="center" vertical="center" wrapText="1"/>
    </xf>
    <xf numFmtId="0" fontId="101" fillId="30" borderId="30" xfId="0" applyFont="1" applyFill="1" applyBorder="1" applyAlignment="1">
      <alignment horizontal="center" vertical="center" wrapText="1"/>
    </xf>
    <xf numFmtId="0" fontId="101" fillId="30" borderId="101" xfId="0" applyFont="1" applyFill="1" applyBorder="1" applyAlignment="1">
      <alignment horizontal="center" vertical="center" wrapText="1"/>
    </xf>
    <xf numFmtId="0" fontId="101" fillId="31" borderId="42" xfId="0" applyFont="1" applyFill="1" applyBorder="1" applyAlignment="1">
      <alignment horizontal="center" vertical="center"/>
    </xf>
    <xf numFmtId="0" fontId="101" fillId="31" borderId="21" xfId="0" applyFont="1" applyFill="1" applyBorder="1" applyAlignment="1">
      <alignment horizontal="center" vertical="center"/>
    </xf>
    <xf numFmtId="0" fontId="101" fillId="31" borderId="101" xfId="0" applyFont="1" applyFill="1" applyBorder="1" applyAlignment="1">
      <alignment horizontal="center" vertical="center"/>
    </xf>
    <xf numFmtId="0" fontId="101" fillId="32" borderId="42" xfId="0" applyFont="1" applyFill="1" applyBorder="1" applyAlignment="1">
      <alignment horizontal="center" vertical="center" wrapText="1"/>
    </xf>
    <xf numFmtId="0" fontId="101" fillId="32" borderId="21" xfId="0" applyFont="1" applyFill="1" applyBorder="1" applyAlignment="1">
      <alignment horizontal="center" vertical="center" wrapText="1"/>
    </xf>
    <xf numFmtId="0" fontId="101" fillId="32" borderId="101" xfId="0" applyFont="1" applyFill="1" applyBorder="1" applyAlignment="1">
      <alignment horizontal="center" vertical="center" wrapText="1"/>
    </xf>
    <xf numFmtId="0" fontId="104" fillId="30" borderId="13" xfId="0" applyFont="1" applyFill="1" applyBorder="1" applyAlignment="1">
      <alignment horizontal="center" vertical="center" wrapText="1"/>
    </xf>
    <xf numFmtId="0" fontId="104" fillId="30" borderId="72" xfId="0" applyFont="1" applyFill="1" applyBorder="1" applyAlignment="1">
      <alignment horizontal="center" vertical="center" wrapText="1"/>
    </xf>
    <xf numFmtId="0" fontId="101" fillId="30" borderId="13" xfId="0" applyFont="1" applyFill="1" applyBorder="1" applyAlignment="1">
      <alignment horizontal="center" vertical="center" wrapText="1"/>
    </xf>
    <xf numFmtId="0" fontId="101" fillId="30" borderId="72" xfId="0" applyFont="1" applyFill="1" applyBorder="1" applyAlignment="1">
      <alignment horizontal="center" vertical="center" wrapText="1"/>
    </xf>
    <xf numFmtId="0" fontId="101" fillId="32" borderId="14" xfId="0" applyFont="1" applyFill="1" applyBorder="1" applyAlignment="1">
      <alignment horizontal="center" vertical="center" wrapText="1"/>
    </xf>
    <xf numFmtId="0" fontId="101" fillId="32" borderId="11" xfId="0" applyFont="1" applyFill="1" applyBorder="1" applyAlignment="1">
      <alignment horizontal="center" vertical="center" wrapText="1"/>
    </xf>
    <xf numFmtId="0" fontId="103" fillId="30" borderId="14" xfId="0" applyFont="1" applyFill="1" applyBorder="1" applyAlignment="1">
      <alignment horizontal="center" vertical="center" wrapText="1"/>
    </xf>
    <xf numFmtId="0" fontId="103" fillId="30" borderId="67" xfId="0" applyFont="1" applyFill="1" applyBorder="1" applyAlignment="1">
      <alignment horizontal="center" vertical="center" wrapText="1"/>
    </xf>
    <xf numFmtId="0" fontId="101" fillId="30" borderId="14" xfId="0" applyFont="1" applyFill="1" applyBorder="1" applyAlignment="1">
      <alignment horizontal="center" vertical="center" wrapText="1"/>
    </xf>
    <xf numFmtId="0" fontId="101" fillId="30" borderId="98" xfId="0" applyFont="1" applyFill="1" applyBorder="1" applyAlignment="1">
      <alignment horizontal="center" vertical="center" wrapText="1"/>
    </xf>
    <xf numFmtId="0" fontId="101" fillId="30" borderId="91" xfId="0" applyFont="1" applyFill="1" applyBorder="1" applyAlignment="1">
      <alignment horizontal="center" vertical="center" wrapText="1"/>
    </xf>
    <xf numFmtId="0" fontId="104" fillId="30" borderId="44" xfId="0" applyFont="1" applyFill="1" applyBorder="1" applyAlignment="1">
      <alignment horizontal="center" vertical="center" wrapText="1"/>
    </xf>
    <xf numFmtId="0" fontId="104" fillId="30" borderId="73" xfId="0" applyFont="1" applyFill="1" applyBorder="1" applyAlignment="1">
      <alignment horizontal="center" vertical="center" wrapText="1"/>
    </xf>
    <xf numFmtId="0" fontId="101" fillId="31" borderId="35" xfId="0" applyFont="1" applyFill="1" applyBorder="1" applyAlignment="1">
      <alignment horizontal="center" vertical="center"/>
    </xf>
    <xf numFmtId="0" fontId="104" fillId="30" borderId="72" xfId="0" applyFont="1" applyFill="1" applyBorder="1" applyAlignment="1">
      <alignment horizontal="center" vertical="center"/>
    </xf>
    <xf numFmtId="0" fontId="101" fillId="33" borderId="31" xfId="0" applyFont="1" applyFill="1" applyBorder="1" applyAlignment="1">
      <alignment horizontal="center" vertical="center" wrapText="1"/>
    </xf>
    <xf numFmtId="0" fontId="101" fillId="33" borderId="45" xfId="0" applyFont="1" applyFill="1" applyBorder="1" applyAlignment="1">
      <alignment horizontal="center" vertical="center" wrapText="1"/>
    </xf>
    <xf numFmtId="0" fontId="101" fillId="33" borderId="19" xfId="0" applyFont="1" applyFill="1" applyBorder="1" applyAlignment="1">
      <alignment horizontal="center" vertical="center" wrapText="1"/>
    </xf>
    <xf numFmtId="0" fontId="101" fillId="30" borderId="53" xfId="0" applyFont="1" applyFill="1" applyBorder="1" applyAlignment="1">
      <alignment horizontal="center" vertical="center" wrapText="1"/>
    </xf>
    <xf numFmtId="0" fontId="101" fillId="30" borderId="77" xfId="0" applyFont="1" applyFill="1" applyBorder="1" applyAlignment="1">
      <alignment horizontal="center" vertical="center" wrapText="1"/>
    </xf>
    <xf numFmtId="0" fontId="101" fillId="30" borderId="13" xfId="0" applyFont="1" applyFill="1" applyBorder="1" applyAlignment="1">
      <alignment horizontal="center" vertical="center"/>
    </xf>
    <xf numFmtId="0" fontId="101" fillId="30" borderId="72" xfId="0" applyFont="1" applyFill="1" applyBorder="1" applyAlignment="1">
      <alignment horizontal="center" vertical="center"/>
    </xf>
    <xf numFmtId="0" fontId="101" fillId="30" borderId="10" xfId="0" applyFont="1" applyFill="1" applyBorder="1" applyAlignment="1">
      <alignment horizontal="center" vertical="center"/>
    </xf>
    <xf numFmtId="0" fontId="101" fillId="31" borderId="13" xfId="0" applyFont="1" applyFill="1" applyBorder="1" applyAlignment="1">
      <alignment horizontal="center" vertical="center" wrapText="1"/>
    </xf>
    <xf numFmtId="0" fontId="101" fillId="31" borderId="72" xfId="0" applyFont="1" applyFill="1" applyBorder="1" applyAlignment="1">
      <alignment horizontal="center" vertical="center"/>
    </xf>
    <xf numFmtId="0" fontId="101" fillId="31" borderId="39" xfId="0" applyFont="1" applyFill="1" applyBorder="1" applyAlignment="1">
      <alignment horizontal="center" vertical="center"/>
    </xf>
    <xf numFmtId="0" fontId="101" fillId="32" borderId="57" xfId="0" applyFont="1" applyFill="1" applyBorder="1" applyAlignment="1">
      <alignment horizontal="center" vertical="center" wrapText="1"/>
    </xf>
    <xf numFmtId="0" fontId="101" fillId="32" borderId="80" xfId="0" applyFont="1" applyFill="1" applyBorder="1" applyAlignment="1">
      <alignment horizontal="center" vertical="center" wrapText="1"/>
    </xf>
    <xf numFmtId="0" fontId="103" fillId="33" borderId="12" xfId="0" applyFont="1" applyFill="1" applyBorder="1" applyAlignment="1">
      <alignment horizontal="center" vertical="center" wrapText="1"/>
    </xf>
    <xf numFmtId="0" fontId="103" fillId="33" borderId="29" xfId="0" applyFont="1" applyFill="1" applyBorder="1" applyAlignment="1">
      <alignment horizontal="center" vertical="center" wrapText="1"/>
    </xf>
    <xf numFmtId="0" fontId="103" fillId="33" borderId="11" xfId="0" applyFont="1" applyFill="1" applyBorder="1" applyAlignment="1">
      <alignment horizontal="center" vertical="center" wrapText="1"/>
    </xf>
    <xf numFmtId="0" fontId="101" fillId="33" borderId="29" xfId="0" applyFont="1" applyFill="1" applyBorder="1" applyAlignment="1">
      <alignment horizontal="center" vertical="center"/>
    </xf>
    <xf numFmtId="0" fontId="101" fillId="33" borderId="11" xfId="0" applyFont="1" applyFill="1" applyBorder="1" applyAlignment="1">
      <alignment horizontal="center" vertical="center"/>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eetMetadata" Target="metadata.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2.xml" />
</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292134</xdr:colOff>
      <xdr:row>1</xdr:row>
      <xdr:rowOff>205951</xdr:rowOff>
    </xdr:from>
    <xdr:to>
      <xdr:col>33</xdr:col>
      <xdr:colOff>707654</xdr:colOff>
      <xdr:row>1</xdr:row>
      <xdr:rowOff>347116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0235815" y="771171"/>
          <a:ext cx="415520" cy="14116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4479" y="561415"/>
          <a:ext cx="36222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08895"/>
              <a:ext cx="152400" cy="5780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0830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12705"/>
              <a:ext cx="148590" cy="57765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0830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38650"/>
              <a:ext cx="228600" cy="13208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22150"/>
              <a:ext cx="15240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22150"/>
              <a:ext cx="14859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87170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871700"/>
              <a:ext cx="1524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43850" y="14211300"/>
              <a:ext cx="1803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43850" y="14211300"/>
              <a:ext cx="18415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4" Type="http://schemas.openxmlformats.org/officeDocument/2006/relationships/comments" Target="../comments2.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comments" Target="../comments4.xml" />
  <Relationship Id="rId2" Type="http://schemas.openxmlformats.org/officeDocument/2006/relationships/vmlDrawing" Target="../drawings/vmlDrawing4.v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L18" sqref="L18:AE18"/>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6" customWidth="1"/>
    <col min="29" max="29" width="2.8164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87" t="s">
        <v>2386</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87"/>
      <c r="AN1" s="88" t="s">
        <v>0</v>
      </c>
    </row>
    <row r="2" spans="1:40" s="86" customFormat="1" ht="29" customHeight="1">
      <c r="A2" s="586" t="s">
        <v>2408</v>
      </c>
      <c r="B2" s="586"/>
      <c r="C2" s="586"/>
      <c r="D2" s="586"/>
      <c r="E2" s="586"/>
      <c r="F2" s="586"/>
      <c r="G2" s="586"/>
      <c r="H2" s="586"/>
      <c r="I2" s="586"/>
      <c r="J2" s="586"/>
      <c r="K2" s="586"/>
      <c r="L2" s="586"/>
      <c r="M2" s="586"/>
      <c r="N2" s="586"/>
      <c r="O2" s="586"/>
      <c r="P2" s="586"/>
      <c r="Q2" s="586"/>
      <c r="R2" s="586"/>
      <c r="S2" s="586"/>
      <c r="T2" s="586"/>
      <c r="U2" s="586"/>
      <c r="V2" s="586"/>
      <c r="W2" s="586"/>
      <c r="X2" s="586"/>
      <c r="Y2" s="586"/>
      <c r="Z2" s="586"/>
      <c r="AA2" s="586"/>
      <c r="AB2" s="586"/>
      <c r="AC2" s="586"/>
      <c r="AD2" s="586"/>
      <c r="AE2" s="586"/>
      <c r="AF2" s="586"/>
      <c r="AG2" s="89"/>
    </row>
    <row r="3" spans="1:40" s="485" customFormat="1" ht="27.5" customHeight="1">
      <c r="A3" s="607" t="s">
        <v>2497</v>
      </c>
      <c r="B3" s="607"/>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480"/>
    </row>
    <row r="4" spans="1:40" s="86" customFormat="1" ht="40.75" customHeight="1">
      <c r="A4" s="608" t="s">
        <v>2299</v>
      </c>
      <c r="B4" s="608"/>
      <c r="C4" s="608"/>
      <c r="D4" s="608"/>
      <c r="E4" s="608"/>
      <c r="F4" s="608"/>
      <c r="G4" s="608"/>
      <c r="H4" s="608"/>
      <c r="I4" s="608"/>
      <c r="J4" s="608"/>
      <c r="K4" s="608"/>
      <c r="L4" s="608"/>
      <c r="M4" s="608"/>
      <c r="N4" s="608"/>
      <c r="O4" s="608"/>
      <c r="P4" s="608"/>
      <c r="Q4" s="608"/>
      <c r="R4" s="608"/>
      <c r="S4" s="608"/>
      <c r="T4" s="608"/>
      <c r="U4" s="608"/>
      <c r="V4" s="608"/>
      <c r="W4" s="608"/>
      <c r="X4" s="608"/>
      <c r="Y4" s="608"/>
      <c r="Z4" s="608"/>
      <c r="AA4" s="608"/>
      <c r="AB4" s="608"/>
      <c r="AC4" s="608"/>
      <c r="AD4" s="608"/>
      <c r="AE4" s="608"/>
      <c r="AF4" s="608"/>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86"/>
      <c r="B8" s="586"/>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1949</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c r="AC11"/>
    </row>
    <row r="12" spans="1:40" ht="18.649999999999999" customHeight="1">
      <c r="A12" s="91" t="s">
        <v>2387</v>
      </c>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c r="AC12"/>
    </row>
    <row r="13" spans="1:40" ht="19.75" customHeight="1">
      <c r="A13" s="91" t="s">
        <v>25</v>
      </c>
      <c r="B13" s="237"/>
      <c r="C13" s="536" t="s">
        <v>130</v>
      </c>
      <c r="D13" s="537"/>
      <c r="E13" s="537"/>
      <c r="F13" s="537"/>
      <c r="G13" s="537"/>
      <c r="H13" s="537"/>
      <c r="I13" s="537"/>
      <c r="J13" s="537"/>
      <c r="K13" s="537"/>
      <c r="L13" s="537"/>
      <c r="M13" s="537"/>
      <c r="N13" s="537"/>
      <c r="O13" s="537"/>
      <c r="P13" s="537"/>
      <c r="Q13" s="537"/>
      <c r="R13" s="538"/>
      <c r="S13" s="91"/>
      <c r="T13" s="91"/>
      <c r="U13" s="91"/>
      <c r="V13" s="91"/>
      <c r="W13" s="91"/>
      <c r="X13" s="91"/>
      <c r="Y13" s="91"/>
      <c r="Z13" s="91"/>
      <c r="AA13" s="91"/>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0"/>
      <c r="AC14" s="90"/>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99" t="s">
        <v>2</v>
      </c>
      <c r="B16" s="599"/>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B16" s="39"/>
      <c r="AC16" s="39"/>
      <c r="AD16" s="39"/>
      <c r="AE16" s="39"/>
    </row>
    <row r="17" spans="1:40" ht="20.149999999999999" customHeight="1">
      <c r="A17" s="603" t="s">
        <v>3</v>
      </c>
      <c r="B17" s="570" t="s">
        <v>4</v>
      </c>
      <c r="C17" s="570"/>
      <c r="D17" s="570"/>
      <c r="E17" s="570"/>
      <c r="F17" s="570"/>
      <c r="G17" s="570"/>
      <c r="H17" s="570"/>
      <c r="I17" s="570"/>
      <c r="J17" s="570"/>
      <c r="K17" s="570"/>
      <c r="L17" s="563"/>
      <c r="M17" s="564"/>
      <c r="N17" s="564"/>
      <c r="O17" s="564"/>
      <c r="P17" s="564"/>
      <c r="Q17" s="564"/>
      <c r="R17" s="564"/>
      <c r="S17" s="564"/>
      <c r="T17" s="564"/>
      <c r="U17" s="564"/>
      <c r="V17" s="564"/>
      <c r="W17" s="564"/>
      <c r="X17" s="564"/>
      <c r="Y17" s="564"/>
      <c r="Z17" s="564"/>
      <c r="AA17" s="564"/>
      <c r="AB17" s="564"/>
      <c r="AC17" s="564"/>
      <c r="AD17" s="564"/>
      <c r="AE17" s="565"/>
    </row>
    <row r="18" spans="1:40" ht="20.149999999999999" customHeight="1">
      <c r="A18" s="604"/>
      <c r="B18" s="570" t="s">
        <v>5</v>
      </c>
      <c r="C18" s="570"/>
      <c r="D18" s="570"/>
      <c r="E18" s="570"/>
      <c r="F18" s="570"/>
      <c r="G18" s="570"/>
      <c r="H18" s="570"/>
      <c r="I18" s="570"/>
      <c r="J18" s="570"/>
      <c r="K18" s="570"/>
      <c r="L18" s="563"/>
      <c r="M18" s="564"/>
      <c r="N18" s="564"/>
      <c r="O18" s="564"/>
      <c r="P18" s="564"/>
      <c r="Q18" s="564"/>
      <c r="R18" s="564"/>
      <c r="S18" s="564"/>
      <c r="T18" s="564"/>
      <c r="U18" s="564"/>
      <c r="V18" s="564"/>
      <c r="W18" s="564"/>
      <c r="X18" s="564"/>
      <c r="Y18" s="564"/>
      <c r="Z18" s="564"/>
      <c r="AA18" s="564"/>
      <c r="AB18" s="564"/>
      <c r="AC18" s="564"/>
      <c r="AD18" s="564"/>
      <c r="AE18" s="565"/>
    </row>
    <row r="19" spans="1:40" ht="20.149999999999999" customHeight="1">
      <c r="A19" s="590" t="s">
        <v>6</v>
      </c>
      <c r="B19" s="570" t="s">
        <v>7</v>
      </c>
      <c r="C19" s="570"/>
      <c r="D19" s="570"/>
      <c r="E19" s="570"/>
      <c r="F19" s="570"/>
      <c r="G19" s="570"/>
      <c r="H19" s="570"/>
      <c r="I19" s="570"/>
      <c r="J19" s="570"/>
      <c r="K19" s="570"/>
      <c r="L19" s="548"/>
      <c r="M19" s="549"/>
      <c r="N19" s="549"/>
      <c r="O19" s="550"/>
      <c r="P19" s="178"/>
      <c r="Q19" s="551"/>
      <c r="R19" s="552"/>
      <c r="S19" s="552"/>
      <c r="T19" s="552"/>
      <c r="U19" s="553"/>
      <c r="V19" s="82"/>
      <c r="W19" s="82"/>
      <c r="X19" s="82"/>
      <c r="Y19" s="82"/>
      <c r="Z19" s="82"/>
      <c r="AB19" s="39"/>
      <c r="AC19" s="39"/>
      <c r="AN19" s="363" t="s">
        <v>8</v>
      </c>
    </row>
    <row r="20" spans="1:40" ht="44.25" customHeight="1">
      <c r="A20" s="605"/>
      <c r="B20" s="606" t="s">
        <v>2409</v>
      </c>
      <c r="C20" s="606"/>
      <c r="D20" s="606"/>
      <c r="E20" s="606"/>
      <c r="F20" s="606"/>
      <c r="G20" s="606"/>
      <c r="H20" s="606"/>
      <c r="I20" s="606"/>
      <c r="J20" s="606"/>
      <c r="K20" s="606"/>
      <c r="L20" s="563"/>
      <c r="M20" s="564"/>
      <c r="N20" s="564"/>
      <c r="O20" s="564"/>
      <c r="P20" s="564"/>
      <c r="Q20" s="564"/>
      <c r="R20" s="564"/>
      <c r="S20" s="564"/>
      <c r="T20" s="564"/>
      <c r="U20" s="564"/>
      <c r="V20" s="564"/>
      <c r="W20" s="564"/>
      <c r="X20" s="564"/>
      <c r="Y20" s="564"/>
      <c r="Z20" s="564"/>
      <c r="AA20" s="564"/>
      <c r="AB20" s="564"/>
      <c r="AC20" s="564"/>
      <c r="AD20" s="564"/>
      <c r="AE20" s="565"/>
      <c r="AN20" s="363" t="str">
        <f>L19&amp;"-"&amp;Q19</f>
        <v>-</v>
      </c>
    </row>
    <row r="21" spans="1:40" ht="38.25" customHeight="1">
      <c r="A21" s="591"/>
      <c r="B21" s="606" t="s">
        <v>2410</v>
      </c>
      <c r="C21" s="606"/>
      <c r="D21" s="606"/>
      <c r="E21" s="606"/>
      <c r="F21" s="606"/>
      <c r="G21" s="606"/>
      <c r="H21" s="606"/>
      <c r="I21" s="606"/>
      <c r="J21" s="606"/>
      <c r="K21" s="606"/>
      <c r="L21" s="566"/>
      <c r="M21" s="567"/>
      <c r="N21" s="567"/>
      <c r="O21" s="567"/>
      <c r="P21" s="567"/>
      <c r="Q21" s="567"/>
      <c r="R21" s="567"/>
      <c r="S21" s="567"/>
      <c r="T21" s="567"/>
      <c r="U21" s="567"/>
      <c r="V21" s="567"/>
      <c r="W21" s="567"/>
      <c r="X21" s="567"/>
      <c r="Y21" s="567"/>
      <c r="Z21" s="567"/>
      <c r="AA21" s="567"/>
      <c r="AB21" s="567"/>
      <c r="AC21" s="567"/>
      <c r="AD21" s="567"/>
      <c r="AE21" s="568"/>
    </row>
    <row r="22" spans="1:40" ht="30" customHeight="1">
      <c r="A22" s="593" t="s">
        <v>9</v>
      </c>
      <c r="B22" s="569" t="s">
        <v>10</v>
      </c>
      <c r="C22" s="570"/>
      <c r="D22" s="570"/>
      <c r="E22" s="570"/>
      <c r="F22" s="570"/>
      <c r="G22" s="570"/>
      <c r="H22" s="570"/>
      <c r="I22" s="570"/>
      <c r="J22" s="570"/>
      <c r="K22" s="570"/>
      <c r="L22" s="571"/>
      <c r="M22" s="572"/>
      <c r="N22" s="572"/>
      <c r="O22" s="572"/>
      <c r="P22" s="572"/>
      <c r="Q22" s="572"/>
      <c r="R22" s="572"/>
      <c r="S22" s="572"/>
      <c r="T22" s="572"/>
      <c r="U22" s="572"/>
      <c r="V22" s="572"/>
      <c r="W22" s="572"/>
      <c r="X22" s="572"/>
      <c r="Y22" s="572"/>
      <c r="Z22" s="572"/>
      <c r="AA22" s="572"/>
      <c r="AB22" s="572"/>
      <c r="AC22" s="572"/>
      <c r="AD22" s="572"/>
      <c r="AE22" s="573"/>
    </row>
    <row r="23" spans="1:40" ht="19.5" customHeight="1">
      <c r="A23" s="594"/>
      <c r="B23" s="592" t="s">
        <v>11</v>
      </c>
      <c r="C23" s="592"/>
      <c r="D23" s="592"/>
      <c r="E23" s="592"/>
      <c r="F23" s="592"/>
      <c r="G23" s="592"/>
      <c r="H23" s="592"/>
      <c r="I23" s="592"/>
      <c r="J23" s="592"/>
      <c r="K23" s="569"/>
      <c r="L23" s="571"/>
      <c r="M23" s="572"/>
      <c r="N23" s="572"/>
      <c r="O23" s="572"/>
      <c r="P23" s="572"/>
      <c r="Q23" s="572"/>
      <c r="R23" s="572"/>
      <c r="S23" s="572"/>
      <c r="T23" s="572"/>
      <c r="U23" s="572"/>
      <c r="V23" s="572"/>
      <c r="W23" s="572"/>
      <c r="X23" s="572"/>
      <c r="Y23" s="572"/>
      <c r="Z23" s="572"/>
      <c r="AA23" s="572"/>
      <c r="AB23" s="572"/>
      <c r="AC23" s="572"/>
      <c r="AD23" s="572"/>
      <c r="AE23" s="573"/>
    </row>
    <row r="24" spans="1:40" ht="20.149999999999999" customHeight="1">
      <c r="A24" s="600" t="s">
        <v>12</v>
      </c>
      <c r="B24" s="601"/>
      <c r="C24" s="601"/>
      <c r="D24" s="601"/>
      <c r="E24" s="601"/>
      <c r="F24" s="601"/>
      <c r="G24" s="601"/>
      <c r="H24" s="601"/>
      <c r="I24" s="601"/>
      <c r="J24" s="601"/>
      <c r="K24" s="602"/>
      <c r="L24" s="554"/>
      <c r="M24" s="555"/>
      <c r="N24" s="555"/>
      <c r="O24" s="555"/>
      <c r="P24" s="555"/>
      <c r="Q24" s="555"/>
      <c r="R24" s="555"/>
      <c r="S24" s="555"/>
      <c r="T24" s="555"/>
      <c r="U24" s="555"/>
      <c r="V24" s="556"/>
      <c r="W24" s="83"/>
      <c r="X24" s="83"/>
      <c r="Y24" s="83"/>
      <c r="Z24" s="83"/>
      <c r="AA24" s="84"/>
      <c r="AB24" s="84"/>
      <c r="AC24" s="84"/>
      <c r="AD24" s="84"/>
      <c r="AE24" s="84"/>
      <c r="AH24" s="22"/>
    </row>
    <row r="25" spans="1:40" ht="20.149999999999999" customHeight="1">
      <c r="A25" s="588" t="s">
        <v>13</v>
      </c>
      <c r="B25" s="570" t="s">
        <v>4</v>
      </c>
      <c r="C25" s="570"/>
      <c r="D25" s="570"/>
      <c r="E25" s="570"/>
      <c r="F25" s="570"/>
      <c r="G25" s="570"/>
      <c r="H25" s="570"/>
      <c r="I25" s="570"/>
      <c r="J25" s="570"/>
      <c r="K25" s="570"/>
      <c r="L25" s="571"/>
      <c r="M25" s="572"/>
      <c r="N25" s="572"/>
      <c r="O25" s="572"/>
      <c r="P25" s="572"/>
      <c r="Q25" s="572"/>
      <c r="R25" s="572"/>
      <c r="S25" s="572"/>
      <c r="T25" s="572"/>
      <c r="U25" s="572"/>
      <c r="V25" s="572"/>
      <c r="W25" s="572"/>
      <c r="X25" s="573"/>
      <c r="Y25" s="83"/>
      <c r="Z25" s="83"/>
      <c r="AA25" s="84"/>
      <c r="AB25" s="84"/>
      <c r="AC25" s="84"/>
      <c r="AD25" s="84"/>
      <c r="AE25" s="84"/>
    </row>
    <row r="26" spans="1:40" ht="20.149999999999999" customHeight="1">
      <c r="A26" s="589"/>
      <c r="B26" s="598" t="s">
        <v>11</v>
      </c>
      <c r="C26" s="598"/>
      <c r="D26" s="598"/>
      <c r="E26" s="598"/>
      <c r="F26" s="598"/>
      <c r="G26" s="598"/>
      <c r="H26" s="598"/>
      <c r="I26" s="598"/>
      <c r="J26" s="598"/>
      <c r="K26" s="598"/>
      <c r="L26" s="571"/>
      <c r="M26" s="572"/>
      <c r="N26" s="572"/>
      <c r="O26" s="572"/>
      <c r="P26" s="572"/>
      <c r="Q26" s="572"/>
      <c r="R26" s="572"/>
      <c r="S26" s="572"/>
      <c r="T26" s="572"/>
      <c r="U26" s="572"/>
      <c r="V26" s="572"/>
      <c r="W26" s="572"/>
      <c r="X26" s="573"/>
      <c r="Y26" s="83"/>
      <c r="Z26" s="83"/>
      <c r="AA26" s="84"/>
      <c r="AB26" s="84"/>
      <c r="AC26" s="84"/>
      <c r="AD26" s="84"/>
      <c r="AE26" s="84"/>
    </row>
    <row r="27" spans="1:40" ht="20.149999999999999" customHeight="1">
      <c r="A27" s="590" t="s">
        <v>14</v>
      </c>
      <c r="B27" s="570" t="s">
        <v>15</v>
      </c>
      <c r="C27" s="570"/>
      <c r="D27" s="570"/>
      <c r="E27" s="570"/>
      <c r="F27" s="570"/>
      <c r="G27" s="570"/>
      <c r="H27" s="570"/>
      <c r="I27" s="570"/>
      <c r="J27" s="570"/>
      <c r="K27" s="570"/>
      <c r="L27" s="571"/>
      <c r="M27" s="572"/>
      <c r="N27" s="572"/>
      <c r="O27" s="572"/>
      <c r="P27" s="572"/>
      <c r="Q27" s="572"/>
      <c r="R27" s="572"/>
      <c r="S27" s="572"/>
      <c r="T27" s="572"/>
      <c r="U27" s="572"/>
      <c r="V27" s="572"/>
      <c r="W27" s="572"/>
      <c r="X27" s="573"/>
      <c r="Y27" s="83"/>
      <c r="Z27" s="83"/>
      <c r="AA27" s="84"/>
      <c r="AB27" s="84"/>
      <c r="AC27" s="84"/>
      <c r="AD27" s="84"/>
      <c r="AE27" s="84"/>
    </row>
    <row r="28" spans="1:40" ht="20.149999999999999" customHeight="1">
      <c r="A28" s="591"/>
      <c r="B28" s="570" t="s">
        <v>16</v>
      </c>
      <c r="C28" s="570"/>
      <c r="D28" s="570"/>
      <c r="E28" s="570"/>
      <c r="F28" s="570"/>
      <c r="G28" s="570"/>
      <c r="H28" s="570"/>
      <c r="I28" s="570"/>
      <c r="J28" s="570"/>
      <c r="K28" s="570"/>
      <c r="L28" s="595"/>
      <c r="M28" s="596"/>
      <c r="N28" s="596"/>
      <c r="O28" s="596"/>
      <c r="P28" s="596"/>
      <c r="Q28" s="596"/>
      <c r="R28" s="596"/>
      <c r="S28" s="596"/>
      <c r="T28" s="596"/>
      <c r="U28" s="596"/>
      <c r="V28" s="596"/>
      <c r="W28" s="596"/>
      <c r="X28" s="597"/>
      <c r="Y28" s="83"/>
      <c r="Z28" s="83"/>
      <c r="AA28" s="84"/>
      <c r="AB28" s="84"/>
      <c r="AC28" s="84"/>
      <c r="AD28" s="84"/>
      <c r="AE28" s="84"/>
    </row>
    <row r="29" spans="1:40" ht="13.75" customHeight="1" thickBot="1">
      <c r="B29" s="82"/>
      <c r="C29" s="82"/>
      <c r="D29" s="82"/>
      <c r="E29" s="82"/>
      <c r="F29" s="82"/>
      <c r="G29" s="82"/>
      <c r="H29" s="82"/>
      <c r="I29" s="82"/>
      <c r="J29" s="389"/>
      <c r="K29" s="389"/>
      <c r="L29" s="390"/>
      <c r="M29" s="391"/>
      <c r="N29" s="391"/>
      <c r="O29" s="391"/>
      <c r="P29" s="391"/>
      <c r="Q29" s="391"/>
      <c r="R29" s="391"/>
      <c r="S29" s="391"/>
      <c r="T29" s="391"/>
      <c r="U29" s="391"/>
      <c r="V29" s="391"/>
      <c r="W29" s="391"/>
      <c r="X29" s="391"/>
      <c r="Y29" s="83"/>
      <c r="Z29" s="83"/>
      <c r="AA29" s="84"/>
      <c r="AB29" s="84"/>
      <c r="AC29" s="84"/>
      <c r="AD29" s="84"/>
      <c r="AE29" s="84"/>
    </row>
    <row r="30" spans="1:40" ht="20.149999999999999"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20" t="str">
        <f>IF(L18="", "", IF(AND(OR(AND(B34="✓",F35="✓",B36=""), AND(B34="",B36="✓")),OR(AND(B39="✓",B40=""), AND(B39="",B40="✓")),B32="✓",O42&lt;&gt;"",T42&lt;&gt;""),"○","×"))</f>
        <v/>
      </c>
      <c r="AF30" s="621"/>
      <c r="AG30" s="28"/>
    </row>
    <row r="31" spans="1:40" ht="18" customHeight="1" thickBot="1">
      <c r="A31" s="393"/>
      <c r="B31" s="512" t="s">
        <v>2496</v>
      </c>
      <c r="C31" s="511"/>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5"/>
    </row>
    <row r="32" spans="1:40" ht="20.149999999999999" customHeight="1" thickBot="1">
      <c r="A32" s="269"/>
      <c r="B32" s="631"/>
      <c r="C32" s="632"/>
      <c r="D32" s="632"/>
      <c r="E32" s="633"/>
      <c r="F32" s="628" t="s">
        <v>2041</v>
      </c>
      <c r="G32" s="629"/>
      <c r="H32" s="629"/>
      <c r="I32" s="629"/>
      <c r="J32" s="629"/>
      <c r="K32" s="629"/>
      <c r="L32" s="629"/>
      <c r="M32" s="629"/>
      <c r="N32" s="629"/>
      <c r="O32" s="629"/>
      <c r="P32" s="629"/>
      <c r="Q32" s="629"/>
      <c r="R32" s="629"/>
      <c r="S32" s="629"/>
      <c r="T32" s="629"/>
      <c r="U32" s="629"/>
      <c r="V32" s="629"/>
      <c r="W32" s="629"/>
      <c r="X32" s="629"/>
      <c r="Y32" s="629"/>
      <c r="Z32" s="629"/>
      <c r="AA32" s="629"/>
      <c r="AB32" s="629"/>
      <c r="AC32" s="629"/>
      <c r="AD32" s="629"/>
      <c r="AE32" s="629"/>
      <c r="AF32" s="396"/>
    </row>
    <row r="33" spans="1:38" s="25" customFormat="1" ht="4.5" customHeight="1">
      <c r="A33" s="481"/>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482"/>
    </row>
    <row r="34" spans="1:38" s="25" customFormat="1" ht="4.5" customHeight="1">
      <c r="A34" s="481"/>
      <c r="B34" s="617" t="s">
        <v>2495</v>
      </c>
      <c r="C34" s="617"/>
      <c r="D34" s="617"/>
      <c r="E34" s="617"/>
      <c r="F34" s="610"/>
      <c r="G34" s="610"/>
      <c r="H34" s="610"/>
      <c r="I34" s="610"/>
      <c r="J34" s="610"/>
      <c r="K34" s="610"/>
      <c r="L34" s="610"/>
      <c r="M34" s="610"/>
      <c r="N34" s="610"/>
      <c r="O34" s="610"/>
      <c r="P34" s="610"/>
      <c r="Q34" s="610"/>
      <c r="R34" s="610"/>
      <c r="S34" s="610"/>
      <c r="T34" s="610"/>
      <c r="U34" s="610"/>
      <c r="V34" s="610"/>
      <c r="W34" s="610"/>
      <c r="X34" s="610"/>
      <c r="Y34" s="610"/>
      <c r="Z34" s="610"/>
      <c r="AA34" s="610"/>
      <c r="AB34" s="610"/>
      <c r="AC34" s="610"/>
      <c r="AD34" s="610"/>
      <c r="AE34" s="610"/>
      <c r="AF34" s="482"/>
    </row>
    <row r="35" spans="1:38" s="25" customFormat="1" ht="4.5" customHeight="1">
      <c r="A35" s="481"/>
      <c r="B35" s="617"/>
      <c r="C35" s="617"/>
      <c r="D35" s="617"/>
      <c r="E35" s="617"/>
      <c r="F35" s="617" t="s">
        <v>2495</v>
      </c>
      <c r="G35" s="617"/>
      <c r="H35" s="617"/>
      <c r="I35" s="617"/>
      <c r="J35" s="610"/>
      <c r="K35" s="610"/>
      <c r="L35" s="610"/>
      <c r="M35" s="610"/>
      <c r="N35" s="610"/>
      <c r="O35" s="610"/>
      <c r="P35" s="610"/>
      <c r="Q35" s="610"/>
      <c r="R35" s="610"/>
      <c r="S35" s="610"/>
      <c r="T35" s="610"/>
      <c r="U35" s="610"/>
      <c r="V35" s="610"/>
      <c r="W35" s="610"/>
      <c r="X35" s="610"/>
      <c r="Y35" s="610"/>
      <c r="Z35" s="610"/>
      <c r="AA35" s="610"/>
      <c r="AB35" s="610"/>
      <c r="AC35" s="610"/>
      <c r="AD35" s="610"/>
      <c r="AE35" s="610"/>
      <c r="AF35" s="482"/>
    </row>
    <row r="36" spans="1:38" s="25" customFormat="1" ht="4.5" customHeight="1">
      <c r="A36" s="481"/>
      <c r="B36" s="617"/>
      <c r="C36" s="617"/>
      <c r="D36" s="617"/>
      <c r="E36" s="617"/>
      <c r="F36" s="610"/>
      <c r="G36" s="610"/>
      <c r="H36" s="610"/>
      <c r="I36" s="610"/>
      <c r="J36" s="610"/>
      <c r="K36" s="610"/>
      <c r="L36" s="610"/>
      <c r="M36" s="610"/>
      <c r="N36" s="610"/>
      <c r="O36" s="610"/>
      <c r="P36" s="610"/>
      <c r="Q36" s="610"/>
      <c r="R36" s="610"/>
      <c r="S36" s="610"/>
      <c r="T36" s="610"/>
      <c r="U36" s="610"/>
      <c r="V36" s="610"/>
      <c r="W36" s="610"/>
      <c r="X36" s="610"/>
      <c r="Y36" s="610"/>
      <c r="Z36" s="610"/>
      <c r="AA36" s="610"/>
      <c r="AB36" s="610"/>
      <c r="AC36" s="610"/>
      <c r="AD36" s="610"/>
      <c r="AE36" s="610"/>
      <c r="AF36" s="482"/>
    </row>
    <row r="37" spans="1:38" s="25" customFormat="1" ht="4.5" customHeight="1">
      <c r="A37" s="481"/>
      <c r="B37" s="483"/>
      <c r="C37" s="483"/>
      <c r="D37" s="483"/>
      <c r="E37" s="483"/>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4"/>
      <c r="AE37" s="484"/>
      <c r="AF37" s="482"/>
    </row>
    <row r="38" spans="1:38" ht="18" customHeight="1" thickBot="1">
      <c r="A38" s="269"/>
      <c r="B38" s="630" t="s">
        <v>2496</v>
      </c>
      <c r="C38" s="630"/>
      <c r="D38" s="630"/>
      <c r="E38" s="630"/>
      <c r="F38" s="630"/>
      <c r="G38" s="630"/>
      <c r="H38" s="630"/>
      <c r="I38" s="630"/>
      <c r="J38" s="630"/>
      <c r="K38" s="630"/>
      <c r="L38" s="630"/>
      <c r="M38" s="630"/>
      <c r="N38" s="630"/>
      <c r="O38" s="630"/>
      <c r="P38" s="630"/>
      <c r="Q38" s="630"/>
      <c r="R38" s="630"/>
      <c r="S38" s="630"/>
      <c r="T38" s="630"/>
      <c r="U38" s="630"/>
      <c r="V38" s="630"/>
      <c r="W38" s="630"/>
      <c r="X38" s="630"/>
      <c r="Y38" s="630"/>
      <c r="Z38" s="630"/>
      <c r="AA38" s="397"/>
      <c r="AB38" s="397"/>
      <c r="AC38" s="397"/>
      <c r="AD38" s="397"/>
      <c r="AE38" s="397"/>
      <c r="AF38" s="398"/>
    </row>
    <row r="39" spans="1:38" ht="35.4" customHeight="1" thickBot="1">
      <c r="A39" s="269"/>
      <c r="B39" s="631"/>
      <c r="C39" s="632"/>
      <c r="D39" s="632"/>
      <c r="E39" s="633"/>
      <c r="F39" s="629" t="s">
        <v>2560</v>
      </c>
      <c r="G39" s="629"/>
      <c r="H39" s="629"/>
      <c r="I39" s="629"/>
      <c r="J39" s="629"/>
      <c r="K39" s="629"/>
      <c r="L39" s="629"/>
      <c r="M39" s="629"/>
      <c r="N39" s="629"/>
      <c r="O39" s="629"/>
      <c r="P39" s="629"/>
      <c r="Q39" s="629"/>
      <c r="R39" s="629"/>
      <c r="S39" s="629"/>
      <c r="T39" s="629"/>
      <c r="U39" s="629"/>
      <c r="V39" s="629"/>
      <c r="W39" s="629"/>
      <c r="X39" s="629"/>
      <c r="Y39" s="629"/>
      <c r="Z39" s="629"/>
      <c r="AA39" s="629"/>
      <c r="AB39" s="629"/>
      <c r="AC39" s="629"/>
      <c r="AD39" s="629"/>
      <c r="AE39" s="629"/>
      <c r="AF39" s="396"/>
    </row>
    <row r="40" spans="1:38" ht="5.5" customHeight="1">
      <c r="A40" s="269"/>
      <c r="B40" s="634"/>
      <c r="C40" s="634"/>
      <c r="D40" s="634"/>
      <c r="E40" s="634"/>
      <c r="F40" s="629"/>
      <c r="G40" s="629"/>
      <c r="H40" s="629"/>
      <c r="I40" s="629"/>
      <c r="J40" s="629"/>
      <c r="K40" s="629"/>
      <c r="L40" s="629"/>
      <c r="M40" s="629"/>
      <c r="N40" s="629"/>
      <c r="O40" s="629"/>
      <c r="P40" s="629"/>
      <c r="Q40" s="629"/>
      <c r="R40" s="629"/>
      <c r="S40" s="629"/>
      <c r="T40" s="629"/>
      <c r="U40" s="629"/>
      <c r="V40" s="629"/>
      <c r="W40" s="629"/>
      <c r="X40" s="629"/>
      <c r="Y40" s="629"/>
      <c r="Z40" s="629"/>
      <c r="AA40" s="629"/>
      <c r="AB40" s="629"/>
      <c r="AC40" s="629"/>
      <c r="AD40" s="629"/>
      <c r="AE40" s="385"/>
      <c r="AF40" s="396"/>
    </row>
    <row r="41" spans="1:38" ht="10.75" customHeight="1" thickBot="1">
      <c r="A41" s="399"/>
      <c r="B41" s="400"/>
      <c r="C41" s="401"/>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3"/>
    </row>
    <row r="42" spans="1:38" ht="20.149999999999999" customHeight="1" thickBot="1">
      <c r="A42" s="404"/>
      <c r="B42" s="438"/>
      <c r="C42" s="405" t="s">
        <v>72</v>
      </c>
      <c r="D42" s="438"/>
      <c r="E42" s="438"/>
      <c r="F42" s="438"/>
      <c r="G42" s="438"/>
      <c r="H42" s="438"/>
      <c r="I42" s="438"/>
      <c r="J42" s="622">
        <v>8</v>
      </c>
      <c r="K42" s="622"/>
      <c r="L42" s="405" t="s">
        <v>73</v>
      </c>
      <c r="M42" s="402"/>
      <c r="N42" s="438"/>
      <c r="O42" s="623"/>
      <c r="P42" s="635"/>
      <c r="Q42" s="624"/>
      <c r="R42" s="405" t="s">
        <v>74</v>
      </c>
      <c r="S42" s="438"/>
      <c r="T42" s="623"/>
      <c r="U42" s="624"/>
      <c r="V42" s="405" t="s">
        <v>75</v>
      </c>
      <c r="W42" s="625" t="s">
        <v>27</v>
      </c>
      <c r="X42" s="625"/>
      <c r="Y42" s="625"/>
      <c r="Z42" s="611" t="str">
        <f>IF(L18="","",L18)</f>
        <v/>
      </c>
      <c r="AA42" s="611"/>
      <c r="AB42" s="611"/>
      <c r="AC42" s="611"/>
      <c r="AD42" s="611"/>
      <c r="AE42" s="611"/>
      <c r="AF42" s="439"/>
      <c r="AG42" s="406"/>
      <c r="AH42" s="406"/>
      <c r="AI42" s="406"/>
      <c r="AJ42" s="406"/>
      <c r="AK42" s="406"/>
      <c r="AL42" s="406"/>
    </row>
    <row r="43" spans="1:38" ht="20.149999999999999" customHeight="1">
      <c r="A43" s="404"/>
      <c r="B43" s="407"/>
      <c r="C43" s="405"/>
      <c r="D43" s="405"/>
      <c r="E43" s="405"/>
      <c r="F43" s="405"/>
      <c r="G43" s="405"/>
      <c r="H43" s="405"/>
      <c r="I43" s="405"/>
      <c r="J43" s="405"/>
      <c r="K43" s="405"/>
      <c r="L43" s="405"/>
      <c r="M43" s="405"/>
      <c r="N43" s="438"/>
      <c r="O43" s="438"/>
      <c r="P43" s="438"/>
      <c r="Q43" s="438"/>
      <c r="R43" s="438"/>
      <c r="S43" s="438"/>
      <c r="T43" s="438"/>
      <c r="U43" s="438"/>
      <c r="V43" s="438"/>
      <c r="W43" s="626" t="s">
        <v>76</v>
      </c>
      <c r="X43" s="626"/>
      <c r="Y43" s="626"/>
      <c r="Z43" s="627" t="s">
        <v>10</v>
      </c>
      <c r="AA43" s="627"/>
      <c r="AB43" s="611" t="str">
        <f>IF(L22="", "",L22)</f>
        <v/>
      </c>
      <c r="AC43" s="611"/>
      <c r="AD43" s="611" t="str">
        <f>IF(L23="", "", L23)</f>
        <v/>
      </c>
      <c r="AE43" s="611"/>
      <c r="AF43" s="439"/>
      <c r="AG43" s="415"/>
      <c r="AH43" s="415"/>
      <c r="AJ43" s="414"/>
      <c r="AK43" s="414"/>
      <c r="AL43" s="406"/>
    </row>
    <row r="44" spans="1:38" ht="12" customHeight="1" thickBot="1">
      <c r="A44" s="408"/>
      <c r="B44" s="409"/>
      <c r="C44" s="410"/>
      <c r="D44" s="410"/>
      <c r="E44" s="410"/>
      <c r="F44" s="410"/>
      <c r="G44" s="410"/>
      <c r="H44" s="410"/>
      <c r="I44" s="410"/>
      <c r="J44" s="410"/>
      <c r="K44" s="410"/>
      <c r="L44" s="410"/>
      <c r="M44" s="410"/>
      <c r="N44" s="410"/>
      <c r="O44" s="410"/>
      <c r="P44" s="409"/>
      <c r="Q44" s="410"/>
      <c r="R44" s="411"/>
      <c r="S44" s="411"/>
      <c r="T44" s="411"/>
      <c r="U44" s="411"/>
      <c r="V44" s="411"/>
      <c r="W44" s="412"/>
      <c r="X44" s="412"/>
      <c r="Y44" s="412"/>
      <c r="Z44" s="412"/>
      <c r="AA44" s="412"/>
      <c r="AB44" s="412"/>
      <c r="AC44" s="412"/>
      <c r="AD44" s="412"/>
      <c r="AE44" s="412"/>
      <c r="AF44" s="413"/>
    </row>
    <row r="45" spans="1:38" ht="20.149999999999999" customHeight="1">
      <c r="A45" s="618" t="s">
        <v>2404</v>
      </c>
      <c r="B45" s="618"/>
      <c r="C45" s="618"/>
      <c r="D45" s="618"/>
      <c r="E45" s="618"/>
      <c r="F45" s="618"/>
      <c r="G45" s="618"/>
      <c r="H45" s="618"/>
      <c r="I45" s="618"/>
      <c r="J45" s="618"/>
      <c r="K45" s="618"/>
      <c r="L45" s="618"/>
      <c r="M45" s="618"/>
      <c r="N45" s="618"/>
      <c r="O45" s="618"/>
      <c r="P45" s="618"/>
      <c r="Q45" s="618"/>
      <c r="R45" s="618"/>
      <c r="S45" s="618"/>
      <c r="T45" s="618"/>
      <c r="U45" s="618"/>
      <c r="V45" s="618"/>
      <c r="W45" s="618"/>
      <c r="X45" s="618"/>
      <c r="Y45" s="618"/>
      <c r="Z45" s="618"/>
      <c r="AA45" s="618"/>
      <c r="AB45" s="618"/>
      <c r="AC45" s="618"/>
      <c r="AD45" s="618"/>
      <c r="AE45" s="618"/>
      <c r="AF45" s="618"/>
      <c r="AG45" s="416"/>
      <c r="AH45" s="416"/>
      <c r="AI45" s="416"/>
      <c r="AJ45" s="188"/>
    </row>
    <row r="46" spans="1:38" ht="20.149999999999999" customHeight="1">
      <c r="A46" s="619"/>
      <c r="B46" s="619"/>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row>
    <row r="47" spans="1:38" s="86" customFormat="1" ht="20.149999999999999" customHeight="1">
      <c r="A47" s="85" t="s">
        <v>2402</v>
      </c>
      <c r="B47" s="82"/>
      <c r="C47" s="82"/>
      <c r="D47" s="82"/>
      <c r="E47" s="82"/>
      <c r="F47" s="82"/>
      <c r="G47" s="82"/>
      <c r="H47" s="82"/>
      <c r="I47" s="82"/>
      <c r="J47" s="82"/>
      <c r="K47" s="82"/>
      <c r="L47" s="392"/>
      <c r="M47" s="392"/>
      <c r="N47" s="392"/>
      <c r="O47" s="392"/>
      <c r="P47" s="392"/>
      <c r="Q47" s="392"/>
      <c r="R47" s="392"/>
      <c r="S47" s="392"/>
      <c r="T47" s="392"/>
      <c r="U47" s="392"/>
      <c r="V47" s="392"/>
      <c r="W47" s="392"/>
      <c r="X47" s="392"/>
      <c r="Y47" s="82"/>
      <c r="Z47" s="82"/>
      <c r="AA47" s="39"/>
      <c r="AB47" s="39"/>
      <c r="AC47" s="39"/>
      <c r="AD47" s="39"/>
      <c r="AE47" s="39"/>
    </row>
    <row r="48" spans="1:38" s="86" customFormat="1" ht="20.149999999999999" customHeight="1" thickBot="1">
      <c r="A48" s="91" t="s">
        <v>1950</v>
      </c>
      <c r="B48" s="82"/>
      <c r="C48" s="82"/>
      <c r="D48" s="82"/>
      <c r="E48" s="82"/>
      <c r="F48" s="82"/>
      <c r="G48" s="82"/>
      <c r="H48" s="82"/>
      <c r="I48" s="82"/>
      <c r="J48" s="82"/>
      <c r="K48" s="82"/>
      <c r="L48" s="82"/>
      <c r="M48" s="82"/>
      <c r="N48" s="82"/>
      <c r="O48" s="82"/>
      <c r="P48" s="82"/>
      <c r="Q48" s="82"/>
      <c r="R48" s="82"/>
      <c r="S48" s="82"/>
      <c r="T48" s="82"/>
      <c r="U48" s="82"/>
      <c r="V48" s="82"/>
      <c r="W48" s="92"/>
      <c r="X48" s="82"/>
      <c r="Y48" s="82"/>
      <c r="Z48" s="82"/>
      <c r="AA48" s="39"/>
      <c r="AB48" s="39"/>
      <c r="AC48" s="39"/>
      <c r="AD48" s="39"/>
      <c r="AE48" s="39"/>
    </row>
    <row r="49" spans="1:41" s="86" customFormat="1" ht="23.4" customHeight="1" thickBot="1">
      <c r="A49" s="615" t="s">
        <v>2300</v>
      </c>
      <c r="B49" s="615"/>
      <c r="C49" s="615"/>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6"/>
      <c r="AF49" s="434" t="str">
        <f>IF(L18="","",IF(AND(W51="✓",W52="✓",W53="✓",W54="✓"),"○","×"))</f>
        <v/>
      </c>
    </row>
    <row r="50" spans="1:41" s="86" customFormat="1" ht="17.399999999999999" customHeight="1" thickBot="1">
      <c r="A50" s="288" t="s">
        <v>2412</v>
      </c>
      <c r="B50" s="277"/>
      <c r="C50" s="277"/>
      <c r="D50" s="277"/>
      <c r="E50" s="277"/>
      <c r="F50" s="277"/>
      <c r="G50" s="277"/>
      <c r="H50" s="277"/>
      <c r="I50" s="277"/>
      <c r="J50" s="277"/>
      <c r="K50" s="277"/>
      <c r="L50" s="277"/>
      <c r="M50" s="277"/>
      <c r="N50" s="277"/>
      <c r="O50" s="277"/>
      <c r="P50" s="277"/>
      <c r="Q50" s="277"/>
      <c r="R50" s="277"/>
      <c r="S50" s="277"/>
      <c r="T50" s="277"/>
      <c r="U50" s="277"/>
      <c r="Y50" s="277"/>
      <c r="Z50" s="277"/>
      <c r="AA50" s="277"/>
      <c r="AB50" s="277"/>
      <c r="AC50" s="278"/>
      <c r="AD50" s="277"/>
      <c r="AE50" s="277"/>
      <c r="AF50" s="433"/>
    </row>
    <row r="51" spans="1:41" s="86" customFormat="1" ht="17.5">
      <c r="A51" s="523" t="s">
        <v>2049</v>
      </c>
      <c r="B51" s="524"/>
      <c r="C51" s="524"/>
      <c r="D51" s="524"/>
      <c r="E51" s="524"/>
      <c r="F51" s="524"/>
      <c r="G51" s="524"/>
      <c r="H51" s="524"/>
      <c r="I51" s="524"/>
      <c r="J51" s="524"/>
      <c r="K51" s="524"/>
      <c r="L51" s="524"/>
      <c r="M51" s="524"/>
      <c r="N51" s="524"/>
      <c r="O51" s="524"/>
      <c r="P51" s="524"/>
      <c r="Q51" s="524"/>
      <c r="R51" s="524"/>
      <c r="S51" s="525"/>
      <c r="T51" s="577">
        <f>COUNTIF($Z$58:$AB$157,"*介護予防*")</f>
        <v>0</v>
      </c>
      <c r="U51" s="577"/>
      <c r="V51" s="454" t="s">
        <v>2050</v>
      </c>
      <c r="W51" s="471"/>
      <c r="Y51" s="288"/>
      <c r="Z51" s="288"/>
      <c r="AA51" s="288"/>
      <c r="AB51" s="288"/>
      <c r="AC51" s="288"/>
      <c r="AD51" s="288"/>
      <c r="AE51" s="288"/>
      <c r="AF51" s="288"/>
    </row>
    <row r="52" spans="1:41" s="86" customFormat="1" ht="17.5">
      <c r="A52" s="523" t="s">
        <v>2366</v>
      </c>
      <c r="B52" s="524"/>
      <c r="C52" s="524"/>
      <c r="D52" s="524"/>
      <c r="E52" s="524"/>
      <c r="F52" s="524"/>
      <c r="G52" s="524"/>
      <c r="H52" s="524"/>
      <c r="I52" s="524"/>
      <c r="J52" s="524"/>
      <c r="K52" s="524"/>
      <c r="L52" s="524"/>
      <c r="M52" s="524"/>
      <c r="N52" s="524"/>
      <c r="O52" s="524"/>
      <c r="P52" s="524"/>
      <c r="Q52" s="524"/>
      <c r="R52" s="524"/>
      <c r="S52" s="525"/>
      <c r="T52" s="577">
        <f>COUNTIF($Z$58:$AB$157,"*短期利用型*")</f>
        <v>0</v>
      </c>
      <c r="U52" s="577"/>
      <c r="V52" s="454" t="s">
        <v>2050</v>
      </c>
      <c r="W52" s="472"/>
      <c r="Y52" s="288"/>
      <c r="Z52" s="288"/>
      <c r="AA52" s="288"/>
      <c r="AB52" s="288"/>
      <c r="AC52" s="288"/>
      <c r="AD52" s="288"/>
      <c r="AE52" s="288"/>
      <c r="AF52" s="288"/>
    </row>
    <row r="53" spans="1:41" s="86" customFormat="1" ht="17.5">
      <c r="A53" s="523" t="s">
        <v>2368</v>
      </c>
      <c r="B53" s="524"/>
      <c r="C53" s="524"/>
      <c r="D53" s="524"/>
      <c r="E53" s="524"/>
      <c r="F53" s="524"/>
      <c r="G53" s="524"/>
      <c r="H53" s="524"/>
      <c r="I53" s="524"/>
      <c r="J53" s="524"/>
      <c r="K53" s="524"/>
      <c r="L53" s="524"/>
      <c r="M53" s="524"/>
      <c r="N53" s="524"/>
      <c r="O53" s="524"/>
      <c r="P53" s="524"/>
      <c r="Q53" s="524"/>
      <c r="R53" s="524"/>
      <c r="S53" s="525"/>
      <c r="T53" s="577">
        <f>COUNTIF($Z$58:$AB$157,"*独自*")+COUNTIF($Z$58:$AB$157,"介護予防ケアマネジメント")</f>
        <v>0</v>
      </c>
      <c r="U53" s="577"/>
      <c r="V53" s="454" t="s">
        <v>2050</v>
      </c>
      <c r="W53" s="472"/>
      <c r="Y53" s="288"/>
      <c r="Z53" s="288"/>
      <c r="AA53" s="288"/>
      <c r="AB53" s="288"/>
      <c r="AC53" s="288"/>
      <c r="AD53" s="288"/>
      <c r="AE53" s="288"/>
      <c r="AF53" s="288"/>
    </row>
    <row r="54" spans="1:41" s="86" customFormat="1" ht="18" thickBot="1">
      <c r="A54" s="523" t="s">
        <v>2367</v>
      </c>
      <c r="B54" s="524"/>
      <c r="C54" s="524"/>
      <c r="D54" s="524"/>
      <c r="E54" s="524"/>
      <c r="F54" s="524"/>
      <c r="G54" s="524"/>
      <c r="H54" s="524"/>
      <c r="I54" s="524"/>
      <c r="J54" s="524"/>
      <c r="K54" s="524"/>
      <c r="L54" s="524"/>
      <c r="M54" s="524"/>
      <c r="N54" s="524"/>
      <c r="O54" s="524"/>
      <c r="P54" s="524"/>
      <c r="Q54" s="524"/>
      <c r="R54" s="524"/>
      <c r="S54" s="525"/>
      <c r="T54" s="577">
        <f>COUNTIF(AO58:AP157,"その他")</f>
        <v>0</v>
      </c>
      <c r="U54" s="577"/>
      <c r="V54" s="454" t="s">
        <v>2050</v>
      </c>
      <c r="W54" s="473"/>
      <c r="Y54" s="288"/>
      <c r="Z54" s="288"/>
      <c r="AA54" s="288"/>
      <c r="AB54" s="288"/>
      <c r="AC54" s="288"/>
      <c r="AD54" s="288"/>
      <c r="AE54" s="288"/>
      <c r="AF54" s="288"/>
    </row>
    <row r="55" spans="1:41" s="86" customFormat="1" ht="17.5">
      <c r="A55" s="419"/>
      <c r="B55" s="419"/>
      <c r="C55" s="419"/>
      <c r="D55" s="419"/>
      <c r="E55" s="419"/>
      <c r="F55" s="419"/>
      <c r="G55" s="419"/>
      <c r="H55" s="419"/>
      <c r="I55" s="419"/>
      <c r="J55" s="419"/>
      <c r="K55" s="419"/>
      <c r="L55" s="419"/>
      <c r="M55" s="419"/>
      <c r="N55" s="419"/>
      <c r="O55" s="419"/>
      <c r="P55" s="419"/>
      <c r="Q55" s="419"/>
      <c r="R55" s="419"/>
      <c r="S55" s="419"/>
      <c r="T55" s="419"/>
      <c r="U55" s="419"/>
      <c r="V55" s="419"/>
      <c r="Y55" s="288"/>
      <c r="Z55" s="288"/>
      <c r="AA55" s="288"/>
      <c r="AB55" s="288"/>
      <c r="AC55" s="288"/>
      <c r="AD55" s="288"/>
      <c r="AE55" s="288"/>
      <c r="AF55" s="288"/>
    </row>
    <row r="56" spans="1:41" s="86" customFormat="1" ht="26" customHeight="1">
      <c r="A56" s="526" t="s">
        <v>17</v>
      </c>
      <c r="B56" s="528" t="s">
        <v>18</v>
      </c>
      <c r="C56" s="529"/>
      <c r="D56" s="529"/>
      <c r="E56" s="529"/>
      <c r="F56" s="529"/>
      <c r="G56" s="529"/>
      <c r="H56" s="529"/>
      <c r="I56" s="529"/>
      <c r="J56" s="529"/>
      <c r="K56" s="530"/>
      <c r="L56" s="528" t="s">
        <v>19</v>
      </c>
      <c r="M56" s="529"/>
      <c r="N56" s="529"/>
      <c r="O56" s="529"/>
      <c r="P56" s="530"/>
      <c r="Q56" s="581" t="s">
        <v>20</v>
      </c>
      <c r="R56" s="582"/>
      <c r="S56" s="582"/>
      <c r="T56" s="582"/>
      <c r="U56" s="582"/>
      <c r="V56" s="583"/>
      <c r="W56" s="609" t="s">
        <v>21</v>
      </c>
      <c r="X56" s="609"/>
      <c r="Y56" s="609"/>
      <c r="Z56" s="609" t="s">
        <v>22</v>
      </c>
      <c r="AA56" s="609"/>
      <c r="AB56" s="609"/>
      <c r="AC56" s="575" t="s">
        <v>2298</v>
      </c>
      <c r="AD56" s="584" t="s">
        <v>2413</v>
      </c>
      <c r="AE56" s="530" t="s">
        <v>2301</v>
      </c>
      <c r="AF56"/>
      <c r="AG56"/>
      <c r="AH56"/>
      <c r="AI56"/>
      <c r="AJ56"/>
      <c r="AK56"/>
      <c r="AL56"/>
    </row>
    <row r="57" spans="1:41" s="86" customFormat="1" ht="47.4" customHeight="1" thickBot="1">
      <c r="A57" s="527"/>
      <c r="B57" s="531"/>
      <c r="C57" s="532"/>
      <c r="D57" s="532"/>
      <c r="E57" s="532"/>
      <c r="F57" s="532"/>
      <c r="G57" s="532"/>
      <c r="H57" s="532"/>
      <c r="I57" s="532"/>
      <c r="J57" s="532"/>
      <c r="K57" s="533"/>
      <c r="L57" s="531"/>
      <c r="M57" s="532"/>
      <c r="N57" s="532"/>
      <c r="O57" s="532"/>
      <c r="P57" s="533"/>
      <c r="Q57" s="534" t="s">
        <v>23</v>
      </c>
      <c r="R57" s="535"/>
      <c r="S57" s="535"/>
      <c r="T57" s="535"/>
      <c r="U57" s="535"/>
      <c r="V57" s="179" t="s">
        <v>24</v>
      </c>
      <c r="W57" s="534"/>
      <c r="X57" s="534"/>
      <c r="Y57" s="534"/>
      <c r="Z57" s="534"/>
      <c r="AA57" s="534"/>
      <c r="AB57" s="534"/>
      <c r="AC57" s="576"/>
      <c r="AD57" s="585"/>
      <c r="AE57" s="580"/>
      <c r="AF57"/>
      <c r="AG57"/>
      <c r="AH57"/>
      <c r="AI57"/>
      <c r="AJ57"/>
      <c r="AK57"/>
      <c r="AL57"/>
    </row>
    <row r="58" spans="1:41" ht="45" customHeight="1">
      <c r="A58" s="94">
        <v>1</v>
      </c>
      <c r="B58" s="539"/>
      <c r="C58" s="540"/>
      <c r="D58" s="540"/>
      <c r="E58" s="540"/>
      <c r="F58" s="540"/>
      <c r="G58" s="540"/>
      <c r="H58" s="540"/>
      <c r="I58" s="540"/>
      <c r="J58" s="540"/>
      <c r="K58" s="541"/>
      <c r="L58" s="557"/>
      <c r="M58" s="558"/>
      <c r="N58" s="558"/>
      <c r="O58" s="558"/>
      <c r="P58" s="559"/>
      <c r="Q58" s="545"/>
      <c r="R58" s="546"/>
      <c r="S58" s="546"/>
      <c r="T58" s="546"/>
      <c r="U58" s="547"/>
      <c r="V58" s="279"/>
      <c r="W58" s="612"/>
      <c r="X58" s="613"/>
      <c r="Y58" s="614"/>
      <c r="Z58" s="522"/>
      <c r="AA58" s="522"/>
      <c r="AB58" s="522"/>
      <c r="AC58" s="343" t="str">
        <f>IFERROR(VLOOKUP(Z58,【参考】数式用!$A$4:$B$54,2,FALSE),"")</f>
        <v/>
      </c>
      <c r="AD58" s="216"/>
      <c r="AE58" s="215" t="str">
        <f>IF(B58="","",IF(AO58="総合事業","数式を削除して手入力",IFERROR(INDEX(【参考】数式用!$AT$3:$AV$452,MATCH(Q58&amp;V58,【参考】数式用!$AS$3:$AS$452,0),MATCH(VLOOKUP(Z58,【参考】数式用!$AW$2:$AX$53,2,FALSE),【参考】数式用!$AT$2:$AV$2,0)),10)))</f>
        <v/>
      </c>
      <c r="AF58" s="95"/>
      <c r="AG58" s="95"/>
      <c r="AH58" s="95"/>
      <c r="AI58" s="95"/>
      <c r="AJ58" s="95"/>
      <c r="AK58" s="95"/>
      <c r="AL58" s="95"/>
      <c r="AN58" s="418" t="str">
        <f>IF($L$18="", "", VLOOKUP(Z58,【参考】数式用!$A$4:$M$54,13,FALSE))</f>
        <v/>
      </c>
      <c r="AO58" s="46" t="e">
        <f>VLOOKUP(Z58,【参考】数式用!$A$2:$N$54,14,FALSE)</f>
        <v>#N/A</v>
      </c>
    </row>
    <row r="59" spans="1:41" ht="45" customHeight="1">
      <c r="A59" s="94">
        <v>2</v>
      </c>
      <c r="B59" s="542"/>
      <c r="C59" s="543"/>
      <c r="D59" s="543"/>
      <c r="E59" s="543"/>
      <c r="F59" s="543"/>
      <c r="G59" s="543"/>
      <c r="H59" s="543"/>
      <c r="I59" s="543"/>
      <c r="J59" s="543"/>
      <c r="K59" s="544"/>
      <c r="L59" s="560"/>
      <c r="M59" s="561"/>
      <c r="N59" s="561"/>
      <c r="O59" s="561"/>
      <c r="P59" s="562"/>
      <c r="Q59" s="515"/>
      <c r="R59" s="516"/>
      <c r="S59" s="516"/>
      <c r="T59" s="516"/>
      <c r="U59" s="517"/>
      <c r="V59" s="279"/>
      <c r="W59" s="518"/>
      <c r="X59" s="518"/>
      <c r="Y59" s="518"/>
      <c r="Z59" s="519"/>
      <c r="AA59" s="520"/>
      <c r="AB59" s="521"/>
      <c r="AC59" s="343" t="str">
        <f>IFERROR(VLOOKUP(Z59,【参考】数式用!$A$4:$B$54,2,FALSE),"")</f>
        <v/>
      </c>
      <c r="AD59" s="216"/>
      <c r="AE59" s="215" t="str">
        <f>IF(B59="","",IF(AO59="総合事業","数式を削除して手入力",IFERROR(INDEX(【参考】数式用!$AT$3:$AV$452,MATCH(Q59&amp;V59,【参考】数式用!$AS$3:$AS$452,0),MATCH(VLOOKUP(Z59,【参考】数式用!$AW$2:$AX$53,2,FALSE),【参考】数式用!$AT$2:$AV$2,0)),10)))</f>
        <v/>
      </c>
      <c r="AN59" s="418" t="str">
        <f>IF($L$18="", "", VLOOKUP(Z59,【参考】数式用!$A$4:$M$54,13,FALSE))</f>
        <v/>
      </c>
      <c r="AO59" s="46" t="e">
        <f>VLOOKUP(Z59,【参考】数式用!$A$2:$N$54,14,FALSE)</f>
        <v>#N/A</v>
      </c>
    </row>
    <row r="60" spans="1:41" ht="50" customHeight="1">
      <c r="A60" s="94">
        <f t="shared" ref="A60:A96" si="0">A59+1</f>
        <v>3</v>
      </c>
      <c r="B60" s="542"/>
      <c r="C60" s="543"/>
      <c r="D60" s="543"/>
      <c r="E60" s="543"/>
      <c r="F60" s="543"/>
      <c r="G60" s="543"/>
      <c r="H60" s="543"/>
      <c r="I60" s="543"/>
      <c r="J60" s="543"/>
      <c r="K60" s="544"/>
      <c r="L60" s="560"/>
      <c r="M60" s="561"/>
      <c r="N60" s="561"/>
      <c r="O60" s="561"/>
      <c r="P60" s="562"/>
      <c r="Q60" s="515"/>
      <c r="R60" s="516"/>
      <c r="S60" s="516"/>
      <c r="T60" s="516"/>
      <c r="U60" s="517"/>
      <c r="V60" s="279"/>
      <c r="W60" s="518"/>
      <c r="X60" s="518"/>
      <c r="Y60" s="518"/>
      <c r="Z60" s="519"/>
      <c r="AA60" s="520"/>
      <c r="AB60" s="521"/>
      <c r="AC60" s="343" t="str">
        <f>IFERROR(VLOOKUP(Z60,【参考】数式用!$A$4:$B$54,2,FALSE),"")</f>
        <v/>
      </c>
      <c r="AD60" s="216"/>
      <c r="AE60" s="215" t="str">
        <f>IF(B60="","",IF(AO60="総合事業","数式を削除して手入力",IFERROR(INDEX(【参考】数式用!$AT$3:$AV$452,MATCH(Q60&amp;V60,【参考】数式用!$AS$3:$AS$452,0),MATCH(VLOOKUP(Z60,【参考】数式用!$AW$2:$AX$53,2,FALSE),【参考】数式用!$AT$2:$AV$2,0)),10)))</f>
        <v/>
      </c>
      <c r="AN60" s="418" t="str">
        <f>IF($L$18="", "", VLOOKUP(Z60,【参考】数式用!$A$4:$M$54,13,FALSE))</f>
        <v/>
      </c>
      <c r="AO60" s="46" t="e">
        <f>VLOOKUP(Z60,【参考】数式用!$A$2:$N$54,14,FALSE)</f>
        <v>#N/A</v>
      </c>
    </row>
    <row r="61" spans="1:41" ht="50" customHeight="1">
      <c r="A61" s="94">
        <f t="shared" si="0"/>
        <v>4</v>
      </c>
      <c r="B61" s="542"/>
      <c r="C61" s="543"/>
      <c r="D61" s="543"/>
      <c r="E61" s="543"/>
      <c r="F61" s="543"/>
      <c r="G61" s="543"/>
      <c r="H61" s="543"/>
      <c r="I61" s="543"/>
      <c r="J61" s="543"/>
      <c r="K61" s="544"/>
      <c r="L61" s="560"/>
      <c r="M61" s="561"/>
      <c r="N61" s="561"/>
      <c r="O61" s="561"/>
      <c r="P61" s="562"/>
      <c r="Q61" s="515"/>
      <c r="R61" s="516"/>
      <c r="S61" s="516"/>
      <c r="T61" s="516"/>
      <c r="U61" s="517"/>
      <c r="V61" s="279"/>
      <c r="W61" s="518"/>
      <c r="X61" s="518"/>
      <c r="Y61" s="518"/>
      <c r="Z61" s="519"/>
      <c r="AA61" s="520"/>
      <c r="AB61" s="521"/>
      <c r="AC61" s="343" t="str">
        <f>IFERROR(VLOOKUP(Z61,【参考】数式用!$A$4:$B$54,2,FALSE),"")</f>
        <v/>
      </c>
      <c r="AD61" s="216"/>
      <c r="AE61" s="215" t="str">
        <f>IF(B61="","",IF(AO61="総合事業","数式を削除して手入力",IFERROR(INDEX(【参考】数式用!$AT$3:$AV$452,MATCH(Q61&amp;V61,【参考】数式用!$AS$3:$AS$452,0),MATCH(VLOOKUP(Z61,【参考】数式用!$AW$2:$AX$53,2,FALSE),【参考】数式用!$AT$2:$AV$2,0)),10)))</f>
        <v/>
      </c>
      <c r="AN61" s="418" t="str">
        <f>IF($L$18="", "", VLOOKUP(Z61,【参考】数式用!$A$4:$M$54,13,FALSE))</f>
        <v/>
      </c>
      <c r="AO61" s="46" t="e">
        <f>VLOOKUP(Z61,【参考】数式用!$A$2:$N$54,14,FALSE)</f>
        <v>#N/A</v>
      </c>
    </row>
    <row r="62" spans="1:41" ht="50" customHeight="1">
      <c r="A62" s="94">
        <f t="shared" si="0"/>
        <v>5</v>
      </c>
      <c r="B62" s="542"/>
      <c r="C62" s="543"/>
      <c r="D62" s="543"/>
      <c r="E62" s="543"/>
      <c r="F62" s="543"/>
      <c r="G62" s="543"/>
      <c r="H62" s="543"/>
      <c r="I62" s="543"/>
      <c r="J62" s="543"/>
      <c r="K62" s="544"/>
      <c r="L62" s="560"/>
      <c r="M62" s="561"/>
      <c r="N62" s="561"/>
      <c r="O62" s="561"/>
      <c r="P62" s="562"/>
      <c r="Q62" s="515"/>
      <c r="R62" s="516"/>
      <c r="S62" s="516"/>
      <c r="T62" s="516"/>
      <c r="U62" s="517"/>
      <c r="V62" s="279"/>
      <c r="W62" s="518"/>
      <c r="X62" s="518"/>
      <c r="Y62" s="518"/>
      <c r="Z62" s="522"/>
      <c r="AA62" s="522"/>
      <c r="AB62" s="522"/>
      <c r="AC62" s="343" t="str">
        <f>IFERROR(VLOOKUP(Z62,【参考】数式用!$A$4:$B$54,2,FALSE),"")</f>
        <v/>
      </c>
      <c r="AD62" s="216"/>
      <c r="AE62" s="215" t="str">
        <f>IF(B62="","",IF(AO62="総合事業","数式を削除して手入力",IFERROR(INDEX(【参考】数式用!$AT$3:$AV$452,MATCH(Q62&amp;V62,【参考】数式用!$AS$3:$AS$452,0),MATCH(VLOOKUP(Z62,【参考】数式用!$AW$2:$AX$53,2,FALSE),【参考】数式用!$AT$2:$AV$2,0)),10)))</f>
        <v/>
      </c>
      <c r="AN62" s="418" t="str">
        <f>IF($L$18="", "", VLOOKUP(Z62,【参考】数式用!$A$4:$M$54,13,FALSE))</f>
        <v/>
      </c>
      <c r="AO62" s="46" t="e">
        <f>VLOOKUP(Z62,【参考】数式用!$A$2:$N$54,14,FALSE)</f>
        <v>#N/A</v>
      </c>
    </row>
    <row r="63" spans="1:41" ht="50" customHeight="1">
      <c r="A63" s="94">
        <f t="shared" si="0"/>
        <v>6</v>
      </c>
      <c r="B63" s="542"/>
      <c r="C63" s="543"/>
      <c r="D63" s="543"/>
      <c r="E63" s="543"/>
      <c r="F63" s="543"/>
      <c r="G63" s="543"/>
      <c r="H63" s="543"/>
      <c r="I63" s="543"/>
      <c r="J63" s="543"/>
      <c r="K63" s="544"/>
      <c r="L63" s="560"/>
      <c r="M63" s="561"/>
      <c r="N63" s="561"/>
      <c r="O63" s="561"/>
      <c r="P63" s="562"/>
      <c r="Q63" s="515"/>
      <c r="R63" s="516"/>
      <c r="S63" s="516"/>
      <c r="T63" s="516"/>
      <c r="U63" s="517"/>
      <c r="V63" s="279"/>
      <c r="W63" s="518"/>
      <c r="X63" s="518"/>
      <c r="Y63" s="518"/>
      <c r="Z63" s="522"/>
      <c r="AA63" s="522"/>
      <c r="AB63" s="522"/>
      <c r="AC63" s="343" t="str">
        <f>IFERROR(VLOOKUP(Z63,【参考】数式用!$A$4:$B$54,2,FALSE),"")</f>
        <v/>
      </c>
      <c r="AD63" s="216"/>
      <c r="AE63" s="215" t="str">
        <f>IF(B63="","",IF(AO63="総合事業","数式を削除して手入力",IFERROR(INDEX(【参考】数式用!$AT$3:$AV$452,MATCH(Q63&amp;V63,【参考】数式用!$AS$3:$AS$452,0),MATCH(VLOOKUP(Z63,【参考】数式用!$AW$2:$AX$53,2,FALSE),【参考】数式用!$AT$2:$AV$2,0)),10)))</f>
        <v/>
      </c>
      <c r="AN63" s="418" t="str">
        <f>IF($L$18="", "", VLOOKUP(Z63,【参考】数式用!$A$4:$M$54,13,FALSE))</f>
        <v/>
      </c>
      <c r="AO63" s="46" t="e">
        <f>VLOOKUP(Z63,【参考】数式用!$A$2:$N$54,14,FALSE)</f>
        <v>#N/A</v>
      </c>
    </row>
    <row r="64" spans="1:41" ht="50" customHeight="1">
      <c r="A64" s="94">
        <f t="shared" si="0"/>
        <v>7</v>
      </c>
      <c r="B64" s="542"/>
      <c r="C64" s="543"/>
      <c r="D64" s="543"/>
      <c r="E64" s="543"/>
      <c r="F64" s="543"/>
      <c r="G64" s="543"/>
      <c r="H64" s="543"/>
      <c r="I64" s="543"/>
      <c r="J64" s="543"/>
      <c r="K64" s="544"/>
      <c r="L64" s="560"/>
      <c r="M64" s="561"/>
      <c r="N64" s="561"/>
      <c r="O64" s="561"/>
      <c r="P64" s="562"/>
      <c r="Q64" s="515"/>
      <c r="R64" s="516"/>
      <c r="S64" s="516"/>
      <c r="T64" s="516"/>
      <c r="U64" s="517"/>
      <c r="V64" s="279"/>
      <c r="W64" s="518"/>
      <c r="X64" s="518"/>
      <c r="Y64" s="518"/>
      <c r="Z64" s="522"/>
      <c r="AA64" s="522"/>
      <c r="AB64" s="522"/>
      <c r="AC64" s="343" t="str">
        <f>IFERROR(VLOOKUP(Z64,【参考】数式用!$A$4:$B$54,2,FALSE),"")</f>
        <v/>
      </c>
      <c r="AD64" s="216"/>
      <c r="AE64" s="215" t="str">
        <f>IF(B64="","",IF(AO64="総合事業","数式を削除して手入力",IFERROR(INDEX(【参考】数式用!$AT$3:$AV$452,MATCH(Q64&amp;V64,【参考】数式用!$AS$3:$AS$452,0),MATCH(VLOOKUP(Z64,【参考】数式用!$AW$2:$AX$53,2,FALSE),【参考】数式用!$AT$2:$AV$2,0)),10)))</f>
        <v/>
      </c>
      <c r="AN64" s="418" t="str">
        <f>IF($L$18="", "", VLOOKUP(Z64,【参考】数式用!$A$4:$M$54,13,FALSE))</f>
        <v/>
      </c>
      <c r="AO64" s="46" t="e">
        <f>VLOOKUP(Z64,【参考】数式用!$A$2:$N$54,14,FALSE)</f>
        <v>#N/A</v>
      </c>
    </row>
    <row r="65" spans="1:41" ht="50" customHeight="1">
      <c r="A65" s="94">
        <f t="shared" si="0"/>
        <v>8</v>
      </c>
      <c r="B65" s="542"/>
      <c r="C65" s="543"/>
      <c r="D65" s="543"/>
      <c r="E65" s="543"/>
      <c r="F65" s="543"/>
      <c r="G65" s="543"/>
      <c r="H65" s="543"/>
      <c r="I65" s="543"/>
      <c r="J65" s="543"/>
      <c r="K65" s="544"/>
      <c r="L65" s="560"/>
      <c r="M65" s="561"/>
      <c r="N65" s="561"/>
      <c r="O65" s="561"/>
      <c r="P65" s="562"/>
      <c r="Q65" s="515"/>
      <c r="R65" s="516"/>
      <c r="S65" s="516"/>
      <c r="T65" s="516"/>
      <c r="U65" s="517"/>
      <c r="V65" s="279"/>
      <c r="W65" s="518"/>
      <c r="X65" s="518"/>
      <c r="Y65" s="518"/>
      <c r="Z65" s="522"/>
      <c r="AA65" s="522"/>
      <c r="AB65" s="522"/>
      <c r="AC65" s="343" t="str">
        <f>IFERROR(VLOOKUP(Z65,【参考】数式用!$A$4:$B$54,2,FALSE),"")</f>
        <v/>
      </c>
      <c r="AD65" s="216"/>
      <c r="AE65" s="215" t="str">
        <f>IF(B65="","",IF(AO65="総合事業","数式を削除して手入力",IFERROR(INDEX(【参考】数式用!$AT$3:$AV$452,MATCH(Q65&amp;V65,【参考】数式用!$AS$3:$AS$452,0),MATCH(VLOOKUP(Z65,【参考】数式用!$AW$2:$AX$53,2,FALSE),【参考】数式用!$AT$2:$AV$2,0)),10)))</f>
        <v/>
      </c>
      <c r="AN65" s="418" t="str">
        <f>IF($L$18="", "", VLOOKUP(Z65,【参考】数式用!$A$4:$M$54,13,FALSE))</f>
        <v/>
      </c>
      <c r="AO65" s="46" t="e">
        <f>VLOOKUP(Z65,【参考】数式用!$A$2:$N$54,14,FALSE)</f>
        <v>#N/A</v>
      </c>
    </row>
    <row r="66" spans="1:41" ht="50" customHeight="1">
      <c r="A66" s="94">
        <f t="shared" si="0"/>
        <v>9</v>
      </c>
      <c r="B66" s="542"/>
      <c r="C66" s="543"/>
      <c r="D66" s="543"/>
      <c r="E66" s="543"/>
      <c r="F66" s="543"/>
      <c r="G66" s="543"/>
      <c r="H66" s="543"/>
      <c r="I66" s="543"/>
      <c r="J66" s="543"/>
      <c r="K66" s="544"/>
      <c r="L66" s="560"/>
      <c r="M66" s="561"/>
      <c r="N66" s="561"/>
      <c r="O66" s="561"/>
      <c r="P66" s="562"/>
      <c r="Q66" s="515"/>
      <c r="R66" s="516"/>
      <c r="S66" s="516"/>
      <c r="T66" s="516"/>
      <c r="U66" s="517"/>
      <c r="V66" s="279"/>
      <c r="W66" s="518"/>
      <c r="X66" s="518"/>
      <c r="Y66" s="518"/>
      <c r="Z66" s="522"/>
      <c r="AA66" s="522"/>
      <c r="AB66" s="522"/>
      <c r="AC66" s="343" t="str">
        <f>IFERROR(VLOOKUP(Z66,【参考】数式用!$A$4:$B$54,2,FALSE),"")</f>
        <v/>
      </c>
      <c r="AD66" s="216"/>
      <c r="AE66" s="215" t="str">
        <f>IF(B66="","",IF(AO66="総合事業","数式を削除して手入力",IFERROR(INDEX(【参考】数式用!$AT$3:$AV$452,MATCH(Q66&amp;V66,【参考】数式用!$AS$3:$AS$452,0),MATCH(VLOOKUP(Z66,【参考】数式用!$AW$2:$AX$53,2,FALSE),【参考】数式用!$AT$2:$AV$2,0)),10)))</f>
        <v/>
      </c>
      <c r="AN66" s="418" t="str">
        <f>IF($L$18="", "", VLOOKUP(Z66,【参考】数式用!$A$4:$M$54,13,FALSE))</f>
        <v/>
      </c>
      <c r="AO66" s="46" t="e">
        <f>VLOOKUP(Z66,【参考】数式用!$A$2:$N$54,14,FALSE)</f>
        <v>#N/A</v>
      </c>
    </row>
    <row r="67" spans="1:41" ht="50" customHeight="1">
      <c r="A67" s="94">
        <f t="shared" si="0"/>
        <v>10</v>
      </c>
      <c r="B67" s="542"/>
      <c r="C67" s="543"/>
      <c r="D67" s="543"/>
      <c r="E67" s="543"/>
      <c r="F67" s="543"/>
      <c r="G67" s="543"/>
      <c r="H67" s="543"/>
      <c r="I67" s="543"/>
      <c r="J67" s="543"/>
      <c r="K67" s="544"/>
      <c r="L67" s="560"/>
      <c r="M67" s="561"/>
      <c r="N67" s="561"/>
      <c r="O67" s="561"/>
      <c r="P67" s="562"/>
      <c r="Q67" s="515"/>
      <c r="R67" s="516"/>
      <c r="S67" s="516"/>
      <c r="T67" s="516"/>
      <c r="U67" s="517"/>
      <c r="V67" s="279"/>
      <c r="W67" s="518"/>
      <c r="X67" s="518"/>
      <c r="Y67" s="518"/>
      <c r="Z67" s="522"/>
      <c r="AA67" s="522"/>
      <c r="AB67" s="522"/>
      <c r="AC67" s="343" t="str">
        <f>IFERROR(VLOOKUP(Z67,【参考】数式用!$A$4:$B$54,2,FALSE),"")</f>
        <v/>
      </c>
      <c r="AD67" s="216"/>
      <c r="AE67" s="215" t="str">
        <f>IF(B67="","",IF(AO67="総合事業","数式を削除して手入力",IFERROR(INDEX(【参考】数式用!$AT$3:$AV$452,MATCH(Q67&amp;V67,【参考】数式用!$AS$3:$AS$452,0),MATCH(VLOOKUP(Z67,【参考】数式用!$AW$2:$AX$53,2,FALSE),【参考】数式用!$AT$2:$AV$2,0)),10)))</f>
        <v/>
      </c>
      <c r="AN67" s="418" t="str">
        <f>IF($L$18="", "", VLOOKUP(Z67,【参考】数式用!$A$4:$M$54,13,FALSE))</f>
        <v/>
      </c>
      <c r="AO67" s="46" t="e">
        <f>VLOOKUP(Z67,【参考】数式用!$A$2:$N$54,14,FALSE)</f>
        <v>#N/A</v>
      </c>
    </row>
    <row r="68" spans="1:41" ht="50" customHeight="1">
      <c r="A68" s="94">
        <f t="shared" si="0"/>
        <v>11</v>
      </c>
      <c r="B68" s="542"/>
      <c r="C68" s="543"/>
      <c r="D68" s="543"/>
      <c r="E68" s="543"/>
      <c r="F68" s="543"/>
      <c r="G68" s="543"/>
      <c r="H68" s="543"/>
      <c r="I68" s="543"/>
      <c r="J68" s="543"/>
      <c r="K68" s="544"/>
      <c r="L68" s="560"/>
      <c r="M68" s="561"/>
      <c r="N68" s="561"/>
      <c r="O68" s="561"/>
      <c r="P68" s="562"/>
      <c r="Q68" s="515"/>
      <c r="R68" s="516"/>
      <c r="S68" s="516"/>
      <c r="T68" s="516"/>
      <c r="U68" s="517"/>
      <c r="V68" s="279"/>
      <c r="W68" s="518"/>
      <c r="X68" s="518"/>
      <c r="Y68" s="518"/>
      <c r="Z68" s="522"/>
      <c r="AA68" s="522"/>
      <c r="AB68" s="522"/>
      <c r="AC68" s="343" t="str">
        <f>IFERROR(VLOOKUP(Z68,【参考】数式用!$A$4:$B$54,2,FALSE),"")</f>
        <v/>
      </c>
      <c r="AD68" s="216"/>
      <c r="AE68" s="215" t="str">
        <f>IF(B68="","",IF(AO68="総合事業","数式を削除して手入力",IFERROR(INDEX(【参考】数式用!$AT$3:$AV$452,MATCH(Q68&amp;V68,【参考】数式用!$AS$3:$AS$452,0),MATCH(VLOOKUP(Z68,【参考】数式用!$AW$2:$AX$53,2,FALSE),【参考】数式用!$AT$2:$AV$2,0)),10)))</f>
        <v/>
      </c>
      <c r="AN68" s="418" t="str">
        <f>IF($L$18="", "", VLOOKUP(Z68,【参考】数式用!$A$4:$M$54,13,FALSE))</f>
        <v/>
      </c>
      <c r="AO68" s="46" t="e">
        <f>VLOOKUP(Z68,【参考】数式用!$A$2:$N$54,14,FALSE)</f>
        <v>#N/A</v>
      </c>
    </row>
    <row r="69" spans="1:41" ht="50" customHeight="1">
      <c r="A69" s="94">
        <f t="shared" si="0"/>
        <v>12</v>
      </c>
      <c r="B69" s="542"/>
      <c r="C69" s="543"/>
      <c r="D69" s="543"/>
      <c r="E69" s="543"/>
      <c r="F69" s="543"/>
      <c r="G69" s="543"/>
      <c r="H69" s="543"/>
      <c r="I69" s="543"/>
      <c r="J69" s="543"/>
      <c r="K69" s="544"/>
      <c r="L69" s="560"/>
      <c r="M69" s="561"/>
      <c r="N69" s="561"/>
      <c r="O69" s="561"/>
      <c r="P69" s="562"/>
      <c r="Q69" s="515"/>
      <c r="R69" s="516"/>
      <c r="S69" s="516"/>
      <c r="T69" s="516"/>
      <c r="U69" s="517"/>
      <c r="V69" s="279"/>
      <c r="W69" s="518"/>
      <c r="X69" s="518"/>
      <c r="Y69" s="518"/>
      <c r="Z69" s="522"/>
      <c r="AA69" s="522"/>
      <c r="AB69" s="522"/>
      <c r="AC69" s="343" t="str">
        <f>IFERROR(VLOOKUP(Z69,【参考】数式用!$A$4:$B$54,2,FALSE),"")</f>
        <v/>
      </c>
      <c r="AD69" s="216"/>
      <c r="AE69" s="215" t="str">
        <f>IF(B69="","",IF(AO69="総合事業","数式を削除して手入力",IFERROR(INDEX(【参考】数式用!$AT$3:$AV$452,MATCH(Q69&amp;V69,【参考】数式用!$AS$3:$AS$452,0),MATCH(VLOOKUP(Z69,【参考】数式用!$AW$2:$AX$53,2,FALSE),【参考】数式用!$AT$2:$AV$2,0)),10)))</f>
        <v/>
      </c>
      <c r="AN69" s="418" t="str">
        <f>IF($L$18="", "", VLOOKUP(Z69,【参考】数式用!$A$4:$M$54,13,FALSE))</f>
        <v/>
      </c>
      <c r="AO69" s="46" t="e">
        <f>VLOOKUP(Z69,【参考】数式用!$A$2:$N$54,14,FALSE)</f>
        <v>#N/A</v>
      </c>
    </row>
    <row r="70" spans="1:41" ht="50" customHeight="1">
      <c r="A70" s="94">
        <f t="shared" si="0"/>
        <v>13</v>
      </c>
      <c r="B70" s="542"/>
      <c r="C70" s="543"/>
      <c r="D70" s="543"/>
      <c r="E70" s="543"/>
      <c r="F70" s="543"/>
      <c r="G70" s="543"/>
      <c r="H70" s="543"/>
      <c r="I70" s="543"/>
      <c r="J70" s="543"/>
      <c r="K70" s="544"/>
      <c r="L70" s="560"/>
      <c r="M70" s="561"/>
      <c r="N70" s="561"/>
      <c r="O70" s="561"/>
      <c r="P70" s="562"/>
      <c r="Q70" s="515"/>
      <c r="R70" s="516"/>
      <c r="S70" s="516"/>
      <c r="T70" s="516"/>
      <c r="U70" s="517"/>
      <c r="V70" s="279"/>
      <c r="W70" s="518"/>
      <c r="X70" s="518"/>
      <c r="Y70" s="518"/>
      <c r="Z70" s="522"/>
      <c r="AA70" s="522"/>
      <c r="AB70" s="522"/>
      <c r="AC70" s="343" t="str">
        <f>IFERROR(VLOOKUP(Z70,【参考】数式用!$A$4:$B$54,2,FALSE),"")</f>
        <v/>
      </c>
      <c r="AD70" s="216"/>
      <c r="AE70" s="215" t="str">
        <f>IF(B70="","",IF(AO70="総合事業","数式を削除して手入力",IFERROR(INDEX(【参考】数式用!$AT$3:$AV$452,MATCH(Q70&amp;V70,【参考】数式用!$AS$3:$AS$452,0),MATCH(VLOOKUP(Z70,【参考】数式用!$AW$2:$AX$53,2,FALSE),【参考】数式用!$AT$2:$AV$2,0)),10)))</f>
        <v/>
      </c>
      <c r="AN70" s="418" t="str">
        <f>IF($L$18="", "", VLOOKUP(Z70,【参考】数式用!$A$4:$M$54,13,FALSE))</f>
        <v/>
      </c>
      <c r="AO70" s="46" t="e">
        <f>VLOOKUP(Z70,【参考】数式用!$A$2:$N$54,14,FALSE)</f>
        <v>#N/A</v>
      </c>
    </row>
    <row r="71" spans="1:41" ht="50" customHeight="1">
      <c r="A71" s="94">
        <f t="shared" si="0"/>
        <v>14</v>
      </c>
      <c r="B71" s="542"/>
      <c r="C71" s="543"/>
      <c r="D71" s="543"/>
      <c r="E71" s="543"/>
      <c r="F71" s="543"/>
      <c r="G71" s="543"/>
      <c r="H71" s="543"/>
      <c r="I71" s="543"/>
      <c r="J71" s="543"/>
      <c r="K71" s="544"/>
      <c r="L71" s="560"/>
      <c r="M71" s="561"/>
      <c r="N71" s="561"/>
      <c r="O71" s="561"/>
      <c r="P71" s="562"/>
      <c r="Q71" s="515"/>
      <c r="R71" s="516"/>
      <c r="S71" s="516"/>
      <c r="T71" s="516"/>
      <c r="U71" s="517"/>
      <c r="V71" s="279"/>
      <c r="W71" s="518"/>
      <c r="X71" s="518"/>
      <c r="Y71" s="518"/>
      <c r="Z71" s="522"/>
      <c r="AA71" s="522"/>
      <c r="AB71" s="522"/>
      <c r="AC71" s="343" t="str">
        <f>IFERROR(VLOOKUP(Z71,【参考】数式用!$A$4:$B$54,2,FALSE),"")</f>
        <v/>
      </c>
      <c r="AD71" s="216"/>
      <c r="AE71" s="215" t="str">
        <f>IF(B71="","",IF(AO71="総合事業","数式を削除して手入力",IFERROR(INDEX(【参考】数式用!$AT$3:$AV$452,MATCH(Q71&amp;V71,【参考】数式用!$AS$3:$AS$452,0),MATCH(VLOOKUP(Z71,【参考】数式用!$AW$2:$AX$53,2,FALSE),【参考】数式用!$AT$2:$AV$2,0)),10)))</f>
        <v/>
      </c>
      <c r="AN71" s="418" t="str">
        <f>IF($L$18="", "", VLOOKUP(Z71,【参考】数式用!$A$4:$M$54,13,FALSE))</f>
        <v/>
      </c>
      <c r="AO71" s="46" t="e">
        <f>VLOOKUP(Z71,【参考】数式用!$A$2:$N$54,14,FALSE)</f>
        <v>#N/A</v>
      </c>
    </row>
    <row r="72" spans="1:41" ht="50" customHeight="1">
      <c r="A72" s="94">
        <f t="shared" si="0"/>
        <v>15</v>
      </c>
      <c r="B72" s="542"/>
      <c r="C72" s="543"/>
      <c r="D72" s="543"/>
      <c r="E72" s="543"/>
      <c r="F72" s="543"/>
      <c r="G72" s="543"/>
      <c r="H72" s="543"/>
      <c r="I72" s="543"/>
      <c r="J72" s="543"/>
      <c r="K72" s="544"/>
      <c r="L72" s="560"/>
      <c r="M72" s="561"/>
      <c r="N72" s="561"/>
      <c r="O72" s="561"/>
      <c r="P72" s="562"/>
      <c r="Q72" s="515"/>
      <c r="R72" s="516"/>
      <c r="S72" s="516"/>
      <c r="T72" s="516"/>
      <c r="U72" s="517"/>
      <c r="V72" s="279"/>
      <c r="W72" s="518"/>
      <c r="X72" s="518"/>
      <c r="Y72" s="518"/>
      <c r="Z72" s="522"/>
      <c r="AA72" s="522"/>
      <c r="AB72" s="522"/>
      <c r="AC72" s="343" t="str">
        <f>IFERROR(VLOOKUP(Z72,【参考】数式用!$A$4:$B$54,2,FALSE),"")</f>
        <v/>
      </c>
      <c r="AD72" s="216"/>
      <c r="AE72" s="215" t="str">
        <f>IF(B72="","",IF(AO72="総合事業","数式を削除して手入力",IFERROR(INDEX(【参考】数式用!$AT$3:$AV$452,MATCH(Q72&amp;V72,【参考】数式用!$AS$3:$AS$452,0),MATCH(VLOOKUP(Z72,【参考】数式用!$AW$2:$AX$53,2,FALSE),【参考】数式用!$AT$2:$AV$2,0)),10)))</f>
        <v/>
      </c>
      <c r="AN72" s="418" t="str">
        <f>IF($L$18="", "", VLOOKUP(Z72,【参考】数式用!$A$4:$M$54,13,FALSE))</f>
        <v/>
      </c>
      <c r="AO72" s="46" t="e">
        <f>VLOOKUP(Z72,【参考】数式用!$A$2:$N$54,14,FALSE)</f>
        <v>#N/A</v>
      </c>
    </row>
    <row r="73" spans="1:41" ht="50" customHeight="1">
      <c r="A73" s="94">
        <f t="shared" si="0"/>
        <v>16</v>
      </c>
      <c r="B73" s="542"/>
      <c r="C73" s="543"/>
      <c r="D73" s="543"/>
      <c r="E73" s="543"/>
      <c r="F73" s="543"/>
      <c r="G73" s="543"/>
      <c r="H73" s="543"/>
      <c r="I73" s="543"/>
      <c r="J73" s="543"/>
      <c r="K73" s="544"/>
      <c r="L73" s="560"/>
      <c r="M73" s="561"/>
      <c r="N73" s="561"/>
      <c r="O73" s="561"/>
      <c r="P73" s="562"/>
      <c r="Q73" s="515"/>
      <c r="R73" s="516"/>
      <c r="S73" s="516"/>
      <c r="T73" s="516"/>
      <c r="U73" s="517"/>
      <c r="V73" s="279"/>
      <c r="W73" s="518"/>
      <c r="X73" s="518"/>
      <c r="Y73" s="518"/>
      <c r="Z73" s="522"/>
      <c r="AA73" s="522"/>
      <c r="AB73" s="522"/>
      <c r="AC73" s="343" t="str">
        <f>IFERROR(VLOOKUP(Z73,【参考】数式用!$A$4:$B$54,2,FALSE),"")</f>
        <v/>
      </c>
      <c r="AD73" s="216"/>
      <c r="AE73" s="215" t="str">
        <f>IF(B73="","",IF(AO73="総合事業","数式を削除して手入力",IFERROR(INDEX(【参考】数式用!$AT$3:$AV$452,MATCH(Q73&amp;V73,【参考】数式用!$AS$3:$AS$452,0),MATCH(VLOOKUP(Z73,【参考】数式用!$AW$2:$AX$53,2,FALSE),【参考】数式用!$AT$2:$AV$2,0)),10)))</f>
        <v/>
      </c>
      <c r="AN73" s="418" t="str">
        <f>IF($L$18="", "", VLOOKUP(Z73,【参考】数式用!$A$4:$M$54,13,FALSE))</f>
        <v/>
      </c>
      <c r="AO73" s="46" t="e">
        <f>VLOOKUP(Z73,【参考】数式用!$A$2:$N$54,14,FALSE)</f>
        <v>#N/A</v>
      </c>
    </row>
    <row r="74" spans="1:41" ht="50" customHeight="1">
      <c r="A74" s="94">
        <f t="shared" si="0"/>
        <v>17</v>
      </c>
      <c r="B74" s="542"/>
      <c r="C74" s="543"/>
      <c r="D74" s="543"/>
      <c r="E74" s="543"/>
      <c r="F74" s="543"/>
      <c r="G74" s="543"/>
      <c r="H74" s="543"/>
      <c r="I74" s="543"/>
      <c r="J74" s="543"/>
      <c r="K74" s="544"/>
      <c r="L74" s="560"/>
      <c r="M74" s="561"/>
      <c r="N74" s="561"/>
      <c r="O74" s="561"/>
      <c r="P74" s="562"/>
      <c r="Q74" s="515"/>
      <c r="R74" s="516"/>
      <c r="S74" s="516"/>
      <c r="T74" s="516"/>
      <c r="U74" s="517"/>
      <c r="V74" s="279"/>
      <c r="W74" s="518"/>
      <c r="X74" s="518"/>
      <c r="Y74" s="518"/>
      <c r="Z74" s="519"/>
      <c r="AA74" s="520"/>
      <c r="AB74" s="521"/>
      <c r="AC74" s="343" t="str">
        <f>IFERROR(VLOOKUP(Z74,【参考】数式用!$A$4:$B$54,2,FALSE),"")</f>
        <v/>
      </c>
      <c r="AD74" s="216"/>
      <c r="AE74" s="215" t="str">
        <f>IF(B74="","",IF(AO74="総合事業","数式を削除して手入力",IFERROR(INDEX(【参考】数式用!$AT$3:$AV$452,MATCH(Q74&amp;V74,【参考】数式用!$AS$3:$AS$452,0),MATCH(VLOOKUP(Z74,【参考】数式用!$AW$2:$AX$53,2,FALSE),【参考】数式用!$AT$2:$AV$2,0)),10)))</f>
        <v/>
      </c>
      <c r="AN74" s="418" t="str">
        <f>IF($L$18="", "", VLOOKUP(Z74,【参考】数式用!$A$4:$M$54,13,FALSE))</f>
        <v/>
      </c>
      <c r="AO74" s="46" t="e">
        <f>VLOOKUP(Z74,【参考】数式用!$A$2:$N$54,14,FALSE)</f>
        <v>#N/A</v>
      </c>
    </row>
    <row r="75" spans="1:41" ht="50" customHeight="1">
      <c r="A75" s="94">
        <f t="shared" si="0"/>
        <v>18</v>
      </c>
      <c r="B75" s="542"/>
      <c r="C75" s="543"/>
      <c r="D75" s="543"/>
      <c r="E75" s="543"/>
      <c r="F75" s="543"/>
      <c r="G75" s="543"/>
      <c r="H75" s="543"/>
      <c r="I75" s="543"/>
      <c r="J75" s="543"/>
      <c r="K75" s="544"/>
      <c r="L75" s="560"/>
      <c r="M75" s="561"/>
      <c r="N75" s="561"/>
      <c r="O75" s="561"/>
      <c r="P75" s="562"/>
      <c r="Q75" s="515"/>
      <c r="R75" s="516"/>
      <c r="S75" s="516"/>
      <c r="T75" s="516"/>
      <c r="U75" s="517"/>
      <c r="V75" s="279"/>
      <c r="W75" s="518"/>
      <c r="X75" s="518"/>
      <c r="Y75" s="518"/>
      <c r="Z75" s="522"/>
      <c r="AA75" s="522"/>
      <c r="AB75" s="522"/>
      <c r="AC75" s="343" t="str">
        <f>IFERROR(VLOOKUP(Z75,【参考】数式用!$A$4:$B$54,2,FALSE),"")</f>
        <v/>
      </c>
      <c r="AD75" s="216"/>
      <c r="AE75" s="215" t="str">
        <f>IF(B75="","",IF(AO75="総合事業","数式を削除して手入力",IFERROR(INDEX(【参考】数式用!$AT$3:$AV$452,MATCH(Q75&amp;V75,【参考】数式用!$AS$3:$AS$452,0),MATCH(VLOOKUP(Z75,【参考】数式用!$AW$2:$AX$53,2,FALSE),【参考】数式用!$AT$2:$AV$2,0)),10)))</f>
        <v/>
      </c>
      <c r="AN75" s="418" t="str">
        <f>IF($L$18="", "", VLOOKUP(Z75,【参考】数式用!$A$4:$M$54,13,FALSE))</f>
        <v/>
      </c>
      <c r="AO75" s="46" t="e">
        <f>VLOOKUP(Z75,【参考】数式用!$A$2:$N$54,14,FALSE)</f>
        <v>#N/A</v>
      </c>
    </row>
    <row r="76" spans="1:41" ht="50" customHeight="1">
      <c r="A76" s="447">
        <f t="shared" si="0"/>
        <v>19</v>
      </c>
      <c r="B76" s="542"/>
      <c r="C76" s="543"/>
      <c r="D76" s="543"/>
      <c r="E76" s="543"/>
      <c r="F76" s="543"/>
      <c r="G76" s="543"/>
      <c r="H76" s="543"/>
      <c r="I76" s="543"/>
      <c r="J76" s="543"/>
      <c r="K76" s="544"/>
      <c r="L76" s="560"/>
      <c r="M76" s="561"/>
      <c r="N76" s="561"/>
      <c r="O76" s="561"/>
      <c r="P76" s="562"/>
      <c r="Q76" s="515"/>
      <c r="R76" s="516"/>
      <c r="S76" s="516"/>
      <c r="T76" s="516"/>
      <c r="U76" s="517"/>
      <c r="V76" s="279"/>
      <c r="W76" s="518"/>
      <c r="X76" s="518"/>
      <c r="Y76" s="518"/>
      <c r="Z76" s="518"/>
      <c r="AA76" s="518"/>
      <c r="AB76" s="518"/>
      <c r="AC76" s="449" t="str">
        <f>IFERROR(VLOOKUP(Z76,【参考】数式用!$A$4:$B$54,2,FALSE),"")</f>
        <v/>
      </c>
      <c r="AD76" s="216"/>
      <c r="AE76" s="215" t="str">
        <f>IF(B76="","",IF(AO76="総合事業","数式を削除して手入力",IFERROR(INDEX(【参考】数式用!$AT$3:$AV$452,MATCH(Q76&amp;V76,【参考】数式用!$AS$3:$AS$452,0),MATCH(VLOOKUP(Z76,【参考】数式用!$AW$2:$AX$53,2,FALSE),【参考】数式用!$AT$2:$AV$2,0)),10)))</f>
        <v/>
      </c>
      <c r="AN76" s="418" t="str">
        <f>IF($L$18="", "", VLOOKUP(Z76,【参考】数式用!$A$4:$M$54,13,FALSE))</f>
        <v/>
      </c>
      <c r="AO76" s="46" t="e">
        <f>VLOOKUP(Z76,【参考】数式用!$A$2:$N$54,14,FALSE)</f>
        <v>#N/A</v>
      </c>
    </row>
    <row r="77" spans="1:41" ht="50" customHeight="1">
      <c r="A77" s="94">
        <f t="shared" si="0"/>
        <v>20</v>
      </c>
      <c r="B77" s="542"/>
      <c r="C77" s="543"/>
      <c r="D77" s="543"/>
      <c r="E77" s="543"/>
      <c r="F77" s="543"/>
      <c r="G77" s="543"/>
      <c r="H77" s="543"/>
      <c r="I77" s="543"/>
      <c r="J77" s="543"/>
      <c r="K77" s="544"/>
      <c r="L77" s="560"/>
      <c r="M77" s="561"/>
      <c r="N77" s="561"/>
      <c r="O77" s="561"/>
      <c r="P77" s="562"/>
      <c r="Q77" s="515"/>
      <c r="R77" s="516"/>
      <c r="S77" s="516"/>
      <c r="T77" s="516"/>
      <c r="U77" s="517"/>
      <c r="V77" s="279"/>
      <c r="W77" s="518"/>
      <c r="X77" s="518"/>
      <c r="Y77" s="518"/>
      <c r="Z77" s="522"/>
      <c r="AA77" s="522"/>
      <c r="AB77" s="522"/>
      <c r="AC77" s="343" t="str">
        <f>IFERROR(VLOOKUP(Z77,【参考】数式用!$A$4:$B$54,2,FALSE),"")</f>
        <v/>
      </c>
      <c r="AD77" s="216"/>
      <c r="AE77" s="215" t="str">
        <f>IF(B77="","",IF(AO77="総合事業","数式を削除して手入力",IFERROR(INDEX(【参考】数式用!$AT$3:$AV$452,MATCH(Q77&amp;V77,【参考】数式用!$AS$3:$AS$452,0),MATCH(VLOOKUP(Z77,【参考】数式用!$AW$2:$AX$53,2,FALSE),【参考】数式用!$AT$2:$AV$2,0)),10)))</f>
        <v/>
      </c>
      <c r="AN77" s="418" t="str">
        <f>IF($L$18="", "", VLOOKUP(Z77,【参考】数式用!$A$4:$M$54,13,FALSE))</f>
        <v/>
      </c>
      <c r="AO77" s="46" t="e">
        <f>VLOOKUP(Z77,【参考】数式用!$A$2:$N$54,14,FALSE)</f>
        <v>#N/A</v>
      </c>
    </row>
    <row r="78" spans="1:41" ht="50" customHeight="1">
      <c r="A78" s="94">
        <f t="shared" si="0"/>
        <v>21</v>
      </c>
      <c r="B78" s="542"/>
      <c r="C78" s="543"/>
      <c r="D78" s="543"/>
      <c r="E78" s="543"/>
      <c r="F78" s="543"/>
      <c r="G78" s="543"/>
      <c r="H78" s="543"/>
      <c r="I78" s="543"/>
      <c r="J78" s="543"/>
      <c r="K78" s="544"/>
      <c r="L78" s="560"/>
      <c r="M78" s="561"/>
      <c r="N78" s="561"/>
      <c r="O78" s="561"/>
      <c r="P78" s="562"/>
      <c r="Q78" s="515"/>
      <c r="R78" s="516"/>
      <c r="S78" s="516"/>
      <c r="T78" s="516"/>
      <c r="U78" s="517"/>
      <c r="V78" s="279"/>
      <c r="W78" s="518"/>
      <c r="X78" s="518"/>
      <c r="Y78" s="518"/>
      <c r="Z78" s="522"/>
      <c r="AA78" s="522"/>
      <c r="AB78" s="522"/>
      <c r="AC78" s="343" t="str">
        <f>IFERROR(VLOOKUP(Z78,【参考】数式用!$A$4:$B$54,2,FALSE),"")</f>
        <v/>
      </c>
      <c r="AD78" s="216"/>
      <c r="AE78" s="215" t="str">
        <f>IF(B78="","",IF(AO78="総合事業","数式を削除して手入力",IFERROR(INDEX(【参考】数式用!$AT$3:$AV$452,MATCH(Q78&amp;V78,【参考】数式用!$AS$3:$AS$452,0),MATCH(VLOOKUP(Z78,【参考】数式用!$AW$2:$AX$53,2,FALSE),【参考】数式用!$AT$2:$AV$2,0)),10)))</f>
        <v/>
      </c>
      <c r="AN78" s="418" t="str">
        <f>IF($L$18="", "", VLOOKUP(Z78,【参考】数式用!$A$4:$M$54,13,FALSE))</f>
        <v/>
      </c>
      <c r="AO78" s="46" t="e">
        <f>VLOOKUP(Z78,【参考】数式用!$A$2:$N$54,14,FALSE)</f>
        <v>#N/A</v>
      </c>
    </row>
    <row r="79" spans="1:41" ht="50" customHeight="1">
      <c r="A79" s="94">
        <f t="shared" si="0"/>
        <v>22</v>
      </c>
      <c r="B79" s="542"/>
      <c r="C79" s="543"/>
      <c r="D79" s="543"/>
      <c r="E79" s="543"/>
      <c r="F79" s="543"/>
      <c r="G79" s="543"/>
      <c r="H79" s="543"/>
      <c r="I79" s="543"/>
      <c r="J79" s="543"/>
      <c r="K79" s="544"/>
      <c r="L79" s="560"/>
      <c r="M79" s="561"/>
      <c r="N79" s="561"/>
      <c r="O79" s="561"/>
      <c r="P79" s="562"/>
      <c r="Q79" s="515"/>
      <c r="R79" s="516"/>
      <c r="S79" s="516"/>
      <c r="T79" s="516"/>
      <c r="U79" s="517"/>
      <c r="V79" s="279"/>
      <c r="W79" s="518"/>
      <c r="X79" s="518"/>
      <c r="Y79" s="518"/>
      <c r="Z79" s="522"/>
      <c r="AA79" s="522"/>
      <c r="AB79" s="522"/>
      <c r="AC79" s="343" t="str">
        <f>IFERROR(VLOOKUP(Z79,【参考】数式用!$A$4:$B$54,2,FALSE),"")</f>
        <v/>
      </c>
      <c r="AD79" s="216"/>
      <c r="AE79" s="215" t="str">
        <f>IF(B79="","",IF(AO79="総合事業","数式を削除して手入力",IFERROR(INDEX(【参考】数式用!$AT$3:$AV$452,MATCH(Q79&amp;V79,【参考】数式用!$AS$3:$AS$452,0),MATCH(VLOOKUP(Z79,【参考】数式用!$AW$2:$AX$53,2,FALSE),【参考】数式用!$AT$2:$AV$2,0)),10)))</f>
        <v/>
      </c>
      <c r="AN79" s="418" t="str">
        <f>IF($L$18="", "", VLOOKUP(Z79,【参考】数式用!$A$4:$M$54,13,FALSE))</f>
        <v/>
      </c>
      <c r="AO79" s="46" t="e">
        <f>VLOOKUP(Z79,【参考】数式用!$A$2:$N$54,14,FALSE)</f>
        <v>#N/A</v>
      </c>
    </row>
    <row r="80" spans="1:41" ht="50" customHeight="1">
      <c r="A80" s="94">
        <f t="shared" si="0"/>
        <v>23</v>
      </c>
      <c r="B80" s="542"/>
      <c r="C80" s="543"/>
      <c r="D80" s="543"/>
      <c r="E80" s="543"/>
      <c r="F80" s="543"/>
      <c r="G80" s="543"/>
      <c r="H80" s="543"/>
      <c r="I80" s="543"/>
      <c r="J80" s="543"/>
      <c r="K80" s="544"/>
      <c r="L80" s="560"/>
      <c r="M80" s="561"/>
      <c r="N80" s="561"/>
      <c r="O80" s="561"/>
      <c r="P80" s="562"/>
      <c r="Q80" s="515"/>
      <c r="R80" s="516"/>
      <c r="S80" s="516"/>
      <c r="T80" s="516"/>
      <c r="U80" s="517"/>
      <c r="V80" s="279"/>
      <c r="W80" s="518"/>
      <c r="X80" s="518"/>
      <c r="Y80" s="518"/>
      <c r="Z80" s="522"/>
      <c r="AA80" s="522"/>
      <c r="AB80" s="522"/>
      <c r="AC80" s="343" t="str">
        <f>IFERROR(VLOOKUP(Z80,【参考】数式用!$A$4:$B$54,2,FALSE),"")</f>
        <v/>
      </c>
      <c r="AD80" s="216"/>
      <c r="AE80" s="215" t="str">
        <f>IF(B80="","",IF(AO80="総合事業","数式を削除して手入力",IFERROR(INDEX(【参考】数式用!$AT$3:$AV$452,MATCH(Q80&amp;V80,【参考】数式用!$AS$3:$AS$452,0),MATCH(VLOOKUP(Z80,【参考】数式用!$AW$2:$AX$53,2,FALSE),【参考】数式用!$AT$2:$AV$2,0)),10)))</f>
        <v/>
      </c>
      <c r="AN80" s="418" t="str">
        <f>IF($L$18="", "", VLOOKUP(Z80,【参考】数式用!$A$4:$M$54,13,FALSE))</f>
        <v/>
      </c>
      <c r="AO80" s="46" t="e">
        <f>VLOOKUP(Z80,【参考】数式用!$A$2:$N$54,14,FALSE)</f>
        <v>#N/A</v>
      </c>
    </row>
    <row r="81" spans="1:41" ht="50" customHeight="1">
      <c r="A81" s="94">
        <f t="shared" si="0"/>
        <v>24</v>
      </c>
      <c r="B81" s="542"/>
      <c r="C81" s="543"/>
      <c r="D81" s="543"/>
      <c r="E81" s="543"/>
      <c r="F81" s="543"/>
      <c r="G81" s="543"/>
      <c r="H81" s="543"/>
      <c r="I81" s="543"/>
      <c r="J81" s="543"/>
      <c r="K81" s="544"/>
      <c r="L81" s="560"/>
      <c r="M81" s="561"/>
      <c r="N81" s="561"/>
      <c r="O81" s="561"/>
      <c r="P81" s="562"/>
      <c r="Q81" s="515"/>
      <c r="R81" s="516"/>
      <c r="S81" s="516"/>
      <c r="T81" s="516"/>
      <c r="U81" s="517"/>
      <c r="V81" s="279"/>
      <c r="W81" s="518"/>
      <c r="X81" s="518"/>
      <c r="Y81" s="518"/>
      <c r="Z81" s="522"/>
      <c r="AA81" s="522"/>
      <c r="AB81" s="522"/>
      <c r="AC81" s="343" t="str">
        <f>IFERROR(VLOOKUP(Z81,【参考】数式用!$A$4:$B$54,2,FALSE),"")</f>
        <v/>
      </c>
      <c r="AD81" s="216"/>
      <c r="AE81" s="215" t="str">
        <f>IF(B81="","",IF(AO81="総合事業","数式を削除して手入力",IFERROR(INDEX(【参考】数式用!$AT$3:$AV$452,MATCH(Q81&amp;V81,【参考】数式用!$AS$3:$AS$452,0),MATCH(VLOOKUP(Z81,【参考】数式用!$AW$2:$AX$53,2,FALSE),【参考】数式用!$AT$2:$AV$2,0)),10)))</f>
        <v/>
      </c>
      <c r="AN81" s="418" t="str">
        <f>IF($L$18="", "", VLOOKUP(Z81,【参考】数式用!$A$4:$M$54,13,FALSE))</f>
        <v/>
      </c>
      <c r="AO81" s="46" t="e">
        <f>VLOOKUP(Z81,【参考】数式用!$A$2:$N$54,14,FALSE)</f>
        <v>#N/A</v>
      </c>
    </row>
    <row r="82" spans="1:41" ht="50" customHeight="1">
      <c r="A82" s="94">
        <f t="shared" si="0"/>
        <v>25</v>
      </c>
      <c r="B82" s="542"/>
      <c r="C82" s="543"/>
      <c r="D82" s="543"/>
      <c r="E82" s="543"/>
      <c r="F82" s="543"/>
      <c r="G82" s="543"/>
      <c r="H82" s="543"/>
      <c r="I82" s="543"/>
      <c r="J82" s="543"/>
      <c r="K82" s="544"/>
      <c r="L82" s="560"/>
      <c r="M82" s="561"/>
      <c r="N82" s="561"/>
      <c r="O82" s="561"/>
      <c r="P82" s="562"/>
      <c r="Q82" s="515"/>
      <c r="R82" s="516"/>
      <c r="S82" s="516"/>
      <c r="T82" s="516"/>
      <c r="U82" s="517"/>
      <c r="V82" s="279"/>
      <c r="W82" s="518"/>
      <c r="X82" s="518"/>
      <c r="Y82" s="518"/>
      <c r="Z82" s="522"/>
      <c r="AA82" s="522"/>
      <c r="AB82" s="522"/>
      <c r="AC82" s="343" t="str">
        <f>IFERROR(VLOOKUP(Z82,【参考】数式用!$A$4:$B$54,2,FALSE),"")</f>
        <v/>
      </c>
      <c r="AD82" s="216"/>
      <c r="AE82" s="215" t="str">
        <f>IF(B82="","",IF(AO82="総合事業","数式を削除して手入力",IFERROR(INDEX(【参考】数式用!$AT$3:$AV$452,MATCH(Q82&amp;V82,【参考】数式用!$AS$3:$AS$452,0),MATCH(VLOOKUP(Z82,【参考】数式用!$AW$2:$AX$53,2,FALSE),【参考】数式用!$AT$2:$AV$2,0)),10)))</f>
        <v/>
      </c>
      <c r="AN82" s="418" t="str">
        <f>IF($L$18="", "", VLOOKUP(Z82,【参考】数式用!$A$4:$M$54,13,FALSE))</f>
        <v/>
      </c>
      <c r="AO82" s="46" t="e">
        <f>VLOOKUP(Z82,【参考】数式用!$A$2:$N$54,14,FALSE)</f>
        <v>#N/A</v>
      </c>
    </row>
    <row r="83" spans="1:41" ht="50" customHeight="1">
      <c r="A83" s="94">
        <f t="shared" si="0"/>
        <v>26</v>
      </c>
      <c r="B83" s="542"/>
      <c r="C83" s="543"/>
      <c r="D83" s="543"/>
      <c r="E83" s="543"/>
      <c r="F83" s="543"/>
      <c r="G83" s="543"/>
      <c r="H83" s="543"/>
      <c r="I83" s="543"/>
      <c r="J83" s="543"/>
      <c r="K83" s="544"/>
      <c r="L83" s="560"/>
      <c r="M83" s="561"/>
      <c r="N83" s="561"/>
      <c r="O83" s="561"/>
      <c r="P83" s="562"/>
      <c r="Q83" s="515"/>
      <c r="R83" s="516"/>
      <c r="S83" s="516"/>
      <c r="T83" s="516"/>
      <c r="U83" s="517"/>
      <c r="V83" s="279"/>
      <c r="W83" s="518"/>
      <c r="X83" s="518"/>
      <c r="Y83" s="518"/>
      <c r="Z83" s="522"/>
      <c r="AA83" s="522"/>
      <c r="AB83" s="522"/>
      <c r="AC83" s="343" t="str">
        <f>IFERROR(VLOOKUP(Z83,【参考】数式用!$A$4:$B$54,2,FALSE),"")</f>
        <v/>
      </c>
      <c r="AD83" s="216"/>
      <c r="AE83" s="215" t="str">
        <f>IF(B83="","",IF(AO83="総合事業","数式を削除して手入力",IFERROR(INDEX(【参考】数式用!$AT$3:$AV$452,MATCH(Q83&amp;V83,【参考】数式用!$AS$3:$AS$452,0),MATCH(VLOOKUP(Z83,【参考】数式用!$AW$2:$AX$53,2,FALSE),【参考】数式用!$AT$2:$AV$2,0)),10)))</f>
        <v/>
      </c>
      <c r="AN83" s="418" t="str">
        <f>IF($L$18="", "", VLOOKUP(Z83,【参考】数式用!$A$4:$M$54,13,FALSE))</f>
        <v/>
      </c>
      <c r="AO83" s="46" t="e">
        <f>VLOOKUP(Z83,【参考】数式用!$A$2:$N$54,14,FALSE)</f>
        <v>#N/A</v>
      </c>
    </row>
    <row r="84" spans="1:41" ht="50" customHeight="1">
      <c r="A84" s="94">
        <f t="shared" si="0"/>
        <v>27</v>
      </c>
      <c r="B84" s="542"/>
      <c r="C84" s="543"/>
      <c r="D84" s="543"/>
      <c r="E84" s="543"/>
      <c r="F84" s="543"/>
      <c r="G84" s="543"/>
      <c r="H84" s="543"/>
      <c r="I84" s="543"/>
      <c r="J84" s="543"/>
      <c r="K84" s="544"/>
      <c r="L84" s="560"/>
      <c r="M84" s="561"/>
      <c r="N84" s="561"/>
      <c r="O84" s="561"/>
      <c r="P84" s="562"/>
      <c r="Q84" s="515"/>
      <c r="R84" s="516"/>
      <c r="S84" s="516"/>
      <c r="T84" s="516"/>
      <c r="U84" s="517"/>
      <c r="V84" s="279"/>
      <c r="W84" s="518"/>
      <c r="X84" s="518"/>
      <c r="Y84" s="518"/>
      <c r="Z84" s="522"/>
      <c r="AA84" s="522"/>
      <c r="AB84" s="522"/>
      <c r="AC84" s="343" t="str">
        <f>IFERROR(VLOOKUP(Z84,【参考】数式用!$A$4:$B$54,2,FALSE),"")</f>
        <v/>
      </c>
      <c r="AD84" s="216"/>
      <c r="AE84" s="215" t="str">
        <f>IF(B84="","",IF(AO84="総合事業","数式を削除して手入力",IFERROR(INDEX(【参考】数式用!$AT$3:$AV$452,MATCH(Q84&amp;V84,【参考】数式用!$AS$3:$AS$452,0),MATCH(VLOOKUP(Z84,【参考】数式用!$AW$2:$AX$53,2,FALSE),【参考】数式用!$AT$2:$AV$2,0)),10)))</f>
        <v/>
      </c>
      <c r="AN84" s="418" t="str">
        <f>IF($L$18="", "", VLOOKUP(Z84,【参考】数式用!$A$4:$M$54,13,FALSE))</f>
        <v/>
      </c>
      <c r="AO84" s="46" t="e">
        <f>VLOOKUP(Z84,【参考】数式用!$A$2:$N$54,14,FALSE)</f>
        <v>#N/A</v>
      </c>
    </row>
    <row r="85" spans="1:41" ht="50" customHeight="1">
      <c r="A85" s="94">
        <f t="shared" si="0"/>
        <v>28</v>
      </c>
      <c r="B85" s="542"/>
      <c r="C85" s="543"/>
      <c r="D85" s="543"/>
      <c r="E85" s="543"/>
      <c r="F85" s="543"/>
      <c r="G85" s="543"/>
      <c r="H85" s="543"/>
      <c r="I85" s="543"/>
      <c r="J85" s="543"/>
      <c r="K85" s="544"/>
      <c r="L85" s="560"/>
      <c r="M85" s="561"/>
      <c r="N85" s="561"/>
      <c r="O85" s="561"/>
      <c r="P85" s="562"/>
      <c r="Q85" s="515"/>
      <c r="R85" s="516"/>
      <c r="S85" s="516"/>
      <c r="T85" s="516"/>
      <c r="U85" s="517"/>
      <c r="V85" s="279"/>
      <c r="W85" s="518"/>
      <c r="X85" s="518"/>
      <c r="Y85" s="518"/>
      <c r="Z85" s="522"/>
      <c r="AA85" s="522"/>
      <c r="AB85" s="522"/>
      <c r="AC85" s="343" t="str">
        <f>IFERROR(VLOOKUP(Z85,【参考】数式用!$A$4:$B$54,2,FALSE),"")</f>
        <v/>
      </c>
      <c r="AD85" s="216"/>
      <c r="AE85" s="215" t="str">
        <f>IF(B85="","",IF(AO85="総合事業","数式を削除して手入力",IFERROR(INDEX(【参考】数式用!$AT$3:$AV$452,MATCH(Q85&amp;V85,【参考】数式用!$AS$3:$AS$452,0),MATCH(VLOOKUP(Z85,【参考】数式用!$AW$2:$AX$53,2,FALSE),【参考】数式用!$AT$2:$AV$2,0)),10)))</f>
        <v/>
      </c>
      <c r="AN85" s="418" t="str">
        <f>IF($L$18="", "", VLOOKUP(Z85,【参考】数式用!$A$4:$M$54,13,FALSE))</f>
        <v/>
      </c>
      <c r="AO85" s="46" t="e">
        <f>VLOOKUP(Z85,【参考】数式用!$A$2:$N$54,14,FALSE)</f>
        <v>#N/A</v>
      </c>
    </row>
    <row r="86" spans="1:41" ht="50" customHeight="1">
      <c r="A86" s="94">
        <f t="shared" si="0"/>
        <v>29</v>
      </c>
      <c r="B86" s="542"/>
      <c r="C86" s="543"/>
      <c r="D86" s="543"/>
      <c r="E86" s="543"/>
      <c r="F86" s="543"/>
      <c r="G86" s="543"/>
      <c r="H86" s="543"/>
      <c r="I86" s="543"/>
      <c r="J86" s="543"/>
      <c r="K86" s="544"/>
      <c r="L86" s="560"/>
      <c r="M86" s="561"/>
      <c r="N86" s="561"/>
      <c r="O86" s="561"/>
      <c r="P86" s="562"/>
      <c r="Q86" s="515"/>
      <c r="R86" s="516"/>
      <c r="S86" s="516"/>
      <c r="T86" s="516"/>
      <c r="U86" s="517"/>
      <c r="V86" s="279"/>
      <c r="W86" s="518"/>
      <c r="X86" s="518"/>
      <c r="Y86" s="518"/>
      <c r="Z86" s="522"/>
      <c r="AA86" s="522"/>
      <c r="AB86" s="522"/>
      <c r="AC86" s="343" t="str">
        <f>IFERROR(VLOOKUP(Z86,【参考】数式用!$A$4:$B$54,2,FALSE),"")</f>
        <v/>
      </c>
      <c r="AD86" s="216"/>
      <c r="AE86" s="215" t="str">
        <f>IF(B86="","",IF(AO86="総合事業","数式を削除して手入力",IFERROR(INDEX(【参考】数式用!$AT$3:$AV$452,MATCH(Q86&amp;V86,【参考】数式用!$AS$3:$AS$452,0),MATCH(VLOOKUP(Z86,【参考】数式用!$AW$2:$AX$53,2,FALSE),【参考】数式用!$AT$2:$AV$2,0)),10)))</f>
        <v/>
      </c>
      <c r="AN86" s="418" t="str">
        <f>IF($L$18="", "", VLOOKUP(Z86,【参考】数式用!$A$4:$M$54,13,FALSE))</f>
        <v/>
      </c>
      <c r="AO86" s="46" t="e">
        <f>VLOOKUP(Z86,【参考】数式用!$A$2:$N$54,14,FALSE)</f>
        <v>#N/A</v>
      </c>
    </row>
    <row r="87" spans="1:41" ht="50" customHeight="1">
      <c r="A87" s="94">
        <f t="shared" si="0"/>
        <v>30</v>
      </c>
      <c r="B87" s="542"/>
      <c r="C87" s="543"/>
      <c r="D87" s="543"/>
      <c r="E87" s="543"/>
      <c r="F87" s="543"/>
      <c r="G87" s="543"/>
      <c r="H87" s="543"/>
      <c r="I87" s="543"/>
      <c r="J87" s="543"/>
      <c r="K87" s="544"/>
      <c r="L87" s="560"/>
      <c r="M87" s="561"/>
      <c r="N87" s="561"/>
      <c r="O87" s="561"/>
      <c r="P87" s="562"/>
      <c r="Q87" s="515"/>
      <c r="R87" s="516"/>
      <c r="S87" s="516"/>
      <c r="T87" s="516"/>
      <c r="U87" s="517"/>
      <c r="V87" s="279"/>
      <c r="W87" s="518"/>
      <c r="X87" s="518"/>
      <c r="Y87" s="518"/>
      <c r="Z87" s="522"/>
      <c r="AA87" s="522"/>
      <c r="AB87" s="522"/>
      <c r="AC87" s="343" t="str">
        <f>IFERROR(VLOOKUP(Z87,【参考】数式用!$A$4:$B$54,2,FALSE),"")</f>
        <v/>
      </c>
      <c r="AD87" s="216"/>
      <c r="AE87" s="215" t="str">
        <f>IF(B87="","",IF(AO87="総合事業","数式を削除して手入力",IFERROR(INDEX(【参考】数式用!$AT$3:$AV$452,MATCH(Q87&amp;V87,【参考】数式用!$AS$3:$AS$452,0),MATCH(VLOOKUP(Z87,【参考】数式用!$AW$2:$AX$53,2,FALSE),【参考】数式用!$AT$2:$AV$2,0)),10)))</f>
        <v/>
      </c>
      <c r="AN87" s="418" t="str">
        <f>IF($L$18="", "", VLOOKUP(Z87,【参考】数式用!$A$4:$M$54,13,FALSE))</f>
        <v/>
      </c>
      <c r="AO87" s="46" t="e">
        <f>VLOOKUP(Z87,【参考】数式用!$A$2:$N$54,14,FALSE)</f>
        <v>#N/A</v>
      </c>
    </row>
    <row r="88" spans="1:41" ht="50" customHeight="1">
      <c r="A88" s="94">
        <f t="shared" si="0"/>
        <v>31</v>
      </c>
      <c r="B88" s="542"/>
      <c r="C88" s="543"/>
      <c r="D88" s="543"/>
      <c r="E88" s="543"/>
      <c r="F88" s="543"/>
      <c r="G88" s="543"/>
      <c r="H88" s="543"/>
      <c r="I88" s="543"/>
      <c r="J88" s="543"/>
      <c r="K88" s="544"/>
      <c r="L88" s="560"/>
      <c r="M88" s="561"/>
      <c r="N88" s="561"/>
      <c r="O88" s="561"/>
      <c r="P88" s="562"/>
      <c r="Q88" s="515"/>
      <c r="R88" s="516"/>
      <c r="S88" s="516"/>
      <c r="T88" s="516"/>
      <c r="U88" s="517"/>
      <c r="V88" s="279"/>
      <c r="W88" s="518"/>
      <c r="X88" s="518"/>
      <c r="Y88" s="518"/>
      <c r="Z88" s="522"/>
      <c r="AA88" s="522"/>
      <c r="AB88" s="522"/>
      <c r="AC88" s="343" t="str">
        <f>IFERROR(VLOOKUP(Z88,【参考】数式用!$A$4:$B$54,2,FALSE),"")</f>
        <v/>
      </c>
      <c r="AD88" s="216"/>
      <c r="AE88" s="215" t="str">
        <f>IF(B88="","",IF(AO88="総合事業","数式を削除して手入力",IFERROR(INDEX(【参考】数式用!$AT$3:$AV$452,MATCH(Q88&amp;V88,【参考】数式用!$AS$3:$AS$452,0),MATCH(VLOOKUP(Z88,【参考】数式用!$AW$2:$AX$53,2,FALSE),【参考】数式用!$AT$2:$AV$2,0)),10)))</f>
        <v/>
      </c>
      <c r="AN88" s="418" t="str">
        <f>IF($L$18="", "", VLOOKUP(Z88,【参考】数式用!$A$4:$M$54,13,FALSE))</f>
        <v/>
      </c>
      <c r="AO88" s="46" t="e">
        <f>VLOOKUP(Z88,【参考】数式用!$A$2:$N$54,14,FALSE)</f>
        <v>#N/A</v>
      </c>
    </row>
    <row r="89" spans="1:41" ht="50" customHeight="1">
      <c r="A89" s="94">
        <f t="shared" si="0"/>
        <v>32</v>
      </c>
      <c r="B89" s="542"/>
      <c r="C89" s="543"/>
      <c r="D89" s="543"/>
      <c r="E89" s="543"/>
      <c r="F89" s="543"/>
      <c r="G89" s="543"/>
      <c r="H89" s="543"/>
      <c r="I89" s="543"/>
      <c r="J89" s="543"/>
      <c r="K89" s="544"/>
      <c r="L89" s="560"/>
      <c r="M89" s="561"/>
      <c r="N89" s="561"/>
      <c r="O89" s="561"/>
      <c r="P89" s="562"/>
      <c r="Q89" s="515"/>
      <c r="R89" s="516"/>
      <c r="S89" s="516"/>
      <c r="T89" s="516"/>
      <c r="U89" s="517"/>
      <c r="V89" s="279"/>
      <c r="W89" s="518"/>
      <c r="X89" s="518"/>
      <c r="Y89" s="518"/>
      <c r="Z89" s="522"/>
      <c r="AA89" s="522"/>
      <c r="AB89" s="522"/>
      <c r="AC89" s="343" t="str">
        <f>IFERROR(VLOOKUP(Z89,【参考】数式用!$A$4:$B$54,2,FALSE),"")</f>
        <v/>
      </c>
      <c r="AD89" s="216"/>
      <c r="AE89" s="215" t="str">
        <f>IF(B89="","",IF(AO89="総合事業","数式を削除して手入力",IFERROR(INDEX(【参考】数式用!$AT$3:$AV$452,MATCH(Q89&amp;V89,【参考】数式用!$AS$3:$AS$452,0),MATCH(VLOOKUP(Z89,【参考】数式用!$AW$2:$AX$53,2,FALSE),【参考】数式用!$AT$2:$AV$2,0)),10)))</f>
        <v/>
      </c>
      <c r="AN89" s="418" t="str">
        <f>IF($L$18="", "", VLOOKUP(Z89,【参考】数式用!$A$4:$M$54,13,FALSE))</f>
        <v/>
      </c>
      <c r="AO89" s="46" t="e">
        <f>VLOOKUP(Z89,【参考】数式用!$A$2:$N$54,14,FALSE)</f>
        <v>#N/A</v>
      </c>
    </row>
    <row r="90" spans="1:41" ht="50" customHeight="1">
      <c r="A90" s="94">
        <f t="shared" si="0"/>
        <v>33</v>
      </c>
      <c r="B90" s="542"/>
      <c r="C90" s="543"/>
      <c r="D90" s="543"/>
      <c r="E90" s="543"/>
      <c r="F90" s="543"/>
      <c r="G90" s="543"/>
      <c r="H90" s="543"/>
      <c r="I90" s="543"/>
      <c r="J90" s="543"/>
      <c r="K90" s="544"/>
      <c r="L90" s="560"/>
      <c r="M90" s="561"/>
      <c r="N90" s="561"/>
      <c r="O90" s="561"/>
      <c r="P90" s="562"/>
      <c r="Q90" s="515"/>
      <c r="R90" s="516"/>
      <c r="S90" s="516"/>
      <c r="T90" s="516"/>
      <c r="U90" s="517"/>
      <c r="V90" s="279"/>
      <c r="W90" s="518"/>
      <c r="X90" s="518"/>
      <c r="Y90" s="518"/>
      <c r="Z90" s="522"/>
      <c r="AA90" s="522"/>
      <c r="AB90" s="522"/>
      <c r="AC90" s="343" t="str">
        <f>IFERROR(VLOOKUP(Z90,【参考】数式用!$A$4:$B$54,2,FALSE),"")</f>
        <v/>
      </c>
      <c r="AD90" s="216"/>
      <c r="AE90" s="215" t="str">
        <f>IF(B90="","",IF(AO90="総合事業","数式を削除して手入力",IFERROR(INDEX(【参考】数式用!$AT$3:$AV$452,MATCH(Q90&amp;V90,【参考】数式用!$AS$3:$AS$452,0),MATCH(VLOOKUP(Z90,【参考】数式用!$AW$2:$AX$53,2,FALSE),【参考】数式用!$AT$2:$AV$2,0)),10)))</f>
        <v/>
      </c>
      <c r="AN90" s="418" t="str">
        <f>IF($L$18="", "", VLOOKUP(Z90,【参考】数式用!$A$4:$M$54,13,FALSE))</f>
        <v/>
      </c>
      <c r="AO90" s="46" t="e">
        <f>VLOOKUP(Z90,【参考】数式用!$A$2:$N$54,14,FALSE)</f>
        <v>#N/A</v>
      </c>
    </row>
    <row r="91" spans="1:41" ht="50" customHeight="1">
      <c r="A91" s="94">
        <f t="shared" si="0"/>
        <v>34</v>
      </c>
      <c r="B91" s="542"/>
      <c r="C91" s="543"/>
      <c r="D91" s="543"/>
      <c r="E91" s="543"/>
      <c r="F91" s="543"/>
      <c r="G91" s="543"/>
      <c r="H91" s="543"/>
      <c r="I91" s="543"/>
      <c r="J91" s="543"/>
      <c r="K91" s="544"/>
      <c r="L91" s="560"/>
      <c r="M91" s="561"/>
      <c r="N91" s="561"/>
      <c r="O91" s="561"/>
      <c r="P91" s="562"/>
      <c r="Q91" s="515"/>
      <c r="R91" s="516"/>
      <c r="S91" s="516"/>
      <c r="T91" s="516"/>
      <c r="U91" s="517"/>
      <c r="V91" s="279"/>
      <c r="W91" s="518"/>
      <c r="X91" s="518"/>
      <c r="Y91" s="518"/>
      <c r="Z91" s="522"/>
      <c r="AA91" s="522"/>
      <c r="AB91" s="522"/>
      <c r="AC91" s="343" t="str">
        <f>IFERROR(VLOOKUP(Z91,【参考】数式用!$A$4:$B$54,2,FALSE),"")</f>
        <v/>
      </c>
      <c r="AD91" s="216"/>
      <c r="AE91" s="215" t="str">
        <f>IF(B91="","",IF(AO91="総合事業","数式を削除して手入力",IFERROR(INDEX(【参考】数式用!$AT$3:$AV$452,MATCH(Q91&amp;V91,【参考】数式用!$AS$3:$AS$452,0),MATCH(VLOOKUP(Z91,【参考】数式用!$AW$2:$AX$53,2,FALSE),【参考】数式用!$AT$2:$AV$2,0)),10)))</f>
        <v/>
      </c>
      <c r="AN91" s="418" t="str">
        <f>IF($L$18="", "", VLOOKUP(Z91,【参考】数式用!$A$4:$M$54,13,FALSE))</f>
        <v/>
      </c>
      <c r="AO91" s="46" t="e">
        <f>VLOOKUP(Z91,【参考】数式用!$A$2:$N$54,14,FALSE)</f>
        <v>#N/A</v>
      </c>
    </row>
    <row r="92" spans="1:41" ht="50" customHeight="1">
      <c r="A92" s="94">
        <f t="shared" si="0"/>
        <v>35</v>
      </c>
      <c r="B92" s="542"/>
      <c r="C92" s="543"/>
      <c r="D92" s="543"/>
      <c r="E92" s="543"/>
      <c r="F92" s="543"/>
      <c r="G92" s="543"/>
      <c r="H92" s="543"/>
      <c r="I92" s="543"/>
      <c r="J92" s="543"/>
      <c r="K92" s="544"/>
      <c r="L92" s="560"/>
      <c r="M92" s="561"/>
      <c r="N92" s="561"/>
      <c r="O92" s="561"/>
      <c r="P92" s="562"/>
      <c r="Q92" s="515"/>
      <c r="R92" s="516"/>
      <c r="S92" s="516"/>
      <c r="T92" s="516"/>
      <c r="U92" s="517"/>
      <c r="V92" s="279"/>
      <c r="W92" s="518"/>
      <c r="X92" s="518"/>
      <c r="Y92" s="518"/>
      <c r="Z92" s="522"/>
      <c r="AA92" s="522"/>
      <c r="AB92" s="522"/>
      <c r="AC92" s="343" t="str">
        <f>IFERROR(VLOOKUP(Z92,【参考】数式用!$A$4:$B$54,2,FALSE),"")</f>
        <v/>
      </c>
      <c r="AD92" s="216"/>
      <c r="AE92" s="215" t="str">
        <f>IF(B92="","",IF(AO92="総合事業","数式を削除して手入力",IFERROR(INDEX(【参考】数式用!$AT$3:$AV$452,MATCH(Q92&amp;V92,【参考】数式用!$AS$3:$AS$452,0),MATCH(VLOOKUP(Z92,【参考】数式用!$AW$2:$AX$53,2,FALSE),【参考】数式用!$AT$2:$AV$2,0)),10)))</f>
        <v/>
      </c>
      <c r="AN92" s="418" t="str">
        <f>IF($L$18="", "", VLOOKUP(Z92,【参考】数式用!$A$4:$M$54,13,FALSE))</f>
        <v/>
      </c>
      <c r="AO92" s="46" t="e">
        <f>VLOOKUP(Z92,【参考】数式用!$A$2:$N$54,14,FALSE)</f>
        <v>#N/A</v>
      </c>
    </row>
    <row r="93" spans="1:41" ht="50" customHeight="1">
      <c r="A93" s="94">
        <f t="shared" si="0"/>
        <v>36</v>
      </c>
      <c r="B93" s="542"/>
      <c r="C93" s="543"/>
      <c r="D93" s="543"/>
      <c r="E93" s="543"/>
      <c r="F93" s="543"/>
      <c r="G93" s="543"/>
      <c r="H93" s="543"/>
      <c r="I93" s="543"/>
      <c r="J93" s="543"/>
      <c r="K93" s="544"/>
      <c r="L93" s="560"/>
      <c r="M93" s="561"/>
      <c r="N93" s="561"/>
      <c r="O93" s="561"/>
      <c r="P93" s="562"/>
      <c r="Q93" s="515"/>
      <c r="R93" s="516"/>
      <c r="S93" s="516"/>
      <c r="T93" s="516"/>
      <c r="U93" s="517"/>
      <c r="V93" s="279"/>
      <c r="W93" s="518"/>
      <c r="X93" s="518"/>
      <c r="Y93" s="518"/>
      <c r="Z93" s="522"/>
      <c r="AA93" s="522"/>
      <c r="AB93" s="522"/>
      <c r="AC93" s="343" t="str">
        <f>IFERROR(VLOOKUP(Z93,【参考】数式用!$A$4:$B$54,2,FALSE),"")</f>
        <v/>
      </c>
      <c r="AD93" s="216"/>
      <c r="AE93" s="215" t="str">
        <f>IF(B93="","",IF(AO93="総合事業","数式を削除して手入力",IFERROR(INDEX(【参考】数式用!$AT$3:$AV$452,MATCH(Q93&amp;V93,【参考】数式用!$AS$3:$AS$452,0),MATCH(VLOOKUP(Z93,【参考】数式用!$AW$2:$AX$53,2,FALSE),【参考】数式用!$AT$2:$AV$2,0)),10)))</f>
        <v/>
      </c>
      <c r="AN93" s="418" t="str">
        <f>IF($L$18="", "", VLOOKUP(Z93,【参考】数式用!$A$4:$M$54,13,FALSE))</f>
        <v/>
      </c>
      <c r="AO93" s="46" t="e">
        <f>VLOOKUP(Z93,【参考】数式用!$A$2:$N$54,14,FALSE)</f>
        <v>#N/A</v>
      </c>
    </row>
    <row r="94" spans="1:41" ht="50" customHeight="1">
      <c r="A94" s="94">
        <f t="shared" si="0"/>
        <v>37</v>
      </c>
      <c r="B94" s="542"/>
      <c r="C94" s="543"/>
      <c r="D94" s="543"/>
      <c r="E94" s="543"/>
      <c r="F94" s="543"/>
      <c r="G94" s="543"/>
      <c r="H94" s="543"/>
      <c r="I94" s="543"/>
      <c r="J94" s="543"/>
      <c r="K94" s="544"/>
      <c r="L94" s="560"/>
      <c r="M94" s="561"/>
      <c r="N94" s="561"/>
      <c r="O94" s="561"/>
      <c r="P94" s="562"/>
      <c r="Q94" s="515"/>
      <c r="R94" s="516"/>
      <c r="S94" s="516"/>
      <c r="T94" s="516"/>
      <c r="U94" s="517"/>
      <c r="V94" s="279"/>
      <c r="W94" s="518"/>
      <c r="X94" s="518"/>
      <c r="Y94" s="518"/>
      <c r="Z94" s="522"/>
      <c r="AA94" s="522"/>
      <c r="AB94" s="522"/>
      <c r="AC94" s="343" t="str">
        <f>IFERROR(VLOOKUP(Z94,【参考】数式用!$A$4:$B$54,2,FALSE),"")</f>
        <v/>
      </c>
      <c r="AD94" s="216"/>
      <c r="AE94" s="215" t="str">
        <f>IF(B94="","",IF(AO94="総合事業","数式を削除して手入力",IFERROR(INDEX(【参考】数式用!$AT$3:$AV$452,MATCH(Q94&amp;V94,【参考】数式用!$AS$3:$AS$452,0),MATCH(VLOOKUP(Z94,【参考】数式用!$AW$2:$AX$53,2,FALSE),【参考】数式用!$AT$2:$AV$2,0)),10)))</f>
        <v/>
      </c>
      <c r="AN94" s="418" t="str">
        <f>IF($L$18="", "", VLOOKUP(Z94,【参考】数式用!$A$4:$M$54,13,FALSE))</f>
        <v/>
      </c>
      <c r="AO94" s="46" t="e">
        <f>VLOOKUP(Z94,【参考】数式用!$A$2:$N$54,14,FALSE)</f>
        <v>#N/A</v>
      </c>
    </row>
    <row r="95" spans="1:41" ht="50" customHeight="1">
      <c r="A95" s="94">
        <f t="shared" si="0"/>
        <v>38</v>
      </c>
      <c r="B95" s="542"/>
      <c r="C95" s="543"/>
      <c r="D95" s="543"/>
      <c r="E95" s="543"/>
      <c r="F95" s="543"/>
      <c r="G95" s="543"/>
      <c r="H95" s="543"/>
      <c r="I95" s="543"/>
      <c r="J95" s="543"/>
      <c r="K95" s="544"/>
      <c r="L95" s="560"/>
      <c r="M95" s="561"/>
      <c r="N95" s="561"/>
      <c r="O95" s="561"/>
      <c r="P95" s="562"/>
      <c r="Q95" s="515"/>
      <c r="R95" s="516"/>
      <c r="S95" s="516"/>
      <c r="T95" s="516"/>
      <c r="U95" s="517"/>
      <c r="V95" s="279"/>
      <c r="W95" s="518"/>
      <c r="X95" s="518"/>
      <c r="Y95" s="518"/>
      <c r="Z95" s="522"/>
      <c r="AA95" s="522"/>
      <c r="AB95" s="522"/>
      <c r="AC95" s="343" t="str">
        <f>IFERROR(VLOOKUP(Z95,【参考】数式用!$A$4:$B$54,2,FALSE),"")</f>
        <v/>
      </c>
      <c r="AD95" s="216"/>
      <c r="AE95" s="215" t="str">
        <f>IF(B95="","",IF(AO95="総合事業","数式を削除して手入力",IFERROR(INDEX(【参考】数式用!$AT$3:$AV$452,MATCH(Q95&amp;V95,【参考】数式用!$AS$3:$AS$452,0),MATCH(VLOOKUP(Z95,【参考】数式用!$AW$2:$AX$53,2,FALSE),【参考】数式用!$AT$2:$AV$2,0)),10)))</f>
        <v/>
      </c>
      <c r="AN95" s="418" t="str">
        <f>IF($L$18="", "", VLOOKUP(Z95,【参考】数式用!$A$4:$M$54,13,FALSE))</f>
        <v/>
      </c>
      <c r="AO95" s="46" t="e">
        <f>VLOOKUP(Z95,【参考】数式用!$A$2:$N$54,14,FALSE)</f>
        <v>#N/A</v>
      </c>
    </row>
    <row r="96" spans="1:41" ht="50" customHeight="1">
      <c r="A96" s="94">
        <f t="shared" si="0"/>
        <v>39</v>
      </c>
      <c r="B96" s="542"/>
      <c r="C96" s="543"/>
      <c r="D96" s="543"/>
      <c r="E96" s="543"/>
      <c r="F96" s="543"/>
      <c r="G96" s="543"/>
      <c r="H96" s="543"/>
      <c r="I96" s="543"/>
      <c r="J96" s="543"/>
      <c r="K96" s="544"/>
      <c r="L96" s="560"/>
      <c r="M96" s="561"/>
      <c r="N96" s="561"/>
      <c r="O96" s="561"/>
      <c r="P96" s="562"/>
      <c r="Q96" s="515"/>
      <c r="R96" s="516"/>
      <c r="S96" s="516"/>
      <c r="T96" s="516"/>
      <c r="U96" s="517"/>
      <c r="V96" s="279"/>
      <c r="W96" s="518"/>
      <c r="X96" s="518"/>
      <c r="Y96" s="518"/>
      <c r="Z96" s="522"/>
      <c r="AA96" s="522"/>
      <c r="AB96" s="522"/>
      <c r="AC96" s="343" t="str">
        <f>IFERROR(VLOOKUP(Z96,【参考】数式用!$A$4:$B$54,2,FALSE),"")</f>
        <v/>
      </c>
      <c r="AD96" s="216"/>
      <c r="AE96" s="215" t="str">
        <f>IF(B96="","",IF(AO96="総合事業","数式を削除して手入力",IFERROR(INDEX(【参考】数式用!$AT$3:$AV$452,MATCH(Q96&amp;V96,【参考】数式用!$AS$3:$AS$452,0),MATCH(VLOOKUP(Z96,【参考】数式用!$AW$2:$AX$53,2,FALSE),【参考】数式用!$AT$2:$AV$2,0)),10)))</f>
        <v/>
      </c>
      <c r="AN96" s="418" t="str">
        <f>IF($L$18="", "", VLOOKUP(Z96,【参考】数式用!$A$4:$M$54,13,FALSE))</f>
        <v/>
      </c>
      <c r="AO96" s="46" t="e">
        <f>VLOOKUP(Z96,【参考】数式用!$A$2:$N$54,14,FALSE)</f>
        <v>#N/A</v>
      </c>
    </row>
    <row r="97" spans="1:41" ht="50" customHeight="1">
      <c r="A97" s="94">
        <f t="shared" ref="A97:A123" si="1">A96+1</f>
        <v>40</v>
      </c>
      <c r="B97" s="542"/>
      <c r="C97" s="543"/>
      <c r="D97" s="543"/>
      <c r="E97" s="543"/>
      <c r="F97" s="543"/>
      <c r="G97" s="543"/>
      <c r="H97" s="543"/>
      <c r="I97" s="543"/>
      <c r="J97" s="543"/>
      <c r="K97" s="544"/>
      <c r="L97" s="560"/>
      <c r="M97" s="561"/>
      <c r="N97" s="561"/>
      <c r="O97" s="561"/>
      <c r="P97" s="562"/>
      <c r="Q97" s="515"/>
      <c r="R97" s="516"/>
      <c r="S97" s="516"/>
      <c r="T97" s="516"/>
      <c r="U97" s="517"/>
      <c r="V97" s="279"/>
      <c r="W97" s="518"/>
      <c r="X97" s="518"/>
      <c r="Y97" s="518"/>
      <c r="Z97" s="522"/>
      <c r="AA97" s="522"/>
      <c r="AB97" s="522"/>
      <c r="AC97" s="343" t="str">
        <f>IFERROR(VLOOKUP(Z97,【参考】数式用!$A$4:$B$54,2,FALSE),"")</f>
        <v/>
      </c>
      <c r="AD97" s="216"/>
      <c r="AE97" s="215" t="str">
        <f>IF(B97="","",IF(AO97="総合事業","数式を削除して手入力",IFERROR(INDEX(【参考】数式用!$AT$3:$AV$452,MATCH(Q97&amp;V97,【参考】数式用!$AS$3:$AS$452,0),MATCH(VLOOKUP(Z97,【参考】数式用!$AW$2:$AX$53,2,FALSE),【参考】数式用!$AT$2:$AV$2,0)),10)))</f>
        <v/>
      </c>
      <c r="AN97" s="418" t="str">
        <f>IF($L$18="", "", VLOOKUP(Z97,【参考】数式用!$A$4:$M$54,13,FALSE))</f>
        <v/>
      </c>
      <c r="AO97" s="46" t="e">
        <f>VLOOKUP(Z97,【参考】数式用!$A$2:$N$54,14,FALSE)</f>
        <v>#N/A</v>
      </c>
    </row>
    <row r="98" spans="1:41" ht="50" customHeight="1">
      <c r="A98" s="94">
        <f t="shared" si="1"/>
        <v>41</v>
      </c>
      <c r="B98" s="542"/>
      <c r="C98" s="543"/>
      <c r="D98" s="543"/>
      <c r="E98" s="543"/>
      <c r="F98" s="543"/>
      <c r="G98" s="543"/>
      <c r="H98" s="543"/>
      <c r="I98" s="543"/>
      <c r="J98" s="543"/>
      <c r="K98" s="544"/>
      <c r="L98" s="560"/>
      <c r="M98" s="561"/>
      <c r="N98" s="561"/>
      <c r="O98" s="561"/>
      <c r="P98" s="562"/>
      <c r="Q98" s="515"/>
      <c r="R98" s="516"/>
      <c r="S98" s="516"/>
      <c r="T98" s="516"/>
      <c r="U98" s="517"/>
      <c r="V98" s="279"/>
      <c r="W98" s="518"/>
      <c r="X98" s="518"/>
      <c r="Y98" s="518"/>
      <c r="Z98" s="522"/>
      <c r="AA98" s="522"/>
      <c r="AB98" s="522"/>
      <c r="AC98" s="343" t="str">
        <f>IFERROR(VLOOKUP(Z98,【参考】数式用!$A$4:$B$54,2,FALSE),"")</f>
        <v/>
      </c>
      <c r="AD98" s="216"/>
      <c r="AE98" s="215" t="str">
        <f>IF(B98="","",IF(AO98="総合事業","数式を削除して手入力",IFERROR(INDEX(【参考】数式用!$AT$3:$AV$452,MATCH(Q98&amp;V98,【参考】数式用!$AS$3:$AS$452,0),MATCH(VLOOKUP(Z98,【参考】数式用!$AW$2:$AX$53,2,FALSE),【参考】数式用!$AT$2:$AV$2,0)),10)))</f>
        <v/>
      </c>
      <c r="AN98" s="418" t="str">
        <f>IF($L$18="", "", VLOOKUP(Z98,【参考】数式用!$A$4:$M$54,13,FALSE))</f>
        <v/>
      </c>
      <c r="AO98" s="46" t="e">
        <f>VLOOKUP(Z98,【参考】数式用!$A$2:$N$54,14,FALSE)</f>
        <v>#N/A</v>
      </c>
    </row>
    <row r="99" spans="1:41" ht="50" customHeight="1">
      <c r="A99" s="94">
        <f t="shared" si="1"/>
        <v>42</v>
      </c>
      <c r="B99" s="542"/>
      <c r="C99" s="543"/>
      <c r="D99" s="543"/>
      <c r="E99" s="543"/>
      <c r="F99" s="543"/>
      <c r="G99" s="543"/>
      <c r="H99" s="543"/>
      <c r="I99" s="543"/>
      <c r="J99" s="543"/>
      <c r="K99" s="544"/>
      <c r="L99" s="560"/>
      <c r="M99" s="561"/>
      <c r="N99" s="561"/>
      <c r="O99" s="561"/>
      <c r="P99" s="562"/>
      <c r="Q99" s="515"/>
      <c r="R99" s="516"/>
      <c r="S99" s="516"/>
      <c r="T99" s="516"/>
      <c r="U99" s="517"/>
      <c r="V99" s="279"/>
      <c r="W99" s="518"/>
      <c r="X99" s="518"/>
      <c r="Y99" s="518"/>
      <c r="Z99" s="522"/>
      <c r="AA99" s="522"/>
      <c r="AB99" s="522"/>
      <c r="AC99" s="343" t="str">
        <f>IFERROR(VLOOKUP(Z99,【参考】数式用!$A$4:$B$54,2,FALSE),"")</f>
        <v/>
      </c>
      <c r="AD99" s="216"/>
      <c r="AE99" s="215" t="str">
        <f>IF(B99="","",IF(AO99="総合事業","数式を削除して手入力",IFERROR(INDEX(【参考】数式用!$AT$3:$AV$452,MATCH(Q99&amp;V99,【参考】数式用!$AS$3:$AS$452,0),MATCH(VLOOKUP(Z99,【参考】数式用!$AW$2:$AX$53,2,FALSE),【参考】数式用!$AT$2:$AV$2,0)),10)))</f>
        <v/>
      </c>
      <c r="AN99" s="418" t="str">
        <f>IF($L$18="", "", VLOOKUP(Z99,【参考】数式用!$A$4:$M$54,13,FALSE))</f>
        <v/>
      </c>
      <c r="AO99" s="46" t="e">
        <f>VLOOKUP(Z99,【参考】数式用!$A$2:$N$54,14,FALSE)</f>
        <v>#N/A</v>
      </c>
    </row>
    <row r="100" spans="1:41" ht="50" customHeight="1">
      <c r="A100" s="94">
        <f t="shared" si="1"/>
        <v>43</v>
      </c>
      <c r="B100" s="542"/>
      <c r="C100" s="543"/>
      <c r="D100" s="543"/>
      <c r="E100" s="543"/>
      <c r="F100" s="543"/>
      <c r="G100" s="543"/>
      <c r="H100" s="543"/>
      <c r="I100" s="543"/>
      <c r="J100" s="543"/>
      <c r="K100" s="544"/>
      <c r="L100" s="560"/>
      <c r="M100" s="561"/>
      <c r="N100" s="561"/>
      <c r="O100" s="561"/>
      <c r="P100" s="562"/>
      <c r="Q100" s="515"/>
      <c r="R100" s="516"/>
      <c r="S100" s="516"/>
      <c r="T100" s="516"/>
      <c r="U100" s="517"/>
      <c r="V100" s="279"/>
      <c r="W100" s="518"/>
      <c r="X100" s="518"/>
      <c r="Y100" s="518"/>
      <c r="Z100" s="522"/>
      <c r="AA100" s="522"/>
      <c r="AB100" s="522"/>
      <c r="AC100" s="343" t="str">
        <f>IFERROR(VLOOKUP(Z100,【参考】数式用!$A$4:$B$54,2,FALSE),"")</f>
        <v/>
      </c>
      <c r="AD100" s="216"/>
      <c r="AE100" s="215" t="str">
        <f>IF(B100="","",IF(AO100="総合事業","数式を削除して手入力",IFERROR(INDEX(【参考】数式用!$AT$3:$AV$452,MATCH(Q100&amp;V100,【参考】数式用!$AS$3:$AS$452,0),MATCH(VLOOKUP(Z100,【参考】数式用!$AW$2:$AX$53,2,FALSE),【参考】数式用!$AT$2:$AV$2,0)),10)))</f>
        <v/>
      </c>
      <c r="AN100" s="418" t="str">
        <f>IF($L$18="", "", VLOOKUP(Z100,【参考】数式用!$A$4:$M$54,13,FALSE))</f>
        <v/>
      </c>
      <c r="AO100" s="46" t="e">
        <f>VLOOKUP(Z100,【参考】数式用!$A$2:$N$54,14,FALSE)</f>
        <v>#N/A</v>
      </c>
    </row>
    <row r="101" spans="1:41" ht="50" customHeight="1">
      <c r="A101" s="94">
        <f t="shared" si="1"/>
        <v>44</v>
      </c>
      <c r="B101" s="542"/>
      <c r="C101" s="543"/>
      <c r="D101" s="543"/>
      <c r="E101" s="543"/>
      <c r="F101" s="543"/>
      <c r="G101" s="543"/>
      <c r="H101" s="543"/>
      <c r="I101" s="543"/>
      <c r="J101" s="543"/>
      <c r="K101" s="544"/>
      <c r="L101" s="560"/>
      <c r="M101" s="561"/>
      <c r="N101" s="561"/>
      <c r="O101" s="561"/>
      <c r="P101" s="562"/>
      <c r="Q101" s="515"/>
      <c r="R101" s="516"/>
      <c r="S101" s="516"/>
      <c r="T101" s="516"/>
      <c r="U101" s="517"/>
      <c r="V101" s="279"/>
      <c r="W101" s="518"/>
      <c r="X101" s="518"/>
      <c r="Y101" s="518"/>
      <c r="Z101" s="522"/>
      <c r="AA101" s="522"/>
      <c r="AB101" s="522"/>
      <c r="AC101" s="343" t="str">
        <f>IFERROR(VLOOKUP(Z101,【参考】数式用!$A$4:$B$54,2,FALSE),"")</f>
        <v/>
      </c>
      <c r="AD101" s="216"/>
      <c r="AE101" s="215" t="str">
        <f>IF(B101="","",IF(AO101="総合事業","数式を削除して手入力",IFERROR(INDEX(【参考】数式用!$AT$3:$AV$452,MATCH(Q101&amp;V101,【参考】数式用!$AS$3:$AS$452,0),MATCH(VLOOKUP(Z101,【参考】数式用!$AW$2:$AX$53,2,FALSE),【参考】数式用!$AT$2:$AV$2,0)),10)))</f>
        <v/>
      </c>
      <c r="AN101" s="418" t="str">
        <f>IF($L$18="", "", VLOOKUP(Z101,【参考】数式用!$A$4:$M$54,13,FALSE))</f>
        <v/>
      </c>
      <c r="AO101" s="46" t="e">
        <f>VLOOKUP(Z101,【参考】数式用!$A$2:$N$54,14,FALSE)</f>
        <v>#N/A</v>
      </c>
    </row>
    <row r="102" spans="1:41" ht="50" customHeight="1">
      <c r="A102" s="94">
        <f t="shared" si="1"/>
        <v>45</v>
      </c>
      <c r="B102" s="542"/>
      <c r="C102" s="543"/>
      <c r="D102" s="543"/>
      <c r="E102" s="543"/>
      <c r="F102" s="543"/>
      <c r="G102" s="543"/>
      <c r="H102" s="543"/>
      <c r="I102" s="543"/>
      <c r="J102" s="543"/>
      <c r="K102" s="544"/>
      <c r="L102" s="560"/>
      <c r="M102" s="561"/>
      <c r="N102" s="561"/>
      <c r="O102" s="561"/>
      <c r="P102" s="562"/>
      <c r="Q102" s="515"/>
      <c r="R102" s="516"/>
      <c r="S102" s="516"/>
      <c r="T102" s="516"/>
      <c r="U102" s="517"/>
      <c r="V102" s="279"/>
      <c r="W102" s="518"/>
      <c r="X102" s="518"/>
      <c r="Y102" s="518"/>
      <c r="Z102" s="522"/>
      <c r="AA102" s="522"/>
      <c r="AB102" s="522"/>
      <c r="AC102" s="343" t="str">
        <f>IFERROR(VLOOKUP(Z102,【参考】数式用!$A$4:$B$54,2,FALSE),"")</f>
        <v/>
      </c>
      <c r="AD102" s="216"/>
      <c r="AE102" s="215" t="str">
        <f>IF(B102="","",IF(AO102="総合事業","数式を削除して手入力",IFERROR(INDEX(【参考】数式用!$AT$3:$AV$452,MATCH(Q102&amp;V102,【参考】数式用!$AS$3:$AS$452,0),MATCH(VLOOKUP(Z102,【参考】数式用!$AW$2:$AX$53,2,FALSE),【参考】数式用!$AT$2:$AV$2,0)),10)))</f>
        <v/>
      </c>
      <c r="AN102" s="418" t="str">
        <f>IF($L$18="", "", VLOOKUP(Z102,【参考】数式用!$A$4:$M$54,13,FALSE))</f>
        <v/>
      </c>
      <c r="AO102" s="46" t="e">
        <f>VLOOKUP(Z102,【参考】数式用!$A$2:$N$54,14,FALSE)</f>
        <v>#N/A</v>
      </c>
    </row>
    <row r="103" spans="1:41" ht="50" customHeight="1">
      <c r="A103" s="94">
        <f t="shared" si="1"/>
        <v>46</v>
      </c>
      <c r="B103" s="542"/>
      <c r="C103" s="543"/>
      <c r="D103" s="543"/>
      <c r="E103" s="543"/>
      <c r="F103" s="543"/>
      <c r="G103" s="543"/>
      <c r="H103" s="543"/>
      <c r="I103" s="543"/>
      <c r="J103" s="543"/>
      <c r="K103" s="544"/>
      <c r="L103" s="560"/>
      <c r="M103" s="561"/>
      <c r="N103" s="561"/>
      <c r="O103" s="561"/>
      <c r="P103" s="562"/>
      <c r="Q103" s="515"/>
      <c r="R103" s="516"/>
      <c r="S103" s="516"/>
      <c r="T103" s="516"/>
      <c r="U103" s="517"/>
      <c r="V103" s="279"/>
      <c r="W103" s="518"/>
      <c r="X103" s="518"/>
      <c r="Y103" s="518"/>
      <c r="Z103" s="522"/>
      <c r="AA103" s="522"/>
      <c r="AB103" s="522"/>
      <c r="AC103" s="343" t="str">
        <f>IFERROR(VLOOKUP(Z103,【参考】数式用!$A$4:$B$54,2,FALSE),"")</f>
        <v/>
      </c>
      <c r="AD103" s="216"/>
      <c r="AE103" s="215" t="str">
        <f>IF(B103="","",IF(AO103="総合事業","数式を削除して手入力",IFERROR(INDEX(【参考】数式用!$AT$3:$AV$452,MATCH(Q103&amp;V103,【参考】数式用!$AS$3:$AS$452,0),MATCH(VLOOKUP(Z103,【参考】数式用!$AW$2:$AX$53,2,FALSE),【参考】数式用!$AT$2:$AV$2,0)),10)))</f>
        <v/>
      </c>
      <c r="AN103" s="418" t="str">
        <f>IF($L$18="", "", VLOOKUP(Z103,【参考】数式用!$A$4:$M$54,13,FALSE))</f>
        <v/>
      </c>
      <c r="AO103" s="46" t="e">
        <f>VLOOKUP(Z103,【参考】数式用!$A$2:$N$54,14,FALSE)</f>
        <v>#N/A</v>
      </c>
    </row>
    <row r="104" spans="1:41" ht="50" customHeight="1">
      <c r="A104" s="94">
        <f t="shared" si="1"/>
        <v>47</v>
      </c>
      <c r="B104" s="542"/>
      <c r="C104" s="543"/>
      <c r="D104" s="543"/>
      <c r="E104" s="543"/>
      <c r="F104" s="543"/>
      <c r="G104" s="543"/>
      <c r="H104" s="543"/>
      <c r="I104" s="543"/>
      <c r="J104" s="543"/>
      <c r="K104" s="544"/>
      <c r="L104" s="560"/>
      <c r="M104" s="561"/>
      <c r="N104" s="561"/>
      <c r="O104" s="561"/>
      <c r="P104" s="562"/>
      <c r="Q104" s="515"/>
      <c r="R104" s="516"/>
      <c r="S104" s="516"/>
      <c r="T104" s="516"/>
      <c r="U104" s="517"/>
      <c r="V104" s="279"/>
      <c r="W104" s="518"/>
      <c r="X104" s="518"/>
      <c r="Y104" s="518"/>
      <c r="Z104" s="522"/>
      <c r="AA104" s="522"/>
      <c r="AB104" s="522"/>
      <c r="AC104" s="343" t="str">
        <f>IFERROR(VLOOKUP(Z104,【参考】数式用!$A$4:$B$54,2,FALSE),"")</f>
        <v/>
      </c>
      <c r="AD104" s="216"/>
      <c r="AE104" s="215" t="str">
        <f>IF(B104="","",IF(AO104="総合事業","数式を削除して手入力",IFERROR(INDEX(【参考】数式用!$AT$3:$AV$452,MATCH(Q104&amp;V104,【参考】数式用!$AS$3:$AS$452,0),MATCH(VLOOKUP(Z104,【参考】数式用!$AW$2:$AX$53,2,FALSE),【参考】数式用!$AT$2:$AV$2,0)),10)))</f>
        <v/>
      </c>
      <c r="AN104" s="418" t="str">
        <f>IF($L$18="", "", VLOOKUP(Z104,【参考】数式用!$A$4:$M$54,13,FALSE))</f>
        <v/>
      </c>
      <c r="AO104" s="46" t="e">
        <f>VLOOKUP(Z104,【参考】数式用!$A$2:$N$54,14,FALSE)</f>
        <v>#N/A</v>
      </c>
    </row>
    <row r="105" spans="1:41" ht="50" customHeight="1">
      <c r="A105" s="94">
        <f t="shared" si="1"/>
        <v>48</v>
      </c>
      <c r="B105" s="542"/>
      <c r="C105" s="543"/>
      <c r="D105" s="543"/>
      <c r="E105" s="543"/>
      <c r="F105" s="543"/>
      <c r="G105" s="543"/>
      <c r="H105" s="543"/>
      <c r="I105" s="543"/>
      <c r="J105" s="543"/>
      <c r="K105" s="544"/>
      <c r="L105" s="560"/>
      <c r="M105" s="561"/>
      <c r="N105" s="561"/>
      <c r="O105" s="561"/>
      <c r="P105" s="562"/>
      <c r="Q105" s="515"/>
      <c r="R105" s="516"/>
      <c r="S105" s="516"/>
      <c r="T105" s="516"/>
      <c r="U105" s="517"/>
      <c r="V105" s="279"/>
      <c r="W105" s="518"/>
      <c r="X105" s="518"/>
      <c r="Y105" s="518"/>
      <c r="Z105" s="522"/>
      <c r="AA105" s="522"/>
      <c r="AB105" s="522"/>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18" t="str">
        <f>IF($L$18="", "", VLOOKUP(Z105,【参考】数式用!$A$4:$M$54,13,FALSE))</f>
        <v/>
      </c>
      <c r="AO105" s="46" t="e">
        <f>VLOOKUP(Z105,【参考】数式用!$A$2:$N$54,14,FALSE)</f>
        <v>#N/A</v>
      </c>
    </row>
    <row r="106" spans="1:41" ht="50" customHeight="1">
      <c r="A106" s="94">
        <f t="shared" si="1"/>
        <v>49</v>
      </c>
      <c r="B106" s="542"/>
      <c r="C106" s="543"/>
      <c r="D106" s="543"/>
      <c r="E106" s="543"/>
      <c r="F106" s="543"/>
      <c r="G106" s="543"/>
      <c r="H106" s="543"/>
      <c r="I106" s="543"/>
      <c r="J106" s="543"/>
      <c r="K106" s="544"/>
      <c r="L106" s="560"/>
      <c r="M106" s="561"/>
      <c r="N106" s="561"/>
      <c r="O106" s="561"/>
      <c r="P106" s="562"/>
      <c r="Q106" s="515"/>
      <c r="R106" s="516"/>
      <c r="S106" s="516"/>
      <c r="T106" s="516"/>
      <c r="U106" s="517"/>
      <c r="V106" s="279"/>
      <c r="W106" s="518"/>
      <c r="X106" s="518"/>
      <c r="Y106" s="518"/>
      <c r="Z106" s="522"/>
      <c r="AA106" s="522"/>
      <c r="AB106" s="522"/>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18" t="str">
        <f>IF($L$18="", "", VLOOKUP(Z106,【参考】数式用!$A$4:$M$54,13,FALSE))</f>
        <v/>
      </c>
      <c r="AO106" s="46" t="e">
        <f>VLOOKUP(Z106,【参考】数式用!$A$2:$N$54,14,FALSE)</f>
        <v>#N/A</v>
      </c>
    </row>
    <row r="107" spans="1:41" ht="50" customHeight="1">
      <c r="A107" s="94">
        <f t="shared" si="1"/>
        <v>50</v>
      </c>
      <c r="B107" s="542"/>
      <c r="C107" s="543"/>
      <c r="D107" s="543"/>
      <c r="E107" s="543"/>
      <c r="F107" s="543"/>
      <c r="G107" s="543"/>
      <c r="H107" s="543"/>
      <c r="I107" s="543"/>
      <c r="J107" s="543"/>
      <c r="K107" s="544"/>
      <c r="L107" s="560"/>
      <c r="M107" s="561"/>
      <c r="N107" s="561"/>
      <c r="O107" s="561"/>
      <c r="P107" s="562"/>
      <c r="Q107" s="515"/>
      <c r="R107" s="516"/>
      <c r="S107" s="516"/>
      <c r="T107" s="516"/>
      <c r="U107" s="517"/>
      <c r="V107" s="279"/>
      <c r="W107" s="518"/>
      <c r="X107" s="518"/>
      <c r="Y107" s="518"/>
      <c r="Z107" s="522"/>
      <c r="AA107" s="522"/>
      <c r="AB107" s="522"/>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18" t="str">
        <f>IF($L$18="", "", VLOOKUP(Z107,【参考】数式用!$A$4:$M$54,13,FALSE))</f>
        <v/>
      </c>
      <c r="AO107" s="46" t="e">
        <f>VLOOKUP(Z107,【参考】数式用!$A$2:$N$54,14,FALSE)</f>
        <v>#N/A</v>
      </c>
    </row>
    <row r="108" spans="1:41" ht="50" customHeight="1">
      <c r="A108" s="94">
        <f t="shared" si="1"/>
        <v>51</v>
      </c>
      <c r="B108" s="542"/>
      <c r="C108" s="543"/>
      <c r="D108" s="543"/>
      <c r="E108" s="543"/>
      <c r="F108" s="543"/>
      <c r="G108" s="543"/>
      <c r="H108" s="543"/>
      <c r="I108" s="543"/>
      <c r="J108" s="543"/>
      <c r="K108" s="544"/>
      <c r="L108" s="560"/>
      <c r="M108" s="561"/>
      <c r="N108" s="561"/>
      <c r="O108" s="561"/>
      <c r="P108" s="562"/>
      <c r="Q108" s="515"/>
      <c r="R108" s="516"/>
      <c r="S108" s="516"/>
      <c r="T108" s="516"/>
      <c r="U108" s="517"/>
      <c r="V108" s="279"/>
      <c r="W108" s="518"/>
      <c r="X108" s="518"/>
      <c r="Y108" s="518"/>
      <c r="Z108" s="522"/>
      <c r="AA108" s="522"/>
      <c r="AB108" s="522"/>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18" t="str">
        <f>IF($L$18="", "", VLOOKUP(Z108,【参考】数式用!$A$4:$M$54,13,FALSE))</f>
        <v/>
      </c>
      <c r="AO108" s="46" t="e">
        <f>VLOOKUP(Z108,【参考】数式用!$A$2:$N$54,14,FALSE)</f>
        <v>#N/A</v>
      </c>
    </row>
    <row r="109" spans="1:41" ht="50" customHeight="1">
      <c r="A109" s="94">
        <f t="shared" si="1"/>
        <v>52</v>
      </c>
      <c r="B109" s="578"/>
      <c r="C109" s="579"/>
      <c r="D109" s="579"/>
      <c r="E109" s="579"/>
      <c r="F109" s="579"/>
      <c r="G109" s="579"/>
      <c r="H109" s="579"/>
      <c r="I109" s="579"/>
      <c r="J109" s="579"/>
      <c r="K109" s="579"/>
      <c r="L109" s="560"/>
      <c r="M109" s="561"/>
      <c r="N109" s="561"/>
      <c r="O109" s="561"/>
      <c r="P109" s="562"/>
      <c r="Q109" s="515"/>
      <c r="R109" s="516"/>
      <c r="S109" s="516"/>
      <c r="T109" s="516"/>
      <c r="U109" s="517"/>
      <c r="V109" s="279"/>
      <c r="W109" s="519"/>
      <c r="X109" s="520"/>
      <c r="Y109" s="521"/>
      <c r="Z109" s="522"/>
      <c r="AA109" s="522"/>
      <c r="AB109" s="522"/>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18" t="str">
        <f>IF($L$18="", "", VLOOKUP(Z109,【参考】数式用!$A$4:$M$54,13,FALSE))</f>
        <v/>
      </c>
      <c r="AO109" s="46" t="e">
        <f>VLOOKUP(Z109,【参考】数式用!$A$2:$N$54,14,FALSE)</f>
        <v>#N/A</v>
      </c>
    </row>
    <row r="110" spans="1:41" ht="50" customHeight="1">
      <c r="A110" s="94">
        <f t="shared" si="1"/>
        <v>53</v>
      </c>
      <c r="B110" s="578"/>
      <c r="C110" s="579"/>
      <c r="D110" s="579"/>
      <c r="E110" s="579"/>
      <c r="F110" s="579"/>
      <c r="G110" s="579"/>
      <c r="H110" s="579"/>
      <c r="I110" s="579"/>
      <c r="J110" s="579"/>
      <c r="K110" s="579"/>
      <c r="L110" s="560"/>
      <c r="M110" s="561"/>
      <c r="N110" s="561"/>
      <c r="O110" s="561"/>
      <c r="P110" s="562"/>
      <c r="Q110" s="515"/>
      <c r="R110" s="516"/>
      <c r="S110" s="516"/>
      <c r="T110" s="516"/>
      <c r="U110" s="517"/>
      <c r="V110" s="279"/>
      <c r="W110" s="519"/>
      <c r="X110" s="520"/>
      <c r="Y110" s="521"/>
      <c r="Z110" s="522"/>
      <c r="AA110" s="522"/>
      <c r="AB110" s="522"/>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18" t="str">
        <f>IF($L$18="", "", VLOOKUP(Z110,【参考】数式用!$A$4:$M$54,13,FALSE))</f>
        <v/>
      </c>
      <c r="AO110" s="46" t="e">
        <f>VLOOKUP(Z110,【参考】数式用!$A$2:$N$54,14,FALSE)</f>
        <v>#N/A</v>
      </c>
    </row>
    <row r="111" spans="1:41" ht="50" customHeight="1">
      <c r="A111" s="94">
        <f t="shared" si="1"/>
        <v>54</v>
      </c>
      <c r="B111" s="578"/>
      <c r="C111" s="579"/>
      <c r="D111" s="579"/>
      <c r="E111" s="579"/>
      <c r="F111" s="579"/>
      <c r="G111" s="579"/>
      <c r="H111" s="579"/>
      <c r="I111" s="579"/>
      <c r="J111" s="579"/>
      <c r="K111" s="579"/>
      <c r="L111" s="560"/>
      <c r="M111" s="561"/>
      <c r="N111" s="561"/>
      <c r="O111" s="561"/>
      <c r="P111" s="562"/>
      <c r="Q111" s="515"/>
      <c r="R111" s="516"/>
      <c r="S111" s="516"/>
      <c r="T111" s="516"/>
      <c r="U111" s="517"/>
      <c r="V111" s="279"/>
      <c r="W111" s="519"/>
      <c r="X111" s="520"/>
      <c r="Y111" s="521"/>
      <c r="Z111" s="522"/>
      <c r="AA111" s="522"/>
      <c r="AB111" s="522"/>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18" t="str">
        <f>IF($L$18="", "", VLOOKUP(Z111,【参考】数式用!$A$4:$M$54,13,FALSE))</f>
        <v/>
      </c>
      <c r="AO111" s="46" t="e">
        <f>VLOOKUP(Z111,【参考】数式用!$A$2:$N$54,14,FALSE)</f>
        <v>#N/A</v>
      </c>
    </row>
    <row r="112" spans="1:41" ht="50" customHeight="1">
      <c r="A112" s="94">
        <f t="shared" si="1"/>
        <v>55</v>
      </c>
      <c r="B112" s="578"/>
      <c r="C112" s="579"/>
      <c r="D112" s="579"/>
      <c r="E112" s="579"/>
      <c r="F112" s="579"/>
      <c r="G112" s="579"/>
      <c r="H112" s="579"/>
      <c r="I112" s="579"/>
      <c r="J112" s="579"/>
      <c r="K112" s="579"/>
      <c r="L112" s="560"/>
      <c r="M112" s="561"/>
      <c r="N112" s="561"/>
      <c r="O112" s="561"/>
      <c r="P112" s="562"/>
      <c r="Q112" s="515"/>
      <c r="R112" s="516"/>
      <c r="S112" s="516"/>
      <c r="T112" s="516"/>
      <c r="U112" s="517"/>
      <c r="V112" s="279"/>
      <c r="W112" s="519"/>
      <c r="X112" s="520"/>
      <c r="Y112" s="521"/>
      <c r="Z112" s="522"/>
      <c r="AA112" s="522"/>
      <c r="AB112" s="522"/>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18" t="str">
        <f>IF($L$18="", "", VLOOKUP(Z112,【参考】数式用!$A$4:$M$54,13,FALSE))</f>
        <v/>
      </c>
      <c r="AO112" s="46" t="e">
        <f>VLOOKUP(Z112,【参考】数式用!$A$2:$N$54,14,FALSE)</f>
        <v>#N/A</v>
      </c>
    </row>
    <row r="113" spans="1:41" ht="50" customHeight="1">
      <c r="A113" s="94">
        <f t="shared" si="1"/>
        <v>56</v>
      </c>
      <c r="B113" s="578"/>
      <c r="C113" s="579"/>
      <c r="D113" s="579"/>
      <c r="E113" s="579"/>
      <c r="F113" s="579"/>
      <c r="G113" s="579"/>
      <c r="H113" s="579"/>
      <c r="I113" s="579"/>
      <c r="J113" s="579"/>
      <c r="K113" s="579"/>
      <c r="L113" s="560"/>
      <c r="M113" s="561"/>
      <c r="N113" s="561"/>
      <c r="O113" s="561"/>
      <c r="P113" s="562"/>
      <c r="Q113" s="515"/>
      <c r="R113" s="516"/>
      <c r="S113" s="516"/>
      <c r="T113" s="516"/>
      <c r="U113" s="517"/>
      <c r="V113" s="279"/>
      <c r="W113" s="519"/>
      <c r="X113" s="520"/>
      <c r="Y113" s="521"/>
      <c r="Z113" s="522"/>
      <c r="AA113" s="522"/>
      <c r="AB113" s="522"/>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18" t="str">
        <f>IF($L$18="", "", VLOOKUP(Z113,【参考】数式用!$A$4:$M$54,13,FALSE))</f>
        <v/>
      </c>
      <c r="AO113" s="46" t="e">
        <f>VLOOKUP(Z113,【参考】数式用!$A$2:$N$54,14,FALSE)</f>
        <v>#N/A</v>
      </c>
    </row>
    <row r="114" spans="1:41" ht="50" customHeight="1">
      <c r="A114" s="94">
        <f t="shared" si="1"/>
        <v>57</v>
      </c>
      <c r="B114" s="578"/>
      <c r="C114" s="579"/>
      <c r="D114" s="579"/>
      <c r="E114" s="579"/>
      <c r="F114" s="579"/>
      <c r="G114" s="579"/>
      <c r="H114" s="579"/>
      <c r="I114" s="579"/>
      <c r="J114" s="579"/>
      <c r="K114" s="579"/>
      <c r="L114" s="560"/>
      <c r="M114" s="561"/>
      <c r="N114" s="561"/>
      <c r="O114" s="561"/>
      <c r="P114" s="562"/>
      <c r="Q114" s="515"/>
      <c r="R114" s="516"/>
      <c r="S114" s="516"/>
      <c r="T114" s="516"/>
      <c r="U114" s="517"/>
      <c r="V114" s="279"/>
      <c r="W114" s="519"/>
      <c r="X114" s="520"/>
      <c r="Y114" s="521"/>
      <c r="Z114" s="522"/>
      <c r="AA114" s="522"/>
      <c r="AB114" s="522"/>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18" t="str">
        <f>IF($L$18="", "", VLOOKUP(Z114,【参考】数式用!$A$4:$M$54,13,FALSE))</f>
        <v/>
      </c>
      <c r="AO114" s="46" t="e">
        <f>VLOOKUP(Z114,【参考】数式用!$A$2:$N$54,14,FALSE)</f>
        <v>#N/A</v>
      </c>
    </row>
    <row r="115" spans="1:41" ht="50" customHeight="1">
      <c r="A115" s="94">
        <f t="shared" si="1"/>
        <v>58</v>
      </c>
      <c r="B115" s="578"/>
      <c r="C115" s="579"/>
      <c r="D115" s="579"/>
      <c r="E115" s="579"/>
      <c r="F115" s="579"/>
      <c r="G115" s="579"/>
      <c r="H115" s="579"/>
      <c r="I115" s="579"/>
      <c r="J115" s="579"/>
      <c r="K115" s="579"/>
      <c r="L115" s="560"/>
      <c r="M115" s="561"/>
      <c r="N115" s="561"/>
      <c r="O115" s="561"/>
      <c r="P115" s="562"/>
      <c r="Q115" s="515"/>
      <c r="R115" s="516"/>
      <c r="S115" s="516"/>
      <c r="T115" s="516"/>
      <c r="U115" s="517"/>
      <c r="V115" s="279"/>
      <c r="W115" s="519"/>
      <c r="X115" s="520"/>
      <c r="Y115" s="521"/>
      <c r="Z115" s="522"/>
      <c r="AA115" s="522"/>
      <c r="AB115" s="522"/>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18" t="str">
        <f>IF($L$18="", "", VLOOKUP(Z115,【参考】数式用!$A$4:$M$54,13,FALSE))</f>
        <v/>
      </c>
      <c r="AO115" s="46" t="e">
        <f>VLOOKUP(Z115,【参考】数式用!$A$2:$N$54,14,FALSE)</f>
        <v>#N/A</v>
      </c>
    </row>
    <row r="116" spans="1:41" ht="50" customHeight="1">
      <c r="A116" s="94">
        <f t="shared" si="1"/>
        <v>59</v>
      </c>
      <c r="B116" s="578"/>
      <c r="C116" s="579"/>
      <c r="D116" s="579"/>
      <c r="E116" s="579"/>
      <c r="F116" s="579"/>
      <c r="G116" s="579"/>
      <c r="H116" s="579"/>
      <c r="I116" s="579"/>
      <c r="J116" s="579"/>
      <c r="K116" s="579"/>
      <c r="L116" s="560"/>
      <c r="M116" s="561"/>
      <c r="N116" s="561"/>
      <c r="O116" s="561"/>
      <c r="P116" s="562"/>
      <c r="Q116" s="515"/>
      <c r="R116" s="516"/>
      <c r="S116" s="516"/>
      <c r="T116" s="516"/>
      <c r="U116" s="517"/>
      <c r="V116" s="279"/>
      <c r="W116" s="519"/>
      <c r="X116" s="520"/>
      <c r="Y116" s="521"/>
      <c r="Z116" s="522"/>
      <c r="AA116" s="522"/>
      <c r="AB116" s="522"/>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18" t="str">
        <f>IF($L$18="", "", VLOOKUP(Z116,【参考】数式用!$A$4:$M$54,13,FALSE))</f>
        <v/>
      </c>
      <c r="AO116" s="46" t="e">
        <f>VLOOKUP(Z116,【参考】数式用!$A$2:$N$54,14,FALSE)</f>
        <v>#N/A</v>
      </c>
    </row>
    <row r="117" spans="1:41" ht="50" customHeight="1">
      <c r="A117" s="94">
        <f t="shared" si="1"/>
        <v>60</v>
      </c>
      <c r="B117" s="578"/>
      <c r="C117" s="579"/>
      <c r="D117" s="579"/>
      <c r="E117" s="579"/>
      <c r="F117" s="579"/>
      <c r="G117" s="579"/>
      <c r="H117" s="579"/>
      <c r="I117" s="579"/>
      <c r="J117" s="579"/>
      <c r="K117" s="579"/>
      <c r="L117" s="560"/>
      <c r="M117" s="561"/>
      <c r="N117" s="561"/>
      <c r="O117" s="561"/>
      <c r="P117" s="562"/>
      <c r="Q117" s="515"/>
      <c r="R117" s="516"/>
      <c r="S117" s="516"/>
      <c r="T117" s="516"/>
      <c r="U117" s="517"/>
      <c r="V117" s="279"/>
      <c r="W117" s="519"/>
      <c r="X117" s="520"/>
      <c r="Y117" s="521"/>
      <c r="Z117" s="522"/>
      <c r="AA117" s="522"/>
      <c r="AB117" s="522"/>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18" t="str">
        <f>IF($L$18="", "", VLOOKUP(Z117,【参考】数式用!$A$4:$M$54,13,FALSE))</f>
        <v/>
      </c>
      <c r="AO117" s="46" t="e">
        <f>VLOOKUP(Z117,【参考】数式用!$A$2:$N$54,14,FALSE)</f>
        <v>#N/A</v>
      </c>
    </row>
    <row r="118" spans="1:41" ht="50" customHeight="1">
      <c r="A118" s="94">
        <f t="shared" si="1"/>
        <v>61</v>
      </c>
      <c r="B118" s="578"/>
      <c r="C118" s="579"/>
      <c r="D118" s="579"/>
      <c r="E118" s="579"/>
      <c r="F118" s="579"/>
      <c r="G118" s="579"/>
      <c r="H118" s="579"/>
      <c r="I118" s="579"/>
      <c r="J118" s="579"/>
      <c r="K118" s="579"/>
      <c r="L118" s="560"/>
      <c r="M118" s="561"/>
      <c r="N118" s="561"/>
      <c r="O118" s="561"/>
      <c r="P118" s="562"/>
      <c r="Q118" s="515"/>
      <c r="R118" s="516"/>
      <c r="S118" s="516"/>
      <c r="T118" s="516"/>
      <c r="U118" s="517"/>
      <c r="V118" s="279"/>
      <c r="W118" s="519"/>
      <c r="X118" s="520"/>
      <c r="Y118" s="521"/>
      <c r="Z118" s="522"/>
      <c r="AA118" s="522"/>
      <c r="AB118" s="522"/>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18" t="str">
        <f>IF($L$18="", "", VLOOKUP(Z118,【参考】数式用!$A$4:$M$54,13,FALSE))</f>
        <v/>
      </c>
      <c r="AO118" s="46" t="e">
        <f>VLOOKUP(Z118,【参考】数式用!$A$2:$N$54,14,FALSE)</f>
        <v>#N/A</v>
      </c>
    </row>
    <row r="119" spans="1:41" ht="50" customHeight="1">
      <c r="A119" s="94">
        <f t="shared" si="1"/>
        <v>62</v>
      </c>
      <c r="B119" s="578"/>
      <c r="C119" s="579"/>
      <c r="D119" s="579"/>
      <c r="E119" s="579"/>
      <c r="F119" s="579"/>
      <c r="G119" s="579"/>
      <c r="H119" s="579"/>
      <c r="I119" s="579"/>
      <c r="J119" s="579"/>
      <c r="K119" s="579"/>
      <c r="L119" s="560"/>
      <c r="M119" s="561"/>
      <c r="N119" s="561"/>
      <c r="O119" s="561"/>
      <c r="P119" s="562"/>
      <c r="Q119" s="515"/>
      <c r="R119" s="516"/>
      <c r="S119" s="516"/>
      <c r="T119" s="516"/>
      <c r="U119" s="517"/>
      <c r="V119" s="279"/>
      <c r="W119" s="519"/>
      <c r="X119" s="520"/>
      <c r="Y119" s="521"/>
      <c r="Z119" s="522"/>
      <c r="AA119" s="522"/>
      <c r="AB119" s="522"/>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18" t="str">
        <f>IF($L$18="", "", VLOOKUP(Z119,【参考】数式用!$A$4:$M$54,13,FALSE))</f>
        <v/>
      </c>
      <c r="AO119" s="46" t="e">
        <f>VLOOKUP(Z119,【参考】数式用!$A$2:$N$54,14,FALSE)</f>
        <v>#N/A</v>
      </c>
    </row>
    <row r="120" spans="1:41" ht="50" customHeight="1">
      <c r="A120" s="94">
        <f t="shared" si="1"/>
        <v>63</v>
      </c>
      <c r="B120" s="578"/>
      <c r="C120" s="579"/>
      <c r="D120" s="579"/>
      <c r="E120" s="579"/>
      <c r="F120" s="579"/>
      <c r="G120" s="579"/>
      <c r="H120" s="579"/>
      <c r="I120" s="579"/>
      <c r="J120" s="579"/>
      <c r="K120" s="579"/>
      <c r="L120" s="560"/>
      <c r="M120" s="561"/>
      <c r="N120" s="561"/>
      <c r="O120" s="561"/>
      <c r="P120" s="562"/>
      <c r="Q120" s="515"/>
      <c r="R120" s="516"/>
      <c r="S120" s="516"/>
      <c r="T120" s="516"/>
      <c r="U120" s="517"/>
      <c r="V120" s="279"/>
      <c r="W120" s="519"/>
      <c r="X120" s="520"/>
      <c r="Y120" s="521"/>
      <c r="Z120" s="522"/>
      <c r="AA120" s="522"/>
      <c r="AB120" s="522"/>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18" t="str">
        <f>IF($L$18="", "", VLOOKUP(Z120,【参考】数式用!$A$4:$M$54,13,FALSE))</f>
        <v/>
      </c>
      <c r="AO120" s="46" t="e">
        <f>VLOOKUP(Z120,【参考】数式用!$A$2:$N$54,14,FALSE)</f>
        <v>#N/A</v>
      </c>
    </row>
    <row r="121" spans="1:41" ht="50" customHeight="1">
      <c r="A121" s="94">
        <f t="shared" si="1"/>
        <v>64</v>
      </c>
      <c r="B121" s="578"/>
      <c r="C121" s="579"/>
      <c r="D121" s="579"/>
      <c r="E121" s="579"/>
      <c r="F121" s="579"/>
      <c r="G121" s="579"/>
      <c r="H121" s="579"/>
      <c r="I121" s="579"/>
      <c r="J121" s="579"/>
      <c r="K121" s="579"/>
      <c r="L121" s="560"/>
      <c r="M121" s="561"/>
      <c r="N121" s="561"/>
      <c r="O121" s="561"/>
      <c r="P121" s="562"/>
      <c r="Q121" s="515"/>
      <c r="R121" s="516"/>
      <c r="S121" s="516"/>
      <c r="T121" s="516"/>
      <c r="U121" s="517"/>
      <c r="V121" s="279"/>
      <c r="W121" s="519"/>
      <c r="X121" s="520"/>
      <c r="Y121" s="521"/>
      <c r="Z121" s="522"/>
      <c r="AA121" s="522"/>
      <c r="AB121" s="522"/>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18" t="str">
        <f>IF($L$18="", "", VLOOKUP(Z121,【参考】数式用!$A$4:$M$54,13,FALSE))</f>
        <v/>
      </c>
      <c r="AO121" s="46" t="e">
        <f>VLOOKUP(Z121,【参考】数式用!$A$2:$N$54,14,FALSE)</f>
        <v>#N/A</v>
      </c>
    </row>
    <row r="122" spans="1:41" ht="50" customHeight="1">
      <c r="A122" s="94">
        <f t="shared" si="1"/>
        <v>65</v>
      </c>
      <c r="B122" s="578"/>
      <c r="C122" s="579"/>
      <c r="D122" s="579"/>
      <c r="E122" s="579"/>
      <c r="F122" s="579"/>
      <c r="G122" s="579"/>
      <c r="H122" s="579"/>
      <c r="I122" s="579"/>
      <c r="J122" s="579"/>
      <c r="K122" s="579"/>
      <c r="L122" s="560"/>
      <c r="M122" s="561"/>
      <c r="N122" s="561"/>
      <c r="O122" s="561"/>
      <c r="P122" s="562"/>
      <c r="Q122" s="515"/>
      <c r="R122" s="516"/>
      <c r="S122" s="516"/>
      <c r="T122" s="516"/>
      <c r="U122" s="517"/>
      <c r="V122" s="279"/>
      <c r="W122" s="519"/>
      <c r="X122" s="520"/>
      <c r="Y122" s="521"/>
      <c r="Z122" s="522"/>
      <c r="AA122" s="522"/>
      <c r="AB122" s="522"/>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18" t="str">
        <f>IF($L$18="", "", VLOOKUP(Z122,【参考】数式用!$A$4:$M$54,13,FALSE))</f>
        <v/>
      </c>
      <c r="AO122" s="46" t="e">
        <f>VLOOKUP(Z122,【参考】数式用!$A$2:$N$54,14,FALSE)</f>
        <v>#N/A</v>
      </c>
    </row>
    <row r="123" spans="1:41" ht="50" customHeight="1">
      <c r="A123" s="94">
        <f t="shared" si="1"/>
        <v>66</v>
      </c>
      <c r="B123" s="578"/>
      <c r="C123" s="579"/>
      <c r="D123" s="579"/>
      <c r="E123" s="579"/>
      <c r="F123" s="579"/>
      <c r="G123" s="579"/>
      <c r="H123" s="579"/>
      <c r="I123" s="579"/>
      <c r="J123" s="579"/>
      <c r="K123" s="579"/>
      <c r="L123" s="560"/>
      <c r="M123" s="561"/>
      <c r="N123" s="561"/>
      <c r="O123" s="561"/>
      <c r="P123" s="562"/>
      <c r="Q123" s="515"/>
      <c r="R123" s="516"/>
      <c r="S123" s="516"/>
      <c r="T123" s="516"/>
      <c r="U123" s="517"/>
      <c r="V123" s="279"/>
      <c r="W123" s="519"/>
      <c r="X123" s="520"/>
      <c r="Y123" s="521"/>
      <c r="Z123" s="522"/>
      <c r="AA123" s="522"/>
      <c r="AB123" s="522"/>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18" t="str">
        <f>IF($L$18="", "", VLOOKUP(Z123,【参考】数式用!$A$4:$M$54,13,FALSE))</f>
        <v/>
      </c>
      <c r="AO123" s="46" t="e">
        <f>VLOOKUP(Z123,【参考】数式用!$A$2:$N$54,14,FALSE)</f>
        <v>#N/A</v>
      </c>
    </row>
    <row r="124" spans="1:41" ht="50" customHeight="1">
      <c r="A124" s="94">
        <f t="shared" ref="A124:A149" si="2">A123+1</f>
        <v>67</v>
      </c>
      <c r="B124" s="578"/>
      <c r="C124" s="579"/>
      <c r="D124" s="579"/>
      <c r="E124" s="579"/>
      <c r="F124" s="579"/>
      <c r="G124" s="579"/>
      <c r="H124" s="579"/>
      <c r="I124" s="579"/>
      <c r="J124" s="579"/>
      <c r="K124" s="579"/>
      <c r="L124" s="560"/>
      <c r="M124" s="561"/>
      <c r="N124" s="561"/>
      <c r="O124" s="561"/>
      <c r="P124" s="562"/>
      <c r="Q124" s="515"/>
      <c r="R124" s="516"/>
      <c r="S124" s="516"/>
      <c r="T124" s="516"/>
      <c r="U124" s="517"/>
      <c r="V124" s="279"/>
      <c r="W124" s="519"/>
      <c r="X124" s="520"/>
      <c r="Y124" s="521"/>
      <c r="Z124" s="522"/>
      <c r="AA124" s="522"/>
      <c r="AB124" s="522"/>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18" t="str">
        <f>IF($L$18="", "", VLOOKUP(Z124,【参考】数式用!$A$4:$M$54,13,FALSE))</f>
        <v/>
      </c>
      <c r="AO124" s="46" t="e">
        <f>VLOOKUP(Z124,【参考】数式用!$A$2:$N$54,14,FALSE)</f>
        <v>#N/A</v>
      </c>
    </row>
    <row r="125" spans="1:41" ht="50" customHeight="1">
      <c r="A125" s="94">
        <f t="shared" si="2"/>
        <v>68</v>
      </c>
      <c r="B125" s="578"/>
      <c r="C125" s="579"/>
      <c r="D125" s="579"/>
      <c r="E125" s="579"/>
      <c r="F125" s="579"/>
      <c r="G125" s="579"/>
      <c r="H125" s="579"/>
      <c r="I125" s="579"/>
      <c r="J125" s="579"/>
      <c r="K125" s="579"/>
      <c r="L125" s="560"/>
      <c r="M125" s="561"/>
      <c r="N125" s="561"/>
      <c r="O125" s="561"/>
      <c r="P125" s="562"/>
      <c r="Q125" s="515"/>
      <c r="R125" s="516"/>
      <c r="S125" s="516"/>
      <c r="T125" s="516"/>
      <c r="U125" s="517"/>
      <c r="V125" s="279"/>
      <c r="W125" s="519"/>
      <c r="X125" s="520"/>
      <c r="Y125" s="521"/>
      <c r="Z125" s="522"/>
      <c r="AA125" s="522"/>
      <c r="AB125" s="522"/>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18" t="str">
        <f>IF($L$18="", "", VLOOKUP(Z125,【参考】数式用!$A$4:$M$54,13,FALSE))</f>
        <v/>
      </c>
      <c r="AO125" s="46" t="e">
        <f>VLOOKUP(Z125,【参考】数式用!$A$2:$N$54,14,FALSE)</f>
        <v>#N/A</v>
      </c>
    </row>
    <row r="126" spans="1:41" ht="50" customHeight="1">
      <c r="A126" s="94">
        <f t="shared" si="2"/>
        <v>69</v>
      </c>
      <c r="B126" s="578"/>
      <c r="C126" s="579"/>
      <c r="D126" s="579"/>
      <c r="E126" s="579"/>
      <c r="F126" s="579"/>
      <c r="G126" s="579"/>
      <c r="H126" s="579"/>
      <c r="I126" s="579"/>
      <c r="J126" s="579"/>
      <c r="K126" s="579"/>
      <c r="L126" s="560"/>
      <c r="M126" s="561"/>
      <c r="N126" s="561"/>
      <c r="O126" s="561"/>
      <c r="P126" s="562"/>
      <c r="Q126" s="515"/>
      <c r="R126" s="516"/>
      <c r="S126" s="516"/>
      <c r="T126" s="516"/>
      <c r="U126" s="517"/>
      <c r="V126" s="279"/>
      <c r="W126" s="519"/>
      <c r="X126" s="520"/>
      <c r="Y126" s="521"/>
      <c r="Z126" s="522"/>
      <c r="AA126" s="522"/>
      <c r="AB126" s="522"/>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18" t="str">
        <f>IF($L$18="", "", VLOOKUP(Z126,【参考】数式用!$A$4:$M$54,13,FALSE))</f>
        <v/>
      </c>
      <c r="AO126" s="46" t="e">
        <f>VLOOKUP(Z126,【参考】数式用!$A$2:$N$54,14,FALSE)</f>
        <v>#N/A</v>
      </c>
    </row>
    <row r="127" spans="1:41" ht="50" customHeight="1">
      <c r="A127" s="94">
        <f t="shared" si="2"/>
        <v>70</v>
      </c>
      <c r="B127" s="578"/>
      <c r="C127" s="579"/>
      <c r="D127" s="579"/>
      <c r="E127" s="579"/>
      <c r="F127" s="579"/>
      <c r="G127" s="579"/>
      <c r="H127" s="579"/>
      <c r="I127" s="579"/>
      <c r="J127" s="579"/>
      <c r="K127" s="579"/>
      <c r="L127" s="560"/>
      <c r="M127" s="561"/>
      <c r="N127" s="561"/>
      <c r="O127" s="561"/>
      <c r="P127" s="562"/>
      <c r="Q127" s="515"/>
      <c r="R127" s="516"/>
      <c r="S127" s="516"/>
      <c r="T127" s="516"/>
      <c r="U127" s="517"/>
      <c r="V127" s="279"/>
      <c r="W127" s="519"/>
      <c r="X127" s="520"/>
      <c r="Y127" s="521"/>
      <c r="Z127" s="522"/>
      <c r="AA127" s="522"/>
      <c r="AB127" s="522"/>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18" t="str">
        <f>IF($L$18="", "", VLOOKUP(Z127,【参考】数式用!$A$4:$M$54,13,FALSE))</f>
        <v/>
      </c>
      <c r="AO127" s="46" t="e">
        <f>VLOOKUP(Z127,【参考】数式用!$A$2:$N$54,14,FALSE)</f>
        <v>#N/A</v>
      </c>
    </row>
    <row r="128" spans="1:41" ht="50" customHeight="1">
      <c r="A128" s="94">
        <f t="shared" si="2"/>
        <v>71</v>
      </c>
      <c r="B128" s="578"/>
      <c r="C128" s="579"/>
      <c r="D128" s="579"/>
      <c r="E128" s="579"/>
      <c r="F128" s="579"/>
      <c r="G128" s="579"/>
      <c r="H128" s="579"/>
      <c r="I128" s="579"/>
      <c r="J128" s="579"/>
      <c r="K128" s="579"/>
      <c r="L128" s="560"/>
      <c r="M128" s="561"/>
      <c r="N128" s="561"/>
      <c r="O128" s="561"/>
      <c r="P128" s="562"/>
      <c r="Q128" s="515"/>
      <c r="R128" s="516"/>
      <c r="S128" s="516"/>
      <c r="T128" s="516"/>
      <c r="U128" s="517"/>
      <c r="V128" s="279"/>
      <c r="W128" s="519"/>
      <c r="X128" s="520"/>
      <c r="Y128" s="521"/>
      <c r="Z128" s="522"/>
      <c r="AA128" s="522"/>
      <c r="AB128" s="522"/>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18" t="str">
        <f>IF($L$18="", "", VLOOKUP(Z128,【参考】数式用!$A$4:$M$54,13,FALSE))</f>
        <v/>
      </c>
      <c r="AO128" s="46" t="e">
        <f>VLOOKUP(Z128,【参考】数式用!$A$2:$N$54,14,FALSE)</f>
        <v>#N/A</v>
      </c>
    </row>
    <row r="129" spans="1:41" ht="50" customHeight="1">
      <c r="A129" s="94">
        <f t="shared" si="2"/>
        <v>72</v>
      </c>
      <c r="B129" s="578"/>
      <c r="C129" s="579"/>
      <c r="D129" s="579"/>
      <c r="E129" s="579"/>
      <c r="F129" s="579"/>
      <c r="G129" s="579"/>
      <c r="H129" s="579"/>
      <c r="I129" s="579"/>
      <c r="J129" s="579"/>
      <c r="K129" s="579"/>
      <c r="L129" s="560"/>
      <c r="M129" s="561"/>
      <c r="N129" s="561"/>
      <c r="O129" s="561"/>
      <c r="P129" s="562"/>
      <c r="Q129" s="515"/>
      <c r="R129" s="516"/>
      <c r="S129" s="516"/>
      <c r="T129" s="516"/>
      <c r="U129" s="517"/>
      <c r="V129" s="279"/>
      <c r="W129" s="519"/>
      <c r="X129" s="520"/>
      <c r="Y129" s="521"/>
      <c r="Z129" s="522"/>
      <c r="AA129" s="522"/>
      <c r="AB129" s="522"/>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18" t="str">
        <f>IF($L$18="", "", VLOOKUP(Z129,【参考】数式用!$A$4:$M$54,13,FALSE))</f>
        <v/>
      </c>
      <c r="AO129" s="46" t="e">
        <f>VLOOKUP(Z129,【参考】数式用!$A$2:$N$54,14,FALSE)</f>
        <v>#N/A</v>
      </c>
    </row>
    <row r="130" spans="1:41" ht="50" customHeight="1">
      <c r="A130" s="94">
        <f t="shared" si="2"/>
        <v>73</v>
      </c>
      <c r="B130" s="578"/>
      <c r="C130" s="579"/>
      <c r="D130" s="579"/>
      <c r="E130" s="579"/>
      <c r="F130" s="579"/>
      <c r="G130" s="579"/>
      <c r="H130" s="579"/>
      <c r="I130" s="579"/>
      <c r="J130" s="579"/>
      <c r="K130" s="579"/>
      <c r="L130" s="560"/>
      <c r="M130" s="561"/>
      <c r="N130" s="561"/>
      <c r="O130" s="561"/>
      <c r="P130" s="562"/>
      <c r="Q130" s="515"/>
      <c r="R130" s="516"/>
      <c r="S130" s="516"/>
      <c r="T130" s="516"/>
      <c r="U130" s="517"/>
      <c r="V130" s="279"/>
      <c r="W130" s="519"/>
      <c r="X130" s="520"/>
      <c r="Y130" s="521"/>
      <c r="Z130" s="522"/>
      <c r="AA130" s="522"/>
      <c r="AB130" s="522"/>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18" t="str">
        <f>IF($L$18="", "", VLOOKUP(Z130,【参考】数式用!$A$4:$M$54,13,FALSE))</f>
        <v/>
      </c>
      <c r="AO130" s="46" t="e">
        <f>VLOOKUP(Z130,【参考】数式用!$A$2:$N$54,14,FALSE)</f>
        <v>#N/A</v>
      </c>
    </row>
    <row r="131" spans="1:41" ht="50" customHeight="1">
      <c r="A131" s="94">
        <f t="shared" si="2"/>
        <v>74</v>
      </c>
      <c r="B131" s="578"/>
      <c r="C131" s="579"/>
      <c r="D131" s="579"/>
      <c r="E131" s="579"/>
      <c r="F131" s="579"/>
      <c r="G131" s="579"/>
      <c r="H131" s="579"/>
      <c r="I131" s="579"/>
      <c r="J131" s="579"/>
      <c r="K131" s="579"/>
      <c r="L131" s="560"/>
      <c r="M131" s="561"/>
      <c r="N131" s="561"/>
      <c r="O131" s="561"/>
      <c r="P131" s="562"/>
      <c r="Q131" s="515"/>
      <c r="R131" s="516"/>
      <c r="S131" s="516"/>
      <c r="T131" s="516"/>
      <c r="U131" s="517"/>
      <c r="V131" s="279"/>
      <c r="W131" s="519"/>
      <c r="X131" s="520"/>
      <c r="Y131" s="521"/>
      <c r="Z131" s="522"/>
      <c r="AA131" s="522"/>
      <c r="AB131" s="522"/>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18" t="str">
        <f>IF($L$18="", "", VLOOKUP(Z131,【参考】数式用!$A$4:$M$54,13,FALSE))</f>
        <v/>
      </c>
      <c r="AO131" s="46" t="e">
        <f>VLOOKUP(Z131,【参考】数式用!$A$2:$N$54,14,FALSE)</f>
        <v>#N/A</v>
      </c>
    </row>
    <row r="132" spans="1:41" ht="50" customHeight="1">
      <c r="A132" s="94">
        <f t="shared" si="2"/>
        <v>75</v>
      </c>
      <c r="B132" s="578"/>
      <c r="C132" s="579"/>
      <c r="D132" s="579"/>
      <c r="E132" s="579"/>
      <c r="F132" s="579"/>
      <c r="G132" s="579"/>
      <c r="H132" s="579"/>
      <c r="I132" s="579"/>
      <c r="J132" s="579"/>
      <c r="K132" s="579"/>
      <c r="L132" s="560"/>
      <c r="M132" s="561"/>
      <c r="N132" s="561"/>
      <c r="O132" s="561"/>
      <c r="P132" s="562"/>
      <c r="Q132" s="515"/>
      <c r="R132" s="516"/>
      <c r="S132" s="516"/>
      <c r="T132" s="516"/>
      <c r="U132" s="517"/>
      <c r="V132" s="279"/>
      <c r="W132" s="519"/>
      <c r="X132" s="520"/>
      <c r="Y132" s="521"/>
      <c r="Z132" s="522"/>
      <c r="AA132" s="522"/>
      <c r="AB132" s="522"/>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18" t="str">
        <f>IF($L$18="", "", VLOOKUP(Z132,【参考】数式用!$A$4:$M$54,13,FALSE))</f>
        <v/>
      </c>
      <c r="AO132" s="46" t="e">
        <f>VLOOKUP(Z132,【参考】数式用!$A$2:$N$54,14,FALSE)</f>
        <v>#N/A</v>
      </c>
    </row>
    <row r="133" spans="1:41" ht="50" customHeight="1">
      <c r="A133" s="94">
        <f t="shared" si="2"/>
        <v>76</v>
      </c>
      <c r="B133" s="578"/>
      <c r="C133" s="579"/>
      <c r="D133" s="579"/>
      <c r="E133" s="579"/>
      <c r="F133" s="579"/>
      <c r="G133" s="579"/>
      <c r="H133" s="579"/>
      <c r="I133" s="579"/>
      <c r="J133" s="579"/>
      <c r="K133" s="579"/>
      <c r="L133" s="560"/>
      <c r="M133" s="561"/>
      <c r="N133" s="561"/>
      <c r="O133" s="561"/>
      <c r="P133" s="562"/>
      <c r="Q133" s="515"/>
      <c r="R133" s="516"/>
      <c r="S133" s="516"/>
      <c r="T133" s="516"/>
      <c r="U133" s="517"/>
      <c r="V133" s="279"/>
      <c r="W133" s="519"/>
      <c r="X133" s="520"/>
      <c r="Y133" s="521"/>
      <c r="Z133" s="522"/>
      <c r="AA133" s="522"/>
      <c r="AB133" s="522"/>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18" t="str">
        <f>IF($L$18="", "", VLOOKUP(Z133,【参考】数式用!$A$4:$M$54,13,FALSE))</f>
        <v/>
      </c>
      <c r="AO133" s="46" t="e">
        <f>VLOOKUP(Z133,【参考】数式用!$A$2:$N$54,14,FALSE)</f>
        <v>#N/A</v>
      </c>
    </row>
    <row r="134" spans="1:41" ht="50" customHeight="1">
      <c r="A134" s="94">
        <f t="shared" si="2"/>
        <v>77</v>
      </c>
      <c r="B134" s="578"/>
      <c r="C134" s="579"/>
      <c r="D134" s="579"/>
      <c r="E134" s="579"/>
      <c r="F134" s="579"/>
      <c r="G134" s="579"/>
      <c r="H134" s="579"/>
      <c r="I134" s="579"/>
      <c r="J134" s="579"/>
      <c r="K134" s="579"/>
      <c r="L134" s="560"/>
      <c r="M134" s="561"/>
      <c r="N134" s="561"/>
      <c r="O134" s="561"/>
      <c r="P134" s="562"/>
      <c r="Q134" s="515"/>
      <c r="R134" s="516"/>
      <c r="S134" s="516"/>
      <c r="T134" s="516"/>
      <c r="U134" s="517"/>
      <c r="V134" s="279"/>
      <c r="W134" s="519"/>
      <c r="X134" s="520"/>
      <c r="Y134" s="521"/>
      <c r="Z134" s="522"/>
      <c r="AA134" s="522"/>
      <c r="AB134" s="522"/>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18" t="str">
        <f>IF($L$18="", "", VLOOKUP(Z134,【参考】数式用!$A$4:$M$54,13,FALSE))</f>
        <v/>
      </c>
      <c r="AO134" s="46" t="e">
        <f>VLOOKUP(Z134,【参考】数式用!$A$2:$N$54,14,FALSE)</f>
        <v>#N/A</v>
      </c>
    </row>
    <row r="135" spans="1:41" ht="50" customHeight="1">
      <c r="A135" s="94">
        <f t="shared" si="2"/>
        <v>78</v>
      </c>
      <c r="B135" s="578"/>
      <c r="C135" s="579"/>
      <c r="D135" s="579"/>
      <c r="E135" s="579"/>
      <c r="F135" s="579"/>
      <c r="G135" s="579"/>
      <c r="H135" s="579"/>
      <c r="I135" s="579"/>
      <c r="J135" s="579"/>
      <c r="K135" s="579"/>
      <c r="L135" s="560"/>
      <c r="M135" s="561"/>
      <c r="N135" s="561"/>
      <c r="O135" s="561"/>
      <c r="P135" s="562"/>
      <c r="Q135" s="515"/>
      <c r="R135" s="516"/>
      <c r="S135" s="516"/>
      <c r="T135" s="516"/>
      <c r="U135" s="517"/>
      <c r="V135" s="279"/>
      <c r="W135" s="519"/>
      <c r="X135" s="520"/>
      <c r="Y135" s="521"/>
      <c r="Z135" s="522"/>
      <c r="AA135" s="522"/>
      <c r="AB135" s="522"/>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18" t="str">
        <f>IF($L$18="", "", VLOOKUP(Z135,【参考】数式用!$A$4:$M$54,13,FALSE))</f>
        <v/>
      </c>
      <c r="AO135" s="46" t="e">
        <f>VLOOKUP(Z135,【参考】数式用!$A$2:$N$54,14,FALSE)</f>
        <v>#N/A</v>
      </c>
    </row>
    <row r="136" spans="1:41" ht="50" customHeight="1">
      <c r="A136" s="94">
        <f t="shared" si="2"/>
        <v>79</v>
      </c>
      <c r="B136" s="578"/>
      <c r="C136" s="579"/>
      <c r="D136" s="579"/>
      <c r="E136" s="579"/>
      <c r="F136" s="579"/>
      <c r="G136" s="579"/>
      <c r="H136" s="579"/>
      <c r="I136" s="579"/>
      <c r="J136" s="579"/>
      <c r="K136" s="579"/>
      <c r="L136" s="560"/>
      <c r="M136" s="561"/>
      <c r="N136" s="561"/>
      <c r="O136" s="561"/>
      <c r="P136" s="562"/>
      <c r="Q136" s="515"/>
      <c r="R136" s="516"/>
      <c r="S136" s="516"/>
      <c r="T136" s="516"/>
      <c r="U136" s="517"/>
      <c r="V136" s="279"/>
      <c r="W136" s="519"/>
      <c r="X136" s="520"/>
      <c r="Y136" s="521"/>
      <c r="Z136" s="522"/>
      <c r="AA136" s="522"/>
      <c r="AB136" s="522"/>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18" t="str">
        <f>IF($L$18="", "", VLOOKUP(Z136,【参考】数式用!$A$4:$M$54,13,FALSE))</f>
        <v/>
      </c>
      <c r="AO136" s="46" t="e">
        <f>VLOOKUP(Z136,【参考】数式用!$A$2:$N$54,14,FALSE)</f>
        <v>#N/A</v>
      </c>
    </row>
    <row r="137" spans="1:41" ht="50" customHeight="1">
      <c r="A137" s="94">
        <f t="shared" si="2"/>
        <v>80</v>
      </c>
      <c r="B137" s="578"/>
      <c r="C137" s="579"/>
      <c r="D137" s="579"/>
      <c r="E137" s="579"/>
      <c r="F137" s="579"/>
      <c r="G137" s="579"/>
      <c r="H137" s="579"/>
      <c r="I137" s="579"/>
      <c r="J137" s="579"/>
      <c r="K137" s="579"/>
      <c r="L137" s="560"/>
      <c r="M137" s="561"/>
      <c r="N137" s="561"/>
      <c r="O137" s="561"/>
      <c r="P137" s="562"/>
      <c r="Q137" s="515"/>
      <c r="R137" s="516"/>
      <c r="S137" s="516"/>
      <c r="T137" s="516"/>
      <c r="U137" s="517"/>
      <c r="V137" s="279"/>
      <c r="W137" s="519"/>
      <c r="X137" s="520"/>
      <c r="Y137" s="521"/>
      <c r="Z137" s="522"/>
      <c r="AA137" s="522"/>
      <c r="AB137" s="522"/>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18" t="str">
        <f>IF($L$18="", "", VLOOKUP(Z137,【参考】数式用!$A$4:$M$54,13,FALSE))</f>
        <v/>
      </c>
      <c r="AO137" s="46" t="e">
        <f>VLOOKUP(Z137,【参考】数式用!$A$2:$N$54,14,FALSE)</f>
        <v>#N/A</v>
      </c>
    </row>
    <row r="138" spans="1:41" ht="50" customHeight="1">
      <c r="A138" s="94">
        <f t="shared" si="2"/>
        <v>81</v>
      </c>
      <c r="B138" s="578"/>
      <c r="C138" s="579"/>
      <c r="D138" s="579"/>
      <c r="E138" s="579"/>
      <c r="F138" s="579"/>
      <c r="G138" s="579"/>
      <c r="H138" s="579"/>
      <c r="I138" s="579"/>
      <c r="J138" s="579"/>
      <c r="K138" s="579"/>
      <c r="L138" s="560"/>
      <c r="M138" s="561"/>
      <c r="N138" s="561"/>
      <c r="O138" s="561"/>
      <c r="P138" s="562"/>
      <c r="Q138" s="515"/>
      <c r="R138" s="516"/>
      <c r="S138" s="516"/>
      <c r="T138" s="516"/>
      <c r="U138" s="517"/>
      <c r="V138" s="279"/>
      <c r="W138" s="519"/>
      <c r="X138" s="520"/>
      <c r="Y138" s="521"/>
      <c r="Z138" s="522"/>
      <c r="AA138" s="522"/>
      <c r="AB138" s="522"/>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18" t="str">
        <f>IF($L$18="", "", VLOOKUP(Z138,【参考】数式用!$A$4:$M$54,13,FALSE))</f>
        <v/>
      </c>
      <c r="AO138" s="46" t="e">
        <f>VLOOKUP(Z138,【参考】数式用!$A$2:$N$54,14,FALSE)</f>
        <v>#N/A</v>
      </c>
    </row>
    <row r="139" spans="1:41" ht="50" customHeight="1">
      <c r="A139" s="94">
        <f t="shared" si="2"/>
        <v>82</v>
      </c>
      <c r="B139" s="578"/>
      <c r="C139" s="579"/>
      <c r="D139" s="579"/>
      <c r="E139" s="579"/>
      <c r="F139" s="579"/>
      <c r="G139" s="579"/>
      <c r="H139" s="579"/>
      <c r="I139" s="579"/>
      <c r="J139" s="579"/>
      <c r="K139" s="579"/>
      <c r="L139" s="560"/>
      <c r="M139" s="561"/>
      <c r="N139" s="561"/>
      <c r="O139" s="561"/>
      <c r="P139" s="562"/>
      <c r="Q139" s="515"/>
      <c r="R139" s="516"/>
      <c r="S139" s="516"/>
      <c r="T139" s="516"/>
      <c r="U139" s="517"/>
      <c r="V139" s="279"/>
      <c r="W139" s="519"/>
      <c r="X139" s="520"/>
      <c r="Y139" s="521"/>
      <c r="Z139" s="522"/>
      <c r="AA139" s="522"/>
      <c r="AB139" s="522"/>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18" t="str">
        <f>IF($L$18="", "", VLOOKUP(Z139,【参考】数式用!$A$4:$M$54,13,FALSE))</f>
        <v/>
      </c>
      <c r="AO139" s="46" t="e">
        <f>VLOOKUP(Z139,【参考】数式用!$A$2:$N$54,14,FALSE)</f>
        <v>#N/A</v>
      </c>
    </row>
    <row r="140" spans="1:41" ht="50" customHeight="1">
      <c r="A140" s="94">
        <f t="shared" si="2"/>
        <v>83</v>
      </c>
      <c r="B140" s="578"/>
      <c r="C140" s="579"/>
      <c r="D140" s="579"/>
      <c r="E140" s="579"/>
      <c r="F140" s="579"/>
      <c r="G140" s="579"/>
      <c r="H140" s="579"/>
      <c r="I140" s="579"/>
      <c r="J140" s="579"/>
      <c r="K140" s="579"/>
      <c r="L140" s="560"/>
      <c r="M140" s="561"/>
      <c r="N140" s="561"/>
      <c r="O140" s="561"/>
      <c r="P140" s="562"/>
      <c r="Q140" s="515"/>
      <c r="R140" s="516"/>
      <c r="S140" s="516"/>
      <c r="T140" s="516"/>
      <c r="U140" s="517"/>
      <c r="V140" s="279"/>
      <c r="W140" s="519"/>
      <c r="X140" s="520"/>
      <c r="Y140" s="521"/>
      <c r="Z140" s="522"/>
      <c r="AA140" s="522"/>
      <c r="AB140" s="522"/>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18" t="str">
        <f>IF($L$18="", "", VLOOKUP(Z140,【参考】数式用!$A$4:$M$54,13,FALSE))</f>
        <v/>
      </c>
      <c r="AO140" s="46" t="e">
        <f>VLOOKUP(Z140,【参考】数式用!$A$2:$N$54,14,FALSE)</f>
        <v>#N/A</v>
      </c>
    </row>
    <row r="141" spans="1:41" ht="50" customHeight="1">
      <c r="A141" s="94">
        <f t="shared" si="2"/>
        <v>84</v>
      </c>
      <c r="B141" s="578"/>
      <c r="C141" s="579"/>
      <c r="D141" s="579"/>
      <c r="E141" s="579"/>
      <c r="F141" s="579"/>
      <c r="G141" s="579"/>
      <c r="H141" s="579"/>
      <c r="I141" s="579"/>
      <c r="J141" s="579"/>
      <c r="K141" s="579"/>
      <c r="L141" s="560"/>
      <c r="M141" s="561"/>
      <c r="N141" s="561"/>
      <c r="O141" s="561"/>
      <c r="P141" s="562"/>
      <c r="Q141" s="515"/>
      <c r="R141" s="516"/>
      <c r="S141" s="516"/>
      <c r="T141" s="516"/>
      <c r="U141" s="517"/>
      <c r="V141" s="279"/>
      <c r="W141" s="519"/>
      <c r="X141" s="520"/>
      <c r="Y141" s="521"/>
      <c r="Z141" s="522"/>
      <c r="AA141" s="522"/>
      <c r="AB141" s="522"/>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18" t="str">
        <f>IF($L$18="", "", VLOOKUP(Z141,【参考】数式用!$A$4:$M$54,13,FALSE))</f>
        <v/>
      </c>
      <c r="AO141" s="46" t="e">
        <f>VLOOKUP(Z141,【参考】数式用!$A$2:$N$54,14,FALSE)</f>
        <v>#N/A</v>
      </c>
    </row>
    <row r="142" spans="1:41" ht="50" customHeight="1">
      <c r="A142" s="94">
        <f t="shared" si="2"/>
        <v>85</v>
      </c>
      <c r="B142" s="578"/>
      <c r="C142" s="579"/>
      <c r="D142" s="579"/>
      <c r="E142" s="579"/>
      <c r="F142" s="579"/>
      <c r="G142" s="579"/>
      <c r="H142" s="579"/>
      <c r="I142" s="579"/>
      <c r="J142" s="579"/>
      <c r="K142" s="579"/>
      <c r="L142" s="560"/>
      <c r="M142" s="561"/>
      <c r="N142" s="561"/>
      <c r="O142" s="561"/>
      <c r="P142" s="562"/>
      <c r="Q142" s="515"/>
      <c r="R142" s="516"/>
      <c r="S142" s="516"/>
      <c r="T142" s="516"/>
      <c r="U142" s="517"/>
      <c r="V142" s="279"/>
      <c r="W142" s="519"/>
      <c r="X142" s="520"/>
      <c r="Y142" s="521"/>
      <c r="Z142" s="522"/>
      <c r="AA142" s="522"/>
      <c r="AB142" s="522"/>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18" t="str">
        <f>IF($L$18="", "", VLOOKUP(Z142,【参考】数式用!$A$4:$M$54,13,FALSE))</f>
        <v/>
      </c>
      <c r="AO142" s="46" t="e">
        <f>VLOOKUP(Z142,【参考】数式用!$A$2:$N$54,14,FALSE)</f>
        <v>#N/A</v>
      </c>
    </row>
    <row r="143" spans="1:41" ht="50" customHeight="1">
      <c r="A143" s="94">
        <f t="shared" si="2"/>
        <v>86</v>
      </c>
      <c r="B143" s="578"/>
      <c r="C143" s="579"/>
      <c r="D143" s="579"/>
      <c r="E143" s="579"/>
      <c r="F143" s="579"/>
      <c r="G143" s="579"/>
      <c r="H143" s="579"/>
      <c r="I143" s="579"/>
      <c r="J143" s="579"/>
      <c r="K143" s="579"/>
      <c r="L143" s="560"/>
      <c r="M143" s="561"/>
      <c r="N143" s="561"/>
      <c r="O143" s="561"/>
      <c r="P143" s="562"/>
      <c r="Q143" s="515"/>
      <c r="R143" s="516"/>
      <c r="S143" s="516"/>
      <c r="T143" s="516"/>
      <c r="U143" s="517"/>
      <c r="V143" s="279"/>
      <c r="W143" s="519"/>
      <c r="X143" s="520"/>
      <c r="Y143" s="521"/>
      <c r="Z143" s="522"/>
      <c r="AA143" s="522"/>
      <c r="AB143" s="522"/>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18" t="str">
        <f>IF($L$18="", "", VLOOKUP(Z143,【参考】数式用!$A$4:$M$54,13,FALSE))</f>
        <v/>
      </c>
      <c r="AO143" s="46" t="e">
        <f>VLOOKUP(Z143,【参考】数式用!$A$2:$N$54,14,FALSE)</f>
        <v>#N/A</v>
      </c>
    </row>
    <row r="144" spans="1:41" ht="50" customHeight="1">
      <c r="A144" s="94">
        <f t="shared" si="2"/>
        <v>87</v>
      </c>
      <c r="B144" s="578"/>
      <c r="C144" s="579"/>
      <c r="D144" s="579"/>
      <c r="E144" s="579"/>
      <c r="F144" s="579"/>
      <c r="G144" s="579"/>
      <c r="H144" s="579"/>
      <c r="I144" s="579"/>
      <c r="J144" s="579"/>
      <c r="K144" s="579"/>
      <c r="L144" s="560"/>
      <c r="M144" s="561"/>
      <c r="N144" s="561"/>
      <c r="O144" s="561"/>
      <c r="P144" s="562"/>
      <c r="Q144" s="515"/>
      <c r="R144" s="516"/>
      <c r="S144" s="516"/>
      <c r="T144" s="516"/>
      <c r="U144" s="517"/>
      <c r="V144" s="279"/>
      <c r="W144" s="519"/>
      <c r="X144" s="520"/>
      <c r="Y144" s="521"/>
      <c r="Z144" s="522"/>
      <c r="AA144" s="522"/>
      <c r="AB144" s="522"/>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18" t="str">
        <f>IF($L$18="", "", VLOOKUP(Z144,【参考】数式用!$A$4:$M$54,13,FALSE))</f>
        <v/>
      </c>
      <c r="AO144" s="46" t="e">
        <f>VLOOKUP(Z144,【参考】数式用!$A$2:$N$54,14,FALSE)</f>
        <v>#N/A</v>
      </c>
    </row>
    <row r="145" spans="1:41" ht="50" customHeight="1">
      <c r="A145" s="94">
        <f t="shared" si="2"/>
        <v>88</v>
      </c>
      <c r="B145" s="578"/>
      <c r="C145" s="579"/>
      <c r="D145" s="579"/>
      <c r="E145" s="579"/>
      <c r="F145" s="579"/>
      <c r="G145" s="579"/>
      <c r="H145" s="579"/>
      <c r="I145" s="579"/>
      <c r="J145" s="579"/>
      <c r="K145" s="579"/>
      <c r="L145" s="560"/>
      <c r="M145" s="561"/>
      <c r="N145" s="561"/>
      <c r="O145" s="561"/>
      <c r="P145" s="562"/>
      <c r="Q145" s="515"/>
      <c r="R145" s="516"/>
      <c r="S145" s="516"/>
      <c r="T145" s="516"/>
      <c r="U145" s="517"/>
      <c r="V145" s="279"/>
      <c r="W145" s="519"/>
      <c r="X145" s="520"/>
      <c r="Y145" s="521"/>
      <c r="Z145" s="522"/>
      <c r="AA145" s="522"/>
      <c r="AB145" s="522"/>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18" t="str">
        <f>IF($L$18="", "", VLOOKUP(Z145,【参考】数式用!$A$4:$M$54,13,FALSE))</f>
        <v/>
      </c>
      <c r="AO145" s="46" t="e">
        <f>VLOOKUP(Z145,【参考】数式用!$A$2:$N$54,14,FALSE)</f>
        <v>#N/A</v>
      </c>
    </row>
    <row r="146" spans="1:41" ht="50" customHeight="1">
      <c r="A146" s="94">
        <f t="shared" si="2"/>
        <v>89</v>
      </c>
      <c r="B146" s="578"/>
      <c r="C146" s="579"/>
      <c r="D146" s="579"/>
      <c r="E146" s="579"/>
      <c r="F146" s="579"/>
      <c r="G146" s="579"/>
      <c r="H146" s="579"/>
      <c r="I146" s="579"/>
      <c r="J146" s="579"/>
      <c r="K146" s="579"/>
      <c r="L146" s="560"/>
      <c r="M146" s="561"/>
      <c r="N146" s="561"/>
      <c r="O146" s="561"/>
      <c r="P146" s="562"/>
      <c r="Q146" s="515"/>
      <c r="R146" s="516"/>
      <c r="S146" s="516"/>
      <c r="T146" s="516"/>
      <c r="U146" s="517"/>
      <c r="V146" s="279"/>
      <c r="W146" s="519"/>
      <c r="X146" s="520"/>
      <c r="Y146" s="521"/>
      <c r="Z146" s="522"/>
      <c r="AA146" s="522"/>
      <c r="AB146" s="522"/>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18" t="str">
        <f>IF($L$18="", "", VLOOKUP(Z146,【参考】数式用!$A$4:$M$54,13,FALSE))</f>
        <v/>
      </c>
      <c r="AO146" s="46" t="e">
        <f>VLOOKUP(Z146,【参考】数式用!$A$2:$N$54,14,FALSE)</f>
        <v>#N/A</v>
      </c>
    </row>
    <row r="147" spans="1:41" ht="50" customHeight="1">
      <c r="A147" s="94">
        <f t="shared" si="2"/>
        <v>90</v>
      </c>
      <c r="B147" s="578"/>
      <c r="C147" s="579"/>
      <c r="D147" s="579"/>
      <c r="E147" s="579"/>
      <c r="F147" s="579"/>
      <c r="G147" s="579"/>
      <c r="H147" s="579"/>
      <c r="I147" s="579"/>
      <c r="J147" s="579"/>
      <c r="K147" s="579"/>
      <c r="L147" s="560"/>
      <c r="M147" s="561"/>
      <c r="N147" s="561"/>
      <c r="O147" s="561"/>
      <c r="P147" s="562"/>
      <c r="Q147" s="515"/>
      <c r="R147" s="516"/>
      <c r="S147" s="516"/>
      <c r="T147" s="516"/>
      <c r="U147" s="517"/>
      <c r="V147" s="279"/>
      <c r="W147" s="519"/>
      <c r="X147" s="520"/>
      <c r="Y147" s="521"/>
      <c r="Z147" s="522"/>
      <c r="AA147" s="522"/>
      <c r="AB147" s="522"/>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18" t="str">
        <f>IF($L$18="", "", VLOOKUP(Z147,【参考】数式用!$A$4:$M$54,13,FALSE))</f>
        <v/>
      </c>
      <c r="AO147" s="46" t="e">
        <f>VLOOKUP(Z147,【参考】数式用!$A$2:$N$54,14,FALSE)</f>
        <v>#N/A</v>
      </c>
    </row>
    <row r="148" spans="1:41" ht="50" customHeight="1">
      <c r="A148" s="94">
        <f t="shared" si="2"/>
        <v>91</v>
      </c>
      <c r="B148" s="578"/>
      <c r="C148" s="579"/>
      <c r="D148" s="579"/>
      <c r="E148" s="579"/>
      <c r="F148" s="579"/>
      <c r="G148" s="579"/>
      <c r="H148" s="579"/>
      <c r="I148" s="579"/>
      <c r="J148" s="579"/>
      <c r="K148" s="579"/>
      <c r="L148" s="560"/>
      <c r="M148" s="561"/>
      <c r="N148" s="561"/>
      <c r="O148" s="561"/>
      <c r="P148" s="562"/>
      <c r="Q148" s="515"/>
      <c r="R148" s="516"/>
      <c r="S148" s="516"/>
      <c r="T148" s="516"/>
      <c r="U148" s="517"/>
      <c r="V148" s="279"/>
      <c r="W148" s="519"/>
      <c r="X148" s="520"/>
      <c r="Y148" s="521"/>
      <c r="Z148" s="522"/>
      <c r="AA148" s="522"/>
      <c r="AB148" s="522"/>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18" t="str">
        <f>IF($L$18="", "", VLOOKUP(Z148,【参考】数式用!$A$4:$M$54,13,FALSE))</f>
        <v/>
      </c>
      <c r="AO148" s="46" t="e">
        <f>VLOOKUP(Z148,【参考】数式用!$A$2:$N$54,14,FALSE)</f>
        <v>#N/A</v>
      </c>
    </row>
    <row r="149" spans="1:41" ht="50" customHeight="1">
      <c r="A149" s="94">
        <f t="shared" si="2"/>
        <v>92</v>
      </c>
      <c r="B149" s="578"/>
      <c r="C149" s="579"/>
      <c r="D149" s="579"/>
      <c r="E149" s="579"/>
      <c r="F149" s="579"/>
      <c r="G149" s="579"/>
      <c r="H149" s="579"/>
      <c r="I149" s="579"/>
      <c r="J149" s="579"/>
      <c r="K149" s="579"/>
      <c r="L149" s="560"/>
      <c r="M149" s="561"/>
      <c r="N149" s="561"/>
      <c r="O149" s="561"/>
      <c r="P149" s="562"/>
      <c r="Q149" s="515"/>
      <c r="R149" s="516"/>
      <c r="S149" s="516"/>
      <c r="T149" s="516"/>
      <c r="U149" s="517"/>
      <c r="V149" s="279"/>
      <c r="W149" s="519"/>
      <c r="X149" s="520"/>
      <c r="Y149" s="521"/>
      <c r="Z149" s="522"/>
      <c r="AA149" s="522"/>
      <c r="AB149" s="522"/>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18" t="str">
        <f>IF($L$18="", "", VLOOKUP(Z149,【参考】数式用!$A$4:$M$54,13,FALSE))</f>
        <v/>
      </c>
      <c r="AO149" s="46" t="e">
        <f>VLOOKUP(Z149,【参考】数式用!$A$2:$N$54,14,FALSE)</f>
        <v>#N/A</v>
      </c>
    </row>
    <row r="150" spans="1:41" ht="50" customHeight="1">
      <c r="A150" s="94">
        <f t="shared" ref="A150:A155" si="3">A149+1</f>
        <v>93</v>
      </c>
      <c r="B150" s="578"/>
      <c r="C150" s="579"/>
      <c r="D150" s="579"/>
      <c r="E150" s="579"/>
      <c r="F150" s="579"/>
      <c r="G150" s="579"/>
      <c r="H150" s="579"/>
      <c r="I150" s="579"/>
      <c r="J150" s="579"/>
      <c r="K150" s="579"/>
      <c r="L150" s="560"/>
      <c r="M150" s="561"/>
      <c r="N150" s="561"/>
      <c r="O150" s="561"/>
      <c r="P150" s="562"/>
      <c r="Q150" s="515"/>
      <c r="R150" s="516"/>
      <c r="S150" s="516"/>
      <c r="T150" s="516"/>
      <c r="U150" s="517"/>
      <c r="V150" s="279"/>
      <c r="W150" s="519"/>
      <c r="X150" s="520"/>
      <c r="Y150" s="521"/>
      <c r="Z150" s="522"/>
      <c r="AA150" s="522"/>
      <c r="AB150" s="522"/>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18" t="str">
        <f>IF($L$18="", "", VLOOKUP(Z150,【参考】数式用!$A$4:$M$54,13,FALSE))</f>
        <v/>
      </c>
      <c r="AO150" s="46" t="e">
        <f>VLOOKUP(Z150,【参考】数式用!$A$2:$N$54,14,FALSE)</f>
        <v>#N/A</v>
      </c>
    </row>
    <row r="151" spans="1:41" ht="50" customHeight="1">
      <c r="A151" s="94">
        <f t="shared" si="3"/>
        <v>94</v>
      </c>
      <c r="B151" s="578"/>
      <c r="C151" s="579"/>
      <c r="D151" s="579"/>
      <c r="E151" s="579"/>
      <c r="F151" s="579"/>
      <c r="G151" s="579"/>
      <c r="H151" s="579"/>
      <c r="I151" s="579"/>
      <c r="J151" s="579"/>
      <c r="K151" s="579"/>
      <c r="L151" s="560"/>
      <c r="M151" s="561"/>
      <c r="N151" s="561"/>
      <c r="O151" s="561"/>
      <c r="P151" s="562"/>
      <c r="Q151" s="515"/>
      <c r="R151" s="516"/>
      <c r="S151" s="516"/>
      <c r="T151" s="516"/>
      <c r="U151" s="517"/>
      <c r="V151" s="279"/>
      <c r="W151" s="519"/>
      <c r="X151" s="520"/>
      <c r="Y151" s="521"/>
      <c r="Z151" s="522"/>
      <c r="AA151" s="522"/>
      <c r="AB151" s="522"/>
      <c r="AC151" s="343" t="str">
        <f>IFERROR(VLOOKUP(Z151,【参考】数式用!$A$4:$B$54,2,FALSE),"")</f>
        <v/>
      </c>
      <c r="AD151" s="216"/>
      <c r="AE151" s="215" t="str">
        <f>IF(B151="","",IF(AO151="総合事業","数式を削除して手入力",IFERROR(INDEX(【参考】数式用!$AT$3:$AV$452,MATCH(Q151&amp;V151,【参考】数式用!$AS$3:$AS$452,0),MATCH(VLOOKUP(Z151,【参考】数式用!$AW$2:$AX$53,2,FALSE),【参考】数式用!$AT$2:$AV$2,0)),10)))</f>
        <v/>
      </c>
      <c r="AN151" s="418" t="str">
        <f>IF($L$18="", "", VLOOKUP(Z151,【参考】数式用!$A$4:$M$54,13,FALSE))</f>
        <v/>
      </c>
      <c r="AO151" s="46" t="e">
        <f>VLOOKUP(Z151,【参考】数式用!$A$2:$N$54,14,FALSE)</f>
        <v>#N/A</v>
      </c>
    </row>
    <row r="152" spans="1:41" ht="50" customHeight="1">
      <c r="A152" s="94">
        <f t="shared" si="3"/>
        <v>95</v>
      </c>
      <c r="B152" s="578"/>
      <c r="C152" s="579"/>
      <c r="D152" s="579"/>
      <c r="E152" s="579"/>
      <c r="F152" s="579"/>
      <c r="G152" s="579"/>
      <c r="H152" s="579"/>
      <c r="I152" s="579"/>
      <c r="J152" s="579"/>
      <c r="K152" s="579"/>
      <c r="L152" s="560"/>
      <c r="M152" s="561"/>
      <c r="N152" s="561"/>
      <c r="O152" s="561"/>
      <c r="P152" s="562"/>
      <c r="Q152" s="515"/>
      <c r="R152" s="516"/>
      <c r="S152" s="516"/>
      <c r="T152" s="516"/>
      <c r="U152" s="517"/>
      <c r="V152" s="279"/>
      <c r="W152" s="519"/>
      <c r="X152" s="520"/>
      <c r="Y152" s="521"/>
      <c r="Z152" s="522"/>
      <c r="AA152" s="522"/>
      <c r="AB152" s="522"/>
      <c r="AC152" s="343" t="str">
        <f>IFERROR(VLOOKUP(Z152,【参考】数式用!$A$4:$B$54,2,FALSE),"")</f>
        <v/>
      </c>
      <c r="AD152" s="216"/>
      <c r="AE152" s="215" t="str">
        <f>IF(B152="","",IF(AO152="総合事業","数式を削除して手入力",IFERROR(INDEX(【参考】数式用!$AT$3:$AV$452,MATCH(Q152&amp;V152,【参考】数式用!$AS$3:$AS$452,0),MATCH(VLOOKUP(Z152,【参考】数式用!$AW$2:$AX$53,2,FALSE),【参考】数式用!$AT$2:$AV$2,0)),10)))</f>
        <v/>
      </c>
      <c r="AN152" s="418" t="str">
        <f>IF($L$18="", "", VLOOKUP(Z152,【参考】数式用!$A$4:$M$54,13,FALSE))</f>
        <v/>
      </c>
      <c r="AO152" s="46" t="e">
        <f>VLOOKUP(Z152,【参考】数式用!$A$2:$N$54,14,FALSE)</f>
        <v>#N/A</v>
      </c>
    </row>
    <row r="153" spans="1:41" ht="50" customHeight="1">
      <c r="A153" s="94">
        <f t="shared" si="3"/>
        <v>96</v>
      </c>
      <c r="B153" s="578"/>
      <c r="C153" s="579"/>
      <c r="D153" s="579"/>
      <c r="E153" s="579"/>
      <c r="F153" s="579"/>
      <c r="G153" s="579"/>
      <c r="H153" s="579"/>
      <c r="I153" s="579"/>
      <c r="J153" s="579"/>
      <c r="K153" s="579"/>
      <c r="L153" s="560"/>
      <c r="M153" s="561"/>
      <c r="N153" s="561"/>
      <c r="O153" s="561"/>
      <c r="P153" s="562"/>
      <c r="Q153" s="515"/>
      <c r="R153" s="516"/>
      <c r="S153" s="516"/>
      <c r="T153" s="516"/>
      <c r="U153" s="517"/>
      <c r="V153" s="279"/>
      <c r="W153" s="519"/>
      <c r="X153" s="520"/>
      <c r="Y153" s="521"/>
      <c r="Z153" s="522"/>
      <c r="AA153" s="522"/>
      <c r="AB153" s="522"/>
      <c r="AC153" s="343" t="str">
        <f>IFERROR(VLOOKUP(Z153,【参考】数式用!$A$4:$B$54,2,FALSE),"")</f>
        <v/>
      </c>
      <c r="AD153" s="216"/>
      <c r="AE153" s="215" t="str">
        <f>IF(B153="","",IF(AO153="総合事業","数式を削除して手入力",IFERROR(INDEX(【参考】数式用!$AT$3:$AV$452,MATCH(Q153&amp;V153,【参考】数式用!$AS$3:$AS$452,0),MATCH(VLOOKUP(Z153,【参考】数式用!$AW$2:$AX$53,2,FALSE),【参考】数式用!$AT$2:$AV$2,0)),10)))</f>
        <v/>
      </c>
      <c r="AN153" s="418" t="str">
        <f>IF($L$18="", "", VLOOKUP(Z153,【参考】数式用!$A$4:$M$54,13,FALSE))</f>
        <v/>
      </c>
      <c r="AO153" s="46" t="e">
        <f>VLOOKUP(Z153,【参考】数式用!$A$2:$N$54,14,FALSE)</f>
        <v>#N/A</v>
      </c>
    </row>
    <row r="154" spans="1:41" ht="50" customHeight="1">
      <c r="A154" s="94">
        <f t="shared" si="3"/>
        <v>97</v>
      </c>
      <c r="B154" s="578"/>
      <c r="C154" s="579"/>
      <c r="D154" s="579"/>
      <c r="E154" s="579"/>
      <c r="F154" s="579"/>
      <c r="G154" s="579"/>
      <c r="H154" s="579"/>
      <c r="I154" s="579"/>
      <c r="J154" s="579"/>
      <c r="K154" s="579"/>
      <c r="L154" s="560"/>
      <c r="M154" s="561"/>
      <c r="N154" s="561"/>
      <c r="O154" s="561"/>
      <c r="P154" s="562"/>
      <c r="Q154" s="515"/>
      <c r="R154" s="516"/>
      <c r="S154" s="516"/>
      <c r="T154" s="516"/>
      <c r="U154" s="517"/>
      <c r="V154" s="279"/>
      <c r="W154" s="519"/>
      <c r="X154" s="520"/>
      <c r="Y154" s="521"/>
      <c r="Z154" s="522"/>
      <c r="AA154" s="522"/>
      <c r="AB154" s="522"/>
      <c r="AC154" s="343" t="str">
        <f>IFERROR(VLOOKUP(Z154,【参考】数式用!$A$4:$B$54,2,FALSE),"")</f>
        <v/>
      </c>
      <c r="AD154" s="216"/>
      <c r="AE154" s="215" t="str">
        <f>IF(B154="","",IF(AO154="総合事業","数式を削除して手入力",IFERROR(INDEX(【参考】数式用!$AT$3:$AV$452,MATCH(Q154&amp;V154,【参考】数式用!$AS$3:$AS$452,0),MATCH(VLOOKUP(Z154,【参考】数式用!$AW$2:$AX$53,2,FALSE),【参考】数式用!$AT$2:$AV$2,0)),10)))</f>
        <v/>
      </c>
      <c r="AN154" s="418" t="str">
        <f>IF($L$18="", "", VLOOKUP(Z154,【参考】数式用!$A$4:$M$54,13,FALSE))</f>
        <v/>
      </c>
      <c r="AO154" s="46" t="e">
        <f>VLOOKUP(Z154,【参考】数式用!$A$2:$N$54,14,FALSE)</f>
        <v>#N/A</v>
      </c>
    </row>
    <row r="155" spans="1:41" ht="50" customHeight="1">
      <c r="A155" s="94">
        <f t="shared" si="3"/>
        <v>98</v>
      </c>
      <c r="B155" s="578"/>
      <c r="C155" s="579"/>
      <c r="D155" s="579"/>
      <c r="E155" s="579"/>
      <c r="F155" s="579"/>
      <c r="G155" s="579"/>
      <c r="H155" s="579"/>
      <c r="I155" s="579"/>
      <c r="J155" s="579"/>
      <c r="K155" s="579"/>
      <c r="L155" s="560"/>
      <c r="M155" s="561"/>
      <c r="N155" s="561"/>
      <c r="O155" s="561"/>
      <c r="P155" s="562"/>
      <c r="Q155" s="515"/>
      <c r="R155" s="516"/>
      <c r="S155" s="516"/>
      <c r="T155" s="516"/>
      <c r="U155" s="517"/>
      <c r="V155" s="279"/>
      <c r="W155" s="519"/>
      <c r="X155" s="520"/>
      <c r="Y155" s="521"/>
      <c r="Z155" s="522"/>
      <c r="AA155" s="522"/>
      <c r="AB155" s="522"/>
      <c r="AC155" s="343" t="str">
        <f>IFERROR(VLOOKUP(Z155,【参考】数式用!$A$4:$B$54,2,FALSE),"")</f>
        <v/>
      </c>
      <c r="AD155" s="216"/>
      <c r="AE155" s="215" t="str">
        <f>IF(B155="","",IF(AO155="総合事業","数式を削除して手入力",IFERROR(INDEX(【参考】数式用!$AT$3:$AV$452,MATCH(Q155&amp;V155,【参考】数式用!$AS$3:$AS$452,0),MATCH(VLOOKUP(Z155,【参考】数式用!$AW$2:$AX$53,2,FALSE),【参考】数式用!$AT$2:$AV$2,0)),10)))</f>
        <v/>
      </c>
      <c r="AN155" s="418" t="str">
        <f>IF($L$18="", "", VLOOKUP(Z155,【参考】数式用!$A$4:$M$54,13,FALSE))</f>
        <v/>
      </c>
      <c r="AO155" s="46" t="e">
        <f>VLOOKUP(Z155,【参考】数式用!$A$2:$N$54,14,FALSE)</f>
        <v>#N/A</v>
      </c>
    </row>
    <row r="156" spans="1:41" ht="50" customHeight="1">
      <c r="A156" s="94">
        <f>A155+1</f>
        <v>99</v>
      </c>
      <c r="B156" s="578"/>
      <c r="C156" s="579"/>
      <c r="D156" s="579"/>
      <c r="E156" s="579"/>
      <c r="F156" s="579"/>
      <c r="G156" s="579"/>
      <c r="H156" s="579"/>
      <c r="I156" s="579"/>
      <c r="J156" s="579"/>
      <c r="K156" s="579"/>
      <c r="L156" s="560"/>
      <c r="M156" s="561"/>
      <c r="N156" s="561"/>
      <c r="O156" s="561"/>
      <c r="P156" s="562"/>
      <c r="Q156" s="515"/>
      <c r="R156" s="516"/>
      <c r="S156" s="516"/>
      <c r="T156" s="516"/>
      <c r="U156" s="517"/>
      <c r="V156" s="279"/>
      <c r="W156" s="519"/>
      <c r="X156" s="520"/>
      <c r="Y156" s="521"/>
      <c r="Z156" s="522"/>
      <c r="AA156" s="522"/>
      <c r="AB156" s="522"/>
      <c r="AC156" s="343" t="str">
        <f>IFERROR(VLOOKUP(Z156,【参考】数式用!$A$4:$B$54,2,FALSE),"")</f>
        <v/>
      </c>
      <c r="AD156" s="216"/>
      <c r="AE156" s="215" t="str">
        <f>IF(B156="","",IF(AO156="総合事業","数式を削除して手入力",IFERROR(INDEX(【参考】数式用!$AT$3:$AV$452,MATCH(Q156&amp;V156,【参考】数式用!$AS$3:$AS$452,0),MATCH(VLOOKUP(Z156,【参考】数式用!$AW$2:$AX$53,2,FALSE),【参考】数式用!$AT$2:$AV$2,0)),10)))</f>
        <v/>
      </c>
      <c r="AN156" s="418" t="str">
        <f>IF($L$18="", "", VLOOKUP(Z156,【参考】数式用!$A$4:$M$54,13,FALSE))</f>
        <v/>
      </c>
      <c r="AO156" s="46" t="e">
        <f>VLOOKUP(Z156,【参考】数式用!$A$2:$N$54,14,FALSE)</f>
        <v>#N/A</v>
      </c>
    </row>
    <row r="157" spans="1:41" ht="50" customHeight="1">
      <c r="A157" s="94">
        <f>A156+1</f>
        <v>100</v>
      </c>
      <c r="B157" s="578"/>
      <c r="C157" s="579"/>
      <c r="D157" s="579"/>
      <c r="E157" s="579"/>
      <c r="F157" s="579"/>
      <c r="G157" s="579"/>
      <c r="H157" s="579"/>
      <c r="I157" s="579"/>
      <c r="J157" s="579"/>
      <c r="K157" s="579"/>
      <c r="L157" s="560"/>
      <c r="M157" s="561"/>
      <c r="N157" s="561"/>
      <c r="O157" s="561"/>
      <c r="P157" s="562"/>
      <c r="Q157" s="515"/>
      <c r="R157" s="516"/>
      <c r="S157" s="516"/>
      <c r="T157" s="516"/>
      <c r="U157" s="517"/>
      <c r="V157" s="279"/>
      <c r="W157" s="519"/>
      <c r="X157" s="520"/>
      <c r="Y157" s="521"/>
      <c r="Z157" s="522"/>
      <c r="AA157" s="522"/>
      <c r="AB157" s="522"/>
      <c r="AC157" s="343" t="str">
        <f>IFERROR(VLOOKUP(Z157,【参考】数式用!$A$4:$B$54,2,FALSE),"")</f>
        <v/>
      </c>
      <c r="AD157" s="216"/>
      <c r="AE157" s="215" t="str">
        <f>IF(B157="","",IF(AO157="総合事業","数式を削除して手入力",IFERROR(INDEX(【参考】数式用!$AT$3:$AV$452,MATCH(Q157&amp;V157,【参考】数式用!$AS$3:$AS$452,0),MATCH(VLOOKUP(Z157,【参考】数式用!$AW$2:$AX$53,2,FALSE),【参考】数式用!$AT$2:$AV$2,0)),10)))</f>
        <v/>
      </c>
      <c r="AN157" s="418" t="str">
        <f>IF($L$18="", "", VLOOKUP(Z157,【参考】数式用!$A$4:$M$54,13,FALSE))</f>
        <v/>
      </c>
      <c r="AO157" s="46" t="e">
        <f>VLOOKUP(Z157,【参考】数式用!$A$2:$N$54,14,FALSE)</f>
        <v>#N/A</v>
      </c>
    </row>
  </sheetData>
  <sheetProtection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5" priority="2378">
      <formula>$AE58="数式を削除して手入力"</formula>
    </cfRule>
  </conditionalFormatting>
  <dataValidations xWindow="177" yWindow="830"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177" yWindow="830"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24" sqref="B24"/>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1954</v>
      </c>
      <c r="B1" s="38"/>
      <c r="C1" s="38"/>
      <c r="D1" s="38"/>
      <c r="E1" s="38"/>
      <c r="F1" s="38"/>
      <c r="G1" s="38"/>
      <c r="H1" s="38"/>
      <c r="I1" s="38"/>
      <c r="J1" s="38"/>
      <c r="K1" s="38"/>
      <c r="L1" s="38"/>
      <c r="M1" s="38"/>
      <c r="N1" s="38"/>
      <c r="O1" s="38"/>
      <c r="P1" s="38"/>
      <c r="Q1" s="38"/>
      <c r="R1" s="38"/>
      <c r="S1" s="38"/>
      <c r="T1" s="38"/>
      <c r="U1" s="38"/>
      <c r="V1" s="38"/>
      <c r="W1" s="33"/>
      <c r="X1" s="33"/>
      <c r="Y1" s="33"/>
      <c r="Z1" s="33"/>
      <c r="AA1" s="33"/>
      <c r="AB1" s="697" t="s">
        <v>25</v>
      </c>
      <c r="AC1" s="698"/>
      <c r="AD1" s="698"/>
      <c r="AE1" s="697" t="str">
        <f>IF(基本情報入力シート!C13&lt;&gt;"", 基本情報入力シート!C13, "")</f>
        <v>北海道</v>
      </c>
      <c r="AF1" s="698"/>
      <c r="AG1" s="698"/>
      <c r="AH1" s="698"/>
      <c r="AI1" s="699"/>
      <c r="AJ1" s="33"/>
      <c r="AK1" s="71"/>
    </row>
    <row r="2" spans="1:48" ht="14.4"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9" t="s">
        <v>4</v>
      </c>
      <c r="B3" s="730"/>
      <c r="C3" s="730"/>
      <c r="D3" s="730"/>
      <c r="E3" s="730"/>
      <c r="F3" s="731"/>
      <c r="G3" s="718" t="str">
        <f>IF(基本情報入力シート!L17="","",基本情報入力シート!L17)</f>
        <v/>
      </c>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50"/>
    </row>
    <row r="4" spans="1:48" s="23" customFormat="1" ht="14.25" customHeight="1">
      <c r="A4" s="732" t="s">
        <v>27</v>
      </c>
      <c r="B4" s="733"/>
      <c r="C4" s="733"/>
      <c r="D4" s="733"/>
      <c r="E4" s="733"/>
      <c r="F4" s="734"/>
      <c r="G4" s="720" t="str">
        <f>IF(基本情報入力シート!L18="","",基本情報入力シート!L18)</f>
        <v/>
      </c>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50"/>
    </row>
    <row r="5" spans="1:48" s="23" customFormat="1" ht="12.75" customHeight="1">
      <c r="A5" s="711" t="s">
        <v>28</v>
      </c>
      <c r="B5" s="712"/>
      <c r="C5" s="712"/>
      <c r="D5" s="712"/>
      <c r="E5" s="712"/>
      <c r="F5" s="713"/>
      <c r="G5" s="55" t="s">
        <v>7</v>
      </c>
      <c r="H5" s="714" t="str">
        <f>IF(基本情報入力シート!AN20="－","",基本情報入力シート!AN20)</f>
        <v>-</v>
      </c>
      <c r="I5" s="714"/>
      <c r="J5" s="714"/>
      <c r="K5" s="714"/>
      <c r="L5" s="71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5"/>
      <c r="B6" s="676"/>
      <c r="C6" s="676"/>
      <c r="D6" s="676"/>
      <c r="E6" s="676"/>
      <c r="F6" s="677"/>
      <c r="G6" s="722" t="str">
        <f>IF(基本情報入力シート!L20="","",基本情報入力シート!L20)</f>
        <v/>
      </c>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50"/>
    </row>
    <row r="7" spans="1:48" s="23" customFormat="1" ht="11.4" customHeight="1">
      <c r="A7" s="675"/>
      <c r="B7" s="676"/>
      <c r="C7" s="676"/>
      <c r="D7" s="676"/>
      <c r="E7" s="676"/>
      <c r="F7" s="677"/>
      <c r="G7" s="724" t="str">
        <f>IF(基本情報入力シート!L21="","",基本情報入力シート!L21)</f>
        <v/>
      </c>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50"/>
    </row>
    <row r="8" spans="1:48" s="23" customFormat="1" ht="13.5" customHeight="1">
      <c r="A8" s="715" t="s">
        <v>4</v>
      </c>
      <c r="B8" s="716"/>
      <c r="C8" s="716"/>
      <c r="D8" s="716"/>
      <c r="E8" s="716"/>
      <c r="F8" s="717"/>
      <c r="G8" s="738" t="str">
        <f>IF(基本情報入力シート!L25="","",基本情報入力シート!L25)</f>
        <v/>
      </c>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50"/>
    </row>
    <row r="9" spans="1:48" s="23" customFormat="1">
      <c r="A9" s="675" t="s">
        <v>29</v>
      </c>
      <c r="B9" s="676"/>
      <c r="C9" s="676"/>
      <c r="D9" s="676"/>
      <c r="E9" s="676"/>
      <c r="F9" s="677"/>
      <c r="G9" s="666" t="str">
        <f>IF(基本情報入力シート!L26="","",基本情報入力シート!L26)</f>
        <v/>
      </c>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50"/>
    </row>
    <row r="10" spans="1:48" s="23" customFormat="1" ht="13.5" customHeight="1">
      <c r="A10" s="678" t="s">
        <v>30</v>
      </c>
      <c r="B10" s="678"/>
      <c r="C10" s="678"/>
      <c r="D10" s="678"/>
      <c r="E10" s="678"/>
      <c r="F10" s="678"/>
      <c r="G10" s="679" t="s">
        <v>15</v>
      </c>
      <c r="H10" s="680"/>
      <c r="I10" s="680"/>
      <c r="J10" s="680"/>
      <c r="K10" s="735" t="str">
        <f>IF(基本情報入力シート!L27="","",基本情報入力シート!L27)</f>
        <v/>
      </c>
      <c r="L10" s="736"/>
      <c r="M10" s="736"/>
      <c r="N10" s="736"/>
      <c r="O10" s="736"/>
      <c r="P10" s="736"/>
      <c r="Q10" s="736"/>
      <c r="R10" s="736"/>
      <c r="S10" s="736"/>
      <c r="T10" s="737"/>
      <c r="U10" s="726" t="s">
        <v>16</v>
      </c>
      <c r="V10" s="727"/>
      <c r="W10" s="727"/>
      <c r="X10" s="728"/>
      <c r="Y10" s="735" t="str">
        <f>IF(基本情報入力シート!L28="","",基本情報入力シート!L28)</f>
        <v/>
      </c>
      <c r="Z10" s="736"/>
      <c r="AA10" s="736"/>
      <c r="AB10" s="736"/>
      <c r="AC10" s="736"/>
      <c r="AD10" s="736"/>
      <c r="AE10" s="736"/>
      <c r="AF10" s="736"/>
      <c r="AG10" s="736"/>
      <c r="AH10" s="736"/>
      <c r="AI10" s="736"/>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5" t="s">
        <v>31</v>
      </c>
      <c r="B13" s="740" t="s">
        <v>1908</v>
      </c>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K13" s="191"/>
      <c r="AL13" s="191"/>
      <c r="AM13" s="191"/>
      <c r="AN13" s="191"/>
      <c r="AO13" s="191"/>
      <c r="AP13" s="191"/>
      <c r="AQ13" s="191"/>
      <c r="AR13" s="191"/>
      <c r="AS13" s="191"/>
      <c r="AT13" s="191"/>
      <c r="AU13" s="191"/>
      <c r="AV13" s="191"/>
    </row>
    <row r="14" spans="1:48" ht="18" customHeight="1" thickBot="1">
      <c r="A14" s="214"/>
      <c r="B14" s="741" t="s">
        <v>2037</v>
      </c>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20" t="str">
        <f>IF(G4="","",IF(COUNTIF(基本情報入力シート!AN58:AN157,"加算対象")=COUNTIFS('別紙様式2-3（個表） '!J15:J114,"&lt;&gt;",'別紙様式2-3（個表） '!AP15:AP114,"加算対象"),"○","×"))</f>
        <v/>
      </c>
      <c r="AI14" s="621"/>
      <c r="AJ14" s="38"/>
    </row>
    <row r="15" spans="1:48" ht="28.25" customHeight="1">
      <c r="A15" s="214"/>
      <c r="B15" s="682" t="s">
        <v>2414</v>
      </c>
      <c r="C15" s="682"/>
      <c r="D15" s="682"/>
      <c r="E15" s="682"/>
      <c r="F15" s="682"/>
      <c r="G15" s="682"/>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682"/>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5" customHeight="1" thickBot="1">
      <c r="A17" s="214" t="s">
        <v>32</v>
      </c>
      <c r="B17" s="420" t="s">
        <v>1909</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94.75" customHeight="1" thickBot="1">
      <c r="A18" s="214"/>
      <c r="B18" s="742" t="s">
        <v>2378</v>
      </c>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742"/>
      <c r="AG18" s="741"/>
      <c r="AH18" s="62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21"/>
      <c r="AJ18" s="190"/>
      <c r="AK18" s="270"/>
      <c r="AL18" s="273"/>
      <c r="AM18" s="273"/>
      <c r="AN18" s="273"/>
      <c r="AO18" s="273"/>
      <c r="AP18" s="273"/>
      <c r="AQ18" s="273"/>
      <c r="AR18" s="274"/>
      <c r="AS18" s="273"/>
      <c r="AT18" s="273"/>
      <c r="AU18" s="273"/>
      <c r="AV18" s="273"/>
    </row>
    <row r="19" spans="1:53" ht="53.4" customHeight="1">
      <c r="A19" s="214"/>
      <c r="B19" s="695" t="s">
        <v>2415</v>
      </c>
      <c r="C19" s="695"/>
      <c r="D19" s="695"/>
      <c r="E19" s="695"/>
      <c r="F19" s="695"/>
      <c r="G19" s="695"/>
      <c r="H19" s="695"/>
      <c r="I19" s="695"/>
      <c r="J19" s="695"/>
      <c r="K19" s="695"/>
      <c r="L19" s="695"/>
      <c r="M19" s="695"/>
      <c r="N19" s="695"/>
      <c r="O19" s="695"/>
      <c r="P19" s="695"/>
      <c r="Q19" s="695"/>
      <c r="R19" s="695"/>
      <c r="S19" s="695"/>
      <c r="T19" s="695"/>
      <c r="U19" s="695"/>
      <c r="V19" s="695"/>
      <c r="W19" s="695"/>
      <c r="X19" s="695"/>
      <c r="Y19" s="695"/>
      <c r="Z19" s="695"/>
      <c r="AA19" s="695"/>
      <c r="AB19" s="695"/>
      <c r="AC19" s="695"/>
      <c r="AD19" s="695"/>
      <c r="AE19" s="695"/>
      <c r="AF19" s="695"/>
      <c r="AG19" s="695"/>
      <c r="AH19" s="374"/>
      <c r="AI19" s="374"/>
      <c r="AJ19" s="190"/>
      <c r="AK19" s="270"/>
      <c r="AL19" s="273"/>
      <c r="AM19" s="273"/>
      <c r="AN19" s="273"/>
      <c r="AO19" s="273"/>
      <c r="AP19" s="273"/>
      <c r="AQ19" s="273"/>
      <c r="AR19" s="274"/>
      <c r="AS19" s="273"/>
      <c r="AT19" s="273"/>
      <c r="AU19" s="273"/>
      <c r="AV19" s="273"/>
    </row>
    <row r="20" spans="1:53" s="33" customFormat="1" ht="10.75"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33</v>
      </c>
      <c r="B21" s="239" t="s">
        <v>2405</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5" customHeight="1" thickBot="1">
      <c r="A22" s="214"/>
      <c r="B22" s="696" t="s">
        <v>2483</v>
      </c>
      <c r="C22" s="672"/>
      <c r="D22" s="672"/>
      <c r="E22" s="672"/>
      <c r="F22" s="672"/>
      <c r="G22" s="672"/>
      <c r="H22" s="672"/>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672"/>
      <c r="AH22" s="62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21"/>
      <c r="AJ22" s="190"/>
      <c r="AK22" s="270"/>
      <c r="AL22" s="273"/>
      <c r="AM22" s="273"/>
      <c r="AN22" s="273"/>
      <c r="AO22" s="273"/>
      <c r="AP22" s="273"/>
      <c r="AQ22" s="273"/>
      <c r="AR22" s="274"/>
      <c r="AS22" s="273"/>
      <c r="AT22" s="273"/>
      <c r="AU22" s="273"/>
      <c r="AV22" s="273"/>
    </row>
    <row r="23" spans="1:53" ht="33" customHeight="1" thickBot="1">
      <c r="A23" s="214"/>
      <c r="B23" s="671" t="s">
        <v>2416</v>
      </c>
      <c r="C23" s="672"/>
      <c r="D23" s="672"/>
      <c r="E23" s="672"/>
      <c r="F23" s="672"/>
      <c r="G23" s="672"/>
      <c r="H23" s="672"/>
      <c r="I23" s="672"/>
      <c r="J23" s="672"/>
      <c r="K23" s="672"/>
      <c r="L23" s="672"/>
      <c r="M23" s="672"/>
      <c r="N23" s="672"/>
      <c r="O23" s="672"/>
      <c r="P23" s="672"/>
      <c r="Q23" s="672"/>
      <c r="R23" s="672"/>
      <c r="S23" s="672"/>
      <c r="T23" s="672"/>
      <c r="U23" s="672"/>
      <c r="V23" s="672"/>
      <c r="W23" s="672"/>
      <c r="X23" s="672"/>
      <c r="Y23" s="672"/>
      <c r="Z23" s="672"/>
      <c r="AA23" s="672"/>
      <c r="AB23" s="672"/>
      <c r="AC23" s="672"/>
      <c r="AD23" s="672"/>
      <c r="AE23" s="672"/>
      <c r="AF23" s="672"/>
      <c r="AG23" s="673"/>
      <c r="AH23" s="620" t="str">
        <f>IF(OR(G4="",COUNTIF('別紙様式2-3（個表） '!L12:L114,"職場環境改善の取組を行っている")=0),"",IF(OR(B24="✓",B25="✓", B26="✓"),"○", "×"))</f>
        <v/>
      </c>
      <c r="AI23" s="621"/>
      <c r="AJ23" s="187"/>
      <c r="AK23" s="270"/>
      <c r="AL23" s="273"/>
      <c r="AM23" s="273"/>
      <c r="AN23" s="273"/>
      <c r="AO23" s="273"/>
      <c r="AP23" s="273"/>
      <c r="AQ23" s="273"/>
      <c r="AR23" s="274"/>
      <c r="AS23" s="273"/>
      <c r="AT23" s="273"/>
      <c r="AU23" s="273"/>
      <c r="AV23" s="273"/>
      <c r="BA23" s="46" t="str">
        <f>'別紙様式2-2（処遇改善加算対象外サービス　総括表）'!AW17</f>
        <v/>
      </c>
    </row>
    <row r="24" spans="1:53" ht="20" customHeight="1">
      <c r="A24" s="33"/>
      <c r="B24" s="75"/>
      <c r="C24" s="686" t="s">
        <v>2417</v>
      </c>
      <c r="D24" s="687"/>
      <c r="E24" s="687"/>
      <c r="F24" s="687"/>
      <c r="G24" s="687"/>
      <c r="H24" s="687"/>
      <c r="I24" s="687"/>
      <c r="J24" s="687"/>
      <c r="K24" s="687"/>
      <c r="L24" s="687"/>
      <c r="M24" s="687"/>
      <c r="N24" s="687"/>
      <c r="O24" s="687"/>
      <c r="P24" s="687"/>
      <c r="Q24" s="687"/>
      <c r="R24" s="687"/>
      <c r="S24" s="687"/>
      <c r="T24" s="687"/>
      <c r="U24" s="687"/>
      <c r="V24" s="687"/>
      <c r="W24" s="687"/>
      <c r="X24" s="687"/>
      <c r="Y24" s="687"/>
      <c r="Z24" s="687"/>
      <c r="AA24" s="687"/>
      <c r="AB24" s="687"/>
      <c r="AC24" s="687"/>
      <c r="AD24" s="687"/>
      <c r="AE24" s="687"/>
      <c r="AF24" s="687"/>
      <c r="AG24" s="687"/>
      <c r="AH24" s="687"/>
      <c r="AI24" s="688"/>
      <c r="AJ24" s="38"/>
      <c r="AR24" s="25"/>
    </row>
    <row r="25" spans="1:53" ht="20" customHeight="1">
      <c r="A25" s="33"/>
      <c r="B25" s="73"/>
      <c r="C25" s="744" t="s">
        <v>2418</v>
      </c>
      <c r="D25" s="672"/>
      <c r="E25" s="672"/>
      <c r="F25" s="672"/>
      <c r="G25" s="672"/>
      <c r="H25" s="672"/>
      <c r="I25" s="672"/>
      <c r="J25" s="672"/>
      <c r="K25" s="672"/>
      <c r="L25" s="672"/>
      <c r="M25" s="672"/>
      <c r="N25" s="672"/>
      <c r="O25" s="672"/>
      <c r="P25" s="672"/>
      <c r="Q25" s="672"/>
      <c r="R25" s="672"/>
      <c r="S25" s="672"/>
      <c r="T25" s="672"/>
      <c r="U25" s="672"/>
      <c r="V25" s="672"/>
      <c r="W25" s="672"/>
      <c r="X25" s="672"/>
      <c r="Y25" s="672"/>
      <c r="Z25" s="672"/>
      <c r="AA25" s="672"/>
      <c r="AB25" s="672"/>
      <c r="AC25" s="672"/>
      <c r="AD25" s="672"/>
      <c r="AE25" s="672"/>
      <c r="AF25" s="672"/>
      <c r="AG25" s="672"/>
      <c r="AH25" s="672"/>
      <c r="AI25" s="673"/>
      <c r="AJ25" s="38"/>
      <c r="AR25" s="25"/>
    </row>
    <row r="26" spans="1:53" ht="20" customHeight="1" thickBot="1">
      <c r="A26" s="33"/>
      <c r="B26" s="74"/>
      <c r="C26" s="744" t="s">
        <v>2419</v>
      </c>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2"/>
      <c r="AD26" s="672"/>
      <c r="AE26" s="672"/>
      <c r="AF26" s="672"/>
      <c r="AG26" s="672"/>
      <c r="AH26" s="672"/>
      <c r="AI26" s="673"/>
      <c r="AJ26" s="38"/>
      <c r="AR26" s="25"/>
    </row>
    <row r="27" spans="1:53" ht="20" customHeight="1" thickBot="1">
      <c r="A27" s="33"/>
      <c r="B27" s="379" t="s">
        <v>2420</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20" customHeight="1" thickBot="1">
      <c r="A28" s="33"/>
      <c r="B28" s="379"/>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620" t="str">
        <f>IF(G4="","",IF(OR(AND(B30="✓",B31="✓",M32&lt;&gt;""),AND(B30="",B31="✓",M32&lt;&gt;""),AND(B30="✓",B31="",M32=""),),"○", "×"))</f>
        <v/>
      </c>
      <c r="AI28" s="621"/>
      <c r="AJ28" s="38"/>
      <c r="AR28" s="25"/>
    </row>
    <row r="29" spans="1:53" ht="21" customHeight="1" thickBot="1">
      <c r="A29" s="33"/>
      <c r="B29" s="683" t="s">
        <v>2384</v>
      </c>
      <c r="C29" s="684"/>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5"/>
      <c r="AJ29" s="38"/>
      <c r="AR29" s="25"/>
    </row>
    <row r="30" spans="1:53" ht="20" customHeight="1">
      <c r="A30" s="33"/>
      <c r="B30" s="75"/>
      <c r="C30" s="686" t="s">
        <v>2421</v>
      </c>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8"/>
      <c r="AJ30" s="38"/>
      <c r="AR30" s="25"/>
    </row>
    <row r="31" spans="1:53" ht="20" customHeight="1" thickBot="1">
      <c r="A31" s="33"/>
      <c r="B31" s="74"/>
      <c r="C31" s="689" t="s">
        <v>2422</v>
      </c>
      <c r="D31" s="690"/>
      <c r="E31" s="690"/>
      <c r="F31" s="690"/>
      <c r="G31" s="690"/>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1"/>
      <c r="AJ31" s="38"/>
      <c r="AR31" s="25"/>
    </row>
    <row r="32" spans="1:53" ht="29.4" customHeight="1" thickBot="1">
      <c r="A32" s="33"/>
      <c r="B32" s="692" t="s">
        <v>2423</v>
      </c>
      <c r="C32" s="693"/>
      <c r="D32" s="693"/>
      <c r="E32" s="693"/>
      <c r="F32" s="693"/>
      <c r="G32" s="693"/>
      <c r="H32" s="693"/>
      <c r="I32" s="693"/>
      <c r="J32" s="693"/>
      <c r="K32" s="693"/>
      <c r="L32" s="694"/>
      <c r="M32" s="668"/>
      <c r="N32" s="669"/>
      <c r="O32" s="669"/>
      <c r="P32" s="669"/>
      <c r="Q32" s="669"/>
      <c r="R32" s="669"/>
      <c r="S32" s="669"/>
      <c r="T32" s="669"/>
      <c r="U32" s="669"/>
      <c r="V32" s="669"/>
      <c r="W32" s="669"/>
      <c r="X32" s="669"/>
      <c r="Y32" s="669"/>
      <c r="Z32" s="669"/>
      <c r="AA32" s="669"/>
      <c r="AB32" s="669"/>
      <c r="AC32" s="669"/>
      <c r="AD32" s="669"/>
      <c r="AE32" s="669"/>
      <c r="AF32" s="669"/>
      <c r="AG32" s="669"/>
      <c r="AH32" s="669"/>
      <c r="AI32" s="670"/>
      <c r="AJ32" s="38"/>
      <c r="AR32" s="25"/>
    </row>
    <row r="33" spans="1:48" ht="100.25" customHeight="1">
      <c r="A33" s="33"/>
      <c r="B33" s="681" t="s">
        <v>2482</v>
      </c>
      <c r="C33" s="681"/>
      <c r="D33" s="681"/>
      <c r="E33" s="681"/>
      <c r="F33" s="681"/>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0" t="s">
        <v>79</v>
      </c>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33"/>
    </row>
    <row r="36" spans="1:48" ht="17.25" customHeight="1" thickBot="1">
      <c r="A36" s="706" t="s">
        <v>66</v>
      </c>
      <c r="B36" s="706"/>
      <c r="C36" s="706"/>
      <c r="D36" s="706"/>
      <c r="E36" s="706"/>
      <c r="F36" s="706"/>
      <c r="G36" s="706"/>
      <c r="H36" s="706"/>
      <c r="I36" s="706"/>
      <c r="J36" s="706"/>
      <c r="K36" s="706"/>
      <c r="L36" s="706"/>
      <c r="M36" s="706"/>
      <c r="N36" s="706"/>
      <c r="O36" s="706"/>
      <c r="P36" s="706"/>
      <c r="Q36" s="706"/>
      <c r="R36" s="706"/>
      <c r="S36" s="706"/>
      <c r="T36" s="706"/>
      <c r="U36" s="706"/>
      <c r="V36" s="706"/>
      <c r="W36" s="706"/>
      <c r="X36" s="706"/>
      <c r="Y36" s="706"/>
      <c r="Z36" s="706"/>
      <c r="AA36" s="706"/>
      <c r="AB36" s="706"/>
      <c r="AC36" s="706"/>
      <c r="AD36" s="706"/>
      <c r="AE36" s="706"/>
      <c r="AF36" s="706"/>
      <c r="AG36" s="707"/>
      <c r="AH36" s="649" t="str" cm="1">
        <f t="array" ref="AH36">IF(G4="", "", IF(PRODUCT((A38:A44="✓")*1)=1,"○","×"))</f>
        <v/>
      </c>
      <c r="AI36" s="650"/>
      <c r="AJ36" s="30"/>
      <c r="AK36" s="646" t="s">
        <v>80</v>
      </c>
      <c r="AL36" s="647"/>
      <c r="AM36" s="647"/>
      <c r="AN36" s="647"/>
      <c r="AO36" s="647"/>
      <c r="AP36" s="647"/>
      <c r="AQ36" s="647"/>
      <c r="AR36" s="647"/>
      <c r="AS36" s="647"/>
      <c r="AT36" s="647"/>
      <c r="AU36" s="647"/>
      <c r="AV36" s="648"/>
    </row>
    <row r="37" spans="1:48" ht="14.25" customHeight="1" thickBot="1">
      <c r="A37" s="708" t="s">
        <v>81</v>
      </c>
      <c r="B37" s="709"/>
      <c r="C37" s="709"/>
      <c r="D37" s="709"/>
      <c r="E37" s="709"/>
      <c r="F37" s="709"/>
      <c r="G37" s="709"/>
      <c r="H37" s="709"/>
      <c r="I37" s="709"/>
      <c r="J37" s="709"/>
      <c r="K37" s="709"/>
      <c r="L37" s="709"/>
      <c r="M37" s="709"/>
      <c r="N37" s="709"/>
      <c r="O37" s="709"/>
      <c r="P37" s="709"/>
      <c r="Q37" s="709"/>
      <c r="R37" s="709"/>
      <c r="S37" s="709"/>
      <c r="T37" s="709"/>
      <c r="U37" s="709"/>
      <c r="V37" s="709"/>
      <c r="W37" s="709"/>
      <c r="X37" s="709"/>
      <c r="Y37" s="709"/>
      <c r="Z37" s="710"/>
      <c r="AA37" s="654" t="s">
        <v>82</v>
      </c>
      <c r="AB37" s="655"/>
      <c r="AC37" s="655"/>
      <c r="AD37" s="655"/>
      <c r="AE37" s="655"/>
      <c r="AF37" s="655"/>
      <c r="AG37" s="655"/>
      <c r="AH37" s="655"/>
      <c r="AI37" s="656"/>
      <c r="AJ37" s="33"/>
      <c r="AL37" s="26"/>
    </row>
    <row r="38" spans="1:48" ht="20" customHeight="1">
      <c r="A38" s="75"/>
      <c r="B38" s="700" t="s">
        <v>2379</v>
      </c>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2"/>
      <c r="AA38" s="651" t="s">
        <v>68</v>
      </c>
      <c r="AB38" s="652"/>
      <c r="AC38" s="652"/>
      <c r="AD38" s="652"/>
      <c r="AE38" s="652"/>
      <c r="AF38" s="652"/>
      <c r="AG38" s="652"/>
      <c r="AH38" s="652"/>
      <c r="AI38" s="653"/>
      <c r="AJ38" s="40"/>
    </row>
    <row r="39" spans="1:48" ht="20" customHeight="1">
      <c r="A39" s="73"/>
      <c r="B39" s="700" t="s">
        <v>2038</v>
      </c>
      <c r="C39" s="701"/>
      <c r="D39" s="701"/>
      <c r="E39" s="701"/>
      <c r="F39" s="701"/>
      <c r="G39" s="701"/>
      <c r="H39" s="701"/>
      <c r="I39" s="701"/>
      <c r="J39" s="701"/>
      <c r="K39" s="701"/>
      <c r="L39" s="701"/>
      <c r="M39" s="701"/>
      <c r="N39" s="701"/>
      <c r="O39" s="701"/>
      <c r="P39" s="701"/>
      <c r="Q39" s="701"/>
      <c r="R39" s="701"/>
      <c r="S39" s="701"/>
      <c r="T39" s="701"/>
      <c r="U39" s="701"/>
      <c r="V39" s="701"/>
      <c r="W39" s="701"/>
      <c r="X39" s="701"/>
      <c r="Y39" s="701"/>
      <c r="Z39" s="702"/>
      <c r="AA39" s="657" t="s">
        <v>68</v>
      </c>
      <c r="AB39" s="658"/>
      <c r="AC39" s="658"/>
      <c r="AD39" s="658"/>
      <c r="AE39" s="658"/>
      <c r="AF39" s="658"/>
      <c r="AG39" s="658"/>
      <c r="AH39" s="658"/>
      <c r="AI39" s="659"/>
      <c r="AJ39" s="40"/>
    </row>
    <row r="40" spans="1:48" ht="30" customHeight="1">
      <c r="A40" s="73"/>
      <c r="B40" s="703" t="s">
        <v>2039</v>
      </c>
      <c r="C40" s="704"/>
      <c r="D40" s="704"/>
      <c r="E40" s="704"/>
      <c r="F40" s="704"/>
      <c r="G40" s="704"/>
      <c r="H40" s="704"/>
      <c r="I40" s="704"/>
      <c r="J40" s="704"/>
      <c r="K40" s="704"/>
      <c r="L40" s="704"/>
      <c r="M40" s="704"/>
      <c r="N40" s="704"/>
      <c r="O40" s="704"/>
      <c r="P40" s="704"/>
      <c r="Q40" s="704"/>
      <c r="R40" s="704"/>
      <c r="S40" s="704"/>
      <c r="T40" s="704"/>
      <c r="U40" s="704"/>
      <c r="V40" s="704"/>
      <c r="W40" s="704"/>
      <c r="X40" s="704"/>
      <c r="Y40" s="704"/>
      <c r="Z40" s="705"/>
      <c r="AA40" s="657" t="s">
        <v>84</v>
      </c>
      <c r="AB40" s="658"/>
      <c r="AC40" s="658"/>
      <c r="AD40" s="658"/>
      <c r="AE40" s="658"/>
      <c r="AF40" s="658"/>
      <c r="AG40" s="658"/>
      <c r="AH40" s="658"/>
      <c r="AI40" s="659"/>
      <c r="AJ40" s="30"/>
    </row>
    <row r="41" spans="1:48" ht="30" customHeight="1">
      <c r="A41" s="73"/>
      <c r="B41" s="700" t="s">
        <v>67</v>
      </c>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2"/>
      <c r="AA41" s="651" t="s">
        <v>68</v>
      </c>
      <c r="AB41" s="652"/>
      <c r="AC41" s="652"/>
      <c r="AD41" s="652"/>
      <c r="AE41" s="652"/>
      <c r="AF41" s="652"/>
      <c r="AG41" s="652"/>
      <c r="AH41" s="652"/>
      <c r="AI41" s="653"/>
      <c r="AJ41" s="30"/>
      <c r="AK41" s="26"/>
    </row>
    <row r="42" spans="1:48" ht="30" customHeight="1">
      <c r="A42" s="73"/>
      <c r="B42" s="700" t="s">
        <v>69</v>
      </c>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2"/>
      <c r="AA42" s="657" t="s">
        <v>70</v>
      </c>
      <c r="AB42" s="658"/>
      <c r="AC42" s="658"/>
      <c r="AD42" s="658"/>
      <c r="AE42" s="658"/>
      <c r="AF42" s="658"/>
      <c r="AG42" s="658"/>
      <c r="AH42" s="658"/>
      <c r="AI42" s="659"/>
      <c r="AJ42" s="30"/>
      <c r="AK42" s="26"/>
      <c r="AL42" s="27"/>
    </row>
    <row r="43" spans="1:48" ht="20" customHeight="1">
      <c r="A43" s="73"/>
      <c r="B43" s="703" t="s">
        <v>85</v>
      </c>
      <c r="C43" s="704"/>
      <c r="D43" s="704"/>
      <c r="E43" s="704"/>
      <c r="F43" s="704"/>
      <c r="G43" s="704"/>
      <c r="H43" s="704"/>
      <c r="I43" s="704"/>
      <c r="J43" s="704"/>
      <c r="K43" s="704"/>
      <c r="L43" s="704"/>
      <c r="M43" s="704"/>
      <c r="N43" s="704"/>
      <c r="O43" s="704"/>
      <c r="P43" s="704"/>
      <c r="Q43" s="704"/>
      <c r="R43" s="704"/>
      <c r="S43" s="704"/>
      <c r="T43" s="704"/>
      <c r="U43" s="704"/>
      <c r="V43" s="704"/>
      <c r="W43" s="704"/>
      <c r="X43" s="704"/>
      <c r="Y43" s="704"/>
      <c r="Z43" s="705"/>
      <c r="AA43" s="651" t="s">
        <v>71</v>
      </c>
      <c r="AB43" s="652"/>
      <c r="AC43" s="652"/>
      <c r="AD43" s="652"/>
      <c r="AE43" s="652"/>
      <c r="AF43" s="652"/>
      <c r="AG43" s="652"/>
      <c r="AH43" s="652"/>
      <c r="AI43" s="653"/>
      <c r="AJ43" s="30"/>
      <c r="AK43" s="26"/>
      <c r="AL43" s="27"/>
    </row>
    <row r="44" spans="1:48" ht="20" customHeight="1" thickBot="1">
      <c r="A44" s="76"/>
      <c r="B44" s="743" t="s">
        <v>2040</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5"/>
      <c r="AA44" s="651" t="s">
        <v>68</v>
      </c>
      <c r="AB44" s="652"/>
      <c r="AC44" s="652"/>
      <c r="AD44" s="652"/>
      <c r="AE44" s="652"/>
      <c r="AF44" s="652"/>
      <c r="AG44" s="652"/>
      <c r="AH44" s="652"/>
      <c r="AI44" s="653"/>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87</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88</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4" customHeight="1">
      <c r="A49" s="181" t="s">
        <v>89</v>
      </c>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3"/>
      <c r="BA49" s="46" t="s">
        <v>90</v>
      </c>
    </row>
    <row r="50" spans="1:53" ht="14" customHeight="1">
      <c r="A50" s="375" t="s">
        <v>2380</v>
      </c>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660" t="str">
        <f>IF(G4="","",AH14)</f>
        <v/>
      </c>
      <c r="AF50" s="661"/>
      <c r="AG50" s="661"/>
      <c r="AH50" s="661"/>
      <c r="AI50" s="661"/>
      <c r="AJ50" s="662"/>
      <c r="BA50" s="46">
        <f>COUNTIF(A53:AJ57, "×")</f>
        <v>0</v>
      </c>
    </row>
    <row r="51" spans="1:53" ht="14" customHeight="1">
      <c r="A51" s="375" t="s">
        <v>2381</v>
      </c>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660" t="str">
        <f>IF(G4="","",AH18)</f>
        <v/>
      </c>
      <c r="AF51" s="661"/>
      <c r="AG51" s="661"/>
      <c r="AH51" s="661"/>
      <c r="AI51" s="661"/>
      <c r="AJ51" s="662"/>
    </row>
    <row r="52" spans="1:53" ht="14" customHeight="1">
      <c r="A52" s="375" t="s">
        <v>2382</v>
      </c>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660" t="str">
        <f>IF(G4="","",IF(AND(AH22&lt;&gt;"×",AH23&lt;&gt;"×"),"○","×"))</f>
        <v/>
      </c>
      <c r="AF52" s="661"/>
      <c r="AG52" s="661"/>
      <c r="AH52" s="661"/>
      <c r="AI52" s="661"/>
      <c r="AJ52" s="662"/>
    </row>
    <row r="53" spans="1:53" ht="14" customHeight="1">
      <c r="A53" s="375" t="s">
        <v>2042</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660" t="str">
        <f>IF(G4="","",AH28)</f>
        <v/>
      </c>
      <c r="AF53" s="661"/>
      <c r="AG53" s="661"/>
      <c r="AH53" s="661"/>
      <c r="AI53" s="661"/>
      <c r="AJ53" s="662"/>
    </row>
    <row r="54" spans="1:53" ht="14" customHeight="1">
      <c r="A54" s="181" t="s">
        <v>91</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3"/>
    </row>
    <row r="55" spans="1:53" ht="14" customHeight="1">
      <c r="A55" s="377" t="s">
        <v>92</v>
      </c>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660" t="str">
        <f>AH36</f>
        <v/>
      </c>
      <c r="AF55" s="661"/>
      <c r="AG55" s="661"/>
      <c r="AH55" s="661"/>
      <c r="AI55" s="661"/>
      <c r="AJ55" s="662"/>
    </row>
    <row r="56" spans="1:53" ht="14" customHeight="1">
      <c r="A56" s="435" t="s">
        <v>1953</v>
      </c>
      <c r="B56" s="436"/>
      <c r="C56" s="436"/>
      <c r="D56" s="436"/>
      <c r="E56" s="436"/>
      <c r="F56" s="436"/>
      <c r="G56" s="436"/>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182"/>
      <c r="AF56" s="182"/>
      <c r="AG56" s="182"/>
      <c r="AH56" s="182"/>
      <c r="AI56" s="182"/>
      <c r="AJ56" s="183"/>
    </row>
    <row r="57" spans="1:53" s="39" customFormat="1" ht="14" customHeight="1">
      <c r="A57" s="375" t="s">
        <v>93</v>
      </c>
      <c r="B57" s="376"/>
      <c r="C57" s="376"/>
      <c r="D57" s="376"/>
      <c r="E57" s="376"/>
      <c r="F57" s="376"/>
      <c r="G57" s="376"/>
      <c r="H57" s="376"/>
      <c r="I57" s="376"/>
      <c r="J57" s="376"/>
      <c r="K57" s="376"/>
      <c r="L57" s="376"/>
      <c r="M57" s="376"/>
      <c r="N57" s="376"/>
      <c r="O57" s="376"/>
      <c r="P57" s="376"/>
      <c r="Q57" s="376"/>
      <c r="R57" s="376"/>
      <c r="S57" s="376"/>
      <c r="T57" s="376"/>
      <c r="U57" s="376"/>
      <c r="V57" s="376"/>
      <c r="W57" s="376"/>
      <c r="X57" s="376"/>
      <c r="Y57" s="376"/>
      <c r="Z57" s="376"/>
      <c r="AA57" s="376"/>
      <c r="AB57" s="376"/>
      <c r="AC57" s="376"/>
      <c r="AD57" s="437"/>
      <c r="AE57" s="661" t="str">
        <f>'別紙様式2-3（個表） '!V13</f>
        <v/>
      </c>
      <c r="AF57" s="661"/>
      <c r="AG57" s="661"/>
      <c r="AH57" s="661"/>
      <c r="AI57" s="661"/>
      <c r="AJ57" s="662"/>
    </row>
    <row r="58" spans="1:53" s="39" customFormat="1" ht="20.399999999999999" customHeight="1">
      <c r="A58" s="487"/>
      <c r="B58" s="487"/>
      <c r="C58" s="487"/>
      <c r="D58" s="487"/>
      <c r="E58" s="487"/>
      <c r="F58" s="487"/>
      <c r="G58" s="487"/>
      <c r="H58" s="487"/>
      <c r="I58" s="487"/>
      <c r="J58" s="487"/>
      <c r="K58" s="487"/>
      <c r="L58" s="487"/>
      <c r="M58" s="487"/>
      <c r="N58" s="487"/>
      <c r="O58" s="487"/>
      <c r="P58" s="487"/>
      <c r="Q58" s="487"/>
      <c r="R58" s="487"/>
      <c r="S58" s="487"/>
      <c r="T58" s="487"/>
      <c r="U58" s="487"/>
      <c r="V58" s="487"/>
      <c r="W58" s="487"/>
      <c r="X58" s="487"/>
      <c r="Y58" s="487"/>
      <c r="Z58" s="487"/>
      <c r="AA58" s="487"/>
      <c r="AB58" s="487"/>
      <c r="AC58" s="487"/>
      <c r="AD58" s="487"/>
      <c r="AE58" s="664" t="str">
        <f>'別紙様式2-3（個表） '!V14</f>
        <v/>
      </c>
      <c r="AF58" s="664"/>
      <c r="AG58" s="664"/>
      <c r="AH58" s="664"/>
      <c r="AI58" s="664"/>
      <c r="AJ58" s="664"/>
    </row>
    <row r="59" spans="1:53" ht="16.75" customHeight="1">
      <c r="A59" s="48"/>
      <c r="B59" s="48"/>
      <c r="C59" s="48"/>
      <c r="D59" s="48"/>
      <c r="E59" s="48"/>
      <c r="F59" s="48"/>
      <c r="G59" s="48"/>
      <c r="H59" s="48"/>
      <c r="I59" s="48"/>
      <c r="J59" s="48"/>
      <c r="K59" s="48"/>
      <c r="L59" s="486"/>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185" t="s">
        <v>94</v>
      </c>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row>
    <row r="61" spans="1:53" ht="20.399999999999999" customHeight="1">
      <c r="A61" s="77" t="s">
        <v>2383</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74" t="s">
        <v>23</v>
      </c>
      <c r="B62" s="674"/>
      <c r="C62" s="642" t="s">
        <v>1910</v>
      </c>
      <c r="D62" s="642"/>
      <c r="E62" s="642"/>
      <c r="F62" s="642"/>
      <c r="G62" s="642"/>
      <c r="H62" s="745" t="s">
        <v>31</v>
      </c>
      <c r="I62" s="745"/>
      <c r="J62" s="745"/>
      <c r="K62" s="745"/>
      <c r="L62" s="745" t="s">
        <v>32</v>
      </c>
      <c r="M62" s="745"/>
      <c r="N62" s="745"/>
      <c r="O62" s="745"/>
      <c r="P62" s="642" t="s">
        <v>33</v>
      </c>
      <c r="Q62" s="642"/>
      <c r="R62" s="642"/>
      <c r="S62" s="642"/>
      <c r="T62" s="642" t="s">
        <v>1911</v>
      </c>
      <c r="U62" s="642"/>
      <c r="V62" s="642"/>
      <c r="W62" s="642"/>
      <c r="X62" s="642"/>
      <c r="Y62" s="642"/>
      <c r="Z62" s="642"/>
      <c r="AA62" s="665"/>
      <c r="AB62" s="665"/>
      <c r="AC62" s="665"/>
      <c r="AD62" s="665"/>
      <c r="AE62" s="665"/>
      <c r="AF62" s="665"/>
      <c r="AG62" s="665"/>
      <c r="AH62" s="665"/>
      <c r="AI62" s="665"/>
      <c r="AJ62" s="665"/>
    </row>
    <row r="63" spans="1:53" ht="24.65" customHeight="1" thickBot="1">
      <c r="A63" s="639" t="str">
        <f>AE1</f>
        <v>北海道</v>
      </c>
      <c r="B63" s="639"/>
      <c r="C63" s="641">
        <f>IFERROR(SUMIF('別紙様式2-3（個表） '!AP15:AP114,"加算対象",'別紙様式2-3（個表） '!P15:P114), "未入力あり")</f>
        <v>0</v>
      </c>
      <c r="D63" s="641"/>
      <c r="E63" s="641"/>
      <c r="F63" s="641"/>
      <c r="G63" s="641"/>
      <c r="H63" s="663">
        <f>IFERROR(SUMIF('別紙様式2-3（個表） '!AP15:AP114,"加算対象",'別紙様式2-3（個表） '!Q15:Q114), "未入力あり")</f>
        <v>0</v>
      </c>
      <c r="I63" s="663"/>
      <c r="J63" s="663"/>
      <c r="K63" s="663"/>
      <c r="L63" s="663">
        <f>IFERROR(SUMIF('別紙様式2-3（個表） '!AP15:AP114,"加算対象",'別紙様式2-3（個表） '!R15:R114), "未入力あり")</f>
        <v>0</v>
      </c>
      <c r="M63" s="663"/>
      <c r="N63" s="663"/>
      <c r="O63" s="663"/>
      <c r="P63" s="663">
        <f>IFERROR(SUMIF('別紙様式2-3（個表） '!AP15:AP114,"加算対象",'別紙様式2-3（個表） '!S15:S114), "未入力あり")</f>
        <v>0</v>
      </c>
      <c r="Q63" s="663"/>
      <c r="R63" s="663"/>
      <c r="S63" s="663"/>
      <c r="T63" s="642" t="str">
        <f>IFERROR(IF(H63="", "",VLOOKUP("○",'別紙様式2-3（個表） '!T15:AI114, 16, FALSE)), "未記入")</f>
        <v>未記入</v>
      </c>
      <c r="U63" s="642"/>
      <c r="V63" s="642"/>
      <c r="W63" s="642"/>
      <c r="X63" s="642"/>
      <c r="Y63" s="642"/>
      <c r="Z63" s="642"/>
      <c r="AA63" s="643"/>
      <c r="AB63" s="643"/>
      <c r="AC63" s="643"/>
      <c r="AD63" s="643"/>
      <c r="AE63" s="643"/>
      <c r="AF63" s="643"/>
      <c r="AG63" s="643"/>
      <c r="AH63" s="643"/>
      <c r="AI63" s="643"/>
      <c r="AJ63" s="643"/>
      <c r="AK63" s="644" t="s">
        <v>2046</v>
      </c>
      <c r="AL63" s="644"/>
      <c r="AM63" s="644"/>
      <c r="AN63" s="644"/>
      <c r="AO63" s="644"/>
      <c r="AP63" s="644"/>
      <c r="AQ63" s="644"/>
      <c r="AR63" s="644"/>
      <c r="AS63" s="644"/>
      <c r="AT63" s="644"/>
      <c r="AU63" s="644"/>
      <c r="AV63" s="645"/>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37"/>
      <c r="B71" s="637"/>
      <c r="C71" s="636"/>
      <c r="D71" s="636"/>
      <c r="E71" s="636"/>
      <c r="F71" s="636"/>
      <c r="G71" s="636"/>
      <c r="H71" s="640"/>
      <c r="I71" s="640"/>
      <c r="J71" s="640"/>
      <c r="K71" s="640"/>
      <c r="L71" s="640"/>
      <c r="M71" s="640"/>
      <c r="N71" s="640"/>
      <c r="O71" s="640"/>
      <c r="P71" s="640"/>
      <c r="Q71" s="640"/>
      <c r="R71" s="640"/>
      <c r="S71" s="640"/>
      <c r="T71" s="638"/>
      <c r="U71" s="638"/>
      <c r="V71" s="638"/>
      <c r="W71" s="638"/>
      <c r="X71" s="638"/>
      <c r="Y71" s="638"/>
      <c r="Z71" s="638"/>
      <c r="AA71" s="638"/>
      <c r="AB71" s="638"/>
      <c r="AC71" s="638"/>
      <c r="AD71" s="638"/>
      <c r="AE71" s="184"/>
      <c r="AF71" s="184"/>
      <c r="AG71" s="184"/>
      <c r="AH71" s="184"/>
      <c r="AI71" s="184"/>
      <c r="AJ71" s="184"/>
    </row>
    <row r="72" spans="1:36" ht="14" customHeight="1">
      <c r="A72" s="637"/>
      <c r="B72" s="637"/>
      <c r="C72" s="636"/>
      <c r="D72" s="636"/>
      <c r="E72" s="636"/>
      <c r="F72" s="636"/>
      <c r="G72" s="636"/>
      <c r="H72" s="640"/>
      <c r="I72" s="640"/>
      <c r="J72" s="640"/>
      <c r="K72" s="640"/>
      <c r="L72" s="640"/>
      <c r="M72" s="640"/>
      <c r="N72" s="640"/>
      <c r="O72" s="640"/>
      <c r="P72" s="640"/>
      <c r="Q72" s="640"/>
      <c r="R72" s="640"/>
      <c r="S72" s="640"/>
      <c r="T72" s="638"/>
      <c r="U72" s="638"/>
      <c r="V72" s="638"/>
      <c r="W72" s="638"/>
      <c r="X72" s="638"/>
      <c r="Y72" s="638"/>
      <c r="Z72" s="638"/>
      <c r="AA72" s="638"/>
      <c r="AB72" s="638"/>
      <c r="AC72" s="638"/>
      <c r="AD72" s="638"/>
      <c r="AE72" s="184"/>
      <c r="AF72" s="184"/>
      <c r="AG72" s="184"/>
      <c r="AH72" s="184"/>
      <c r="AI72" s="184"/>
      <c r="AJ72" s="184"/>
    </row>
    <row r="73" spans="1:36" ht="14" customHeight="1">
      <c r="A73" s="637"/>
      <c r="B73" s="637"/>
      <c r="C73" s="636"/>
      <c r="D73" s="636"/>
      <c r="E73" s="636"/>
      <c r="F73" s="636"/>
      <c r="G73" s="636"/>
      <c r="H73" s="640"/>
      <c r="I73" s="640"/>
      <c r="J73" s="640"/>
      <c r="K73" s="640"/>
      <c r="L73" s="640"/>
      <c r="M73" s="640"/>
      <c r="N73" s="640"/>
      <c r="O73" s="640"/>
      <c r="P73" s="640"/>
      <c r="Q73" s="640"/>
      <c r="R73" s="640"/>
      <c r="S73" s="640"/>
      <c r="T73" s="638"/>
      <c r="U73" s="638"/>
      <c r="V73" s="638"/>
      <c r="W73" s="638"/>
      <c r="X73" s="638"/>
      <c r="Y73" s="638"/>
      <c r="Z73" s="638"/>
      <c r="AA73" s="638"/>
      <c r="AB73" s="638"/>
      <c r="AC73" s="638"/>
      <c r="AD73" s="638"/>
      <c r="AE73" s="184"/>
      <c r="AF73" s="184"/>
      <c r="AG73" s="184"/>
      <c r="AH73" s="184"/>
      <c r="AI73" s="184"/>
      <c r="AJ73" s="184"/>
    </row>
    <row r="74" spans="1:36" ht="14" customHeight="1">
      <c r="A74" s="637"/>
      <c r="B74" s="637"/>
      <c r="C74" s="636"/>
      <c r="D74" s="636"/>
      <c r="E74" s="636"/>
      <c r="F74" s="636"/>
      <c r="G74" s="636"/>
      <c r="H74" s="640"/>
      <c r="I74" s="640"/>
      <c r="J74" s="640"/>
      <c r="K74" s="640"/>
      <c r="L74" s="640"/>
      <c r="M74" s="640"/>
      <c r="N74" s="640"/>
      <c r="O74" s="640"/>
      <c r="P74" s="640"/>
      <c r="Q74" s="640"/>
      <c r="R74" s="640"/>
      <c r="S74" s="640"/>
      <c r="T74" s="638"/>
      <c r="U74" s="638"/>
      <c r="V74" s="638"/>
      <c r="W74" s="638"/>
      <c r="X74" s="638"/>
      <c r="Y74" s="638"/>
      <c r="Z74" s="638"/>
      <c r="AA74" s="638"/>
      <c r="AB74" s="638"/>
      <c r="AC74" s="638"/>
      <c r="AD74" s="638"/>
      <c r="AE74" s="184"/>
      <c r="AF74" s="184"/>
      <c r="AG74" s="184"/>
      <c r="AH74" s="184"/>
      <c r="AI74" s="184"/>
      <c r="AJ74" s="184"/>
    </row>
    <row r="75" spans="1:36" ht="14" customHeight="1">
      <c r="A75" s="637"/>
      <c r="B75" s="637"/>
      <c r="C75" s="636"/>
      <c r="D75" s="636"/>
      <c r="E75" s="636"/>
      <c r="F75" s="636"/>
      <c r="G75" s="636"/>
      <c r="H75" s="640"/>
      <c r="I75" s="640"/>
      <c r="J75" s="640"/>
      <c r="K75" s="640"/>
      <c r="L75" s="640"/>
      <c r="M75" s="640"/>
      <c r="N75" s="640"/>
      <c r="O75" s="640"/>
      <c r="P75" s="640"/>
      <c r="Q75" s="640"/>
      <c r="R75" s="640"/>
      <c r="S75" s="640"/>
      <c r="T75" s="638"/>
      <c r="U75" s="638"/>
      <c r="V75" s="638"/>
      <c r="W75" s="638"/>
      <c r="X75" s="638"/>
      <c r="Y75" s="638"/>
      <c r="Z75" s="638"/>
      <c r="AA75" s="638"/>
      <c r="AB75" s="638"/>
      <c r="AC75" s="638"/>
      <c r="AD75" s="638"/>
      <c r="AE75" s="184"/>
      <c r="AF75" s="184"/>
      <c r="AG75" s="184"/>
      <c r="AH75" s="184"/>
      <c r="AI75" s="184"/>
      <c r="AJ75" s="184"/>
    </row>
    <row r="76" spans="1:36" ht="14" customHeight="1">
      <c r="A76" s="637"/>
      <c r="B76" s="637"/>
      <c r="C76" s="636"/>
      <c r="D76" s="636"/>
      <c r="E76" s="636"/>
      <c r="F76" s="636"/>
      <c r="G76" s="636"/>
      <c r="H76" s="640"/>
      <c r="I76" s="640"/>
      <c r="J76" s="640"/>
      <c r="K76" s="640"/>
      <c r="L76" s="640"/>
      <c r="M76" s="640"/>
      <c r="N76" s="640"/>
      <c r="O76" s="640"/>
      <c r="P76" s="640"/>
      <c r="Q76" s="640"/>
      <c r="R76" s="640"/>
      <c r="S76" s="640"/>
      <c r="T76" s="638"/>
      <c r="U76" s="638"/>
      <c r="V76" s="638"/>
      <c r="W76" s="638"/>
      <c r="X76" s="638"/>
      <c r="Y76" s="638"/>
      <c r="Z76" s="638"/>
      <c r="AA76" s="638"/>
      <c r="AB76" s="638"/>
      <c r="AC76" s="638"/>
      <c r="AD76" s="638"/>
      <c r="AE76" s="184"/>
      <c r="AF76" s="184"/>
      <c r="AG76" s="184"/>
      <c r="AH76" s="184"/>
      <c r="AI76" s="184"/>
      <c r="AJ76" s="184"/>
    </row>
    <row r="77" spans="1:36" ht="14" customHeight="1">
      <c r="A77" s="637"/>
      <c r="B77" s="637"/>
      <c r="C77" s="636"/>
      <c r="D77" s="636"/>
      <c r="E77" s="636"/>
      <c r="F77" s="636"/>
      <c r="G77" s="636"/>
      <c r="H77" s="640"/>
      <c r="I77" s="640"/>
      <c r="J77" s="640"/>
      <c r="K77" s="640"/>
      <c r="L77" s="640"/>
      <c r="M77" s="640"/>
      <c r="N77" s="640"/>
      <c r="O77" s="640"/>
      <c r="P77" s="640"/>
      <c r="Q77" s="640"/>
      <c r="R77" s="640"/>
      <c r="S77" s="640"/>
      <c r="T77" s="638"/>
      <c r="U77" s="638"/>
      <c r="V77" s="638"/>
      <c r="W77" s="638"/>
      <c r="X77" s="638"/>
      <c r="Y77" s="638"/>
      <c r="Z77" s="638"/>
      <c r="AA77" s="638"/>
      <c r="AB77" s="638"/>
      <c r="AC77" s="638"/>
      <c r="AD77" s="638"/>
      <c r="AE77" s="184"/>
      <c r="AF77" s="184"/>
      <c r="AG77" s="184"/>
      <c r="AH77" s="184"/>
      <c r="AI77" s="184"/>
      <c r="AJ77" s="184"/>
    </row>
    <row r="78" spans="1:36" ht="14" customHeight="1">
      <c r="A78" s="637"/>
      <c r="B78" s="637"/>
      <c r="C78" s="636"/>
      <c r="D78" s="636"/>
      <c r="E78" s="636"/>
      <c r="F78" s="636"/>
      <c r="G78" s="636"/>
      <c r="H78" s="640"/>
      <c r="I78" s="640"/>
      <c r="J78" s="640"/>
      <c r="K78" s="640"/>
      <c r="L78" s="640"/>
      <c r="M78" s="640"/>
      <c r="N78" s="640"/>
      <c r="O78" s="640"/>
      <c r="P78" s="640"/>
      <c r="Q78" s="640"/>
      <c r="R78" s="640"/>
      <c r="S78" s="640"/>
      <c r="T78" s="638"/>
      <c r="U78" s="638"/>
      <c r="V78" s="638"/>
      <c r="W78" s="638"/>
      <c r="X78" s="638"/>
      <c r="Y78" s="638"/>
      <c r="Z78" s="638"/>
      <c r="AA78" s="638"/>
      <c r="AB78" s="638"/>
      <c r="AC78" s="638"/>
      <c r="AD78" s="638"/>
      <c r="AE78" s="184"/>
      <c r="AF78" s="184"/>
      <c r="AG78" s="184"/>
      <c r="AH78" s="184"/>
      <c r="AI78" s="184"/>
      <c r="AJ78" s="184"/>
    </row>
    <row r="79" spans="1:36" ht="14" customHeight="1">
      <c r="A79" s="637"/>
      <c r="B79" s="637"/>
      <c r="C79" s="636"/>
      <c r="D79" s="636"/>
      <c r="E79" s="636"/>
      <c r="F79" s="636"/>
      <c r="G79" s="636"/>
      <c r="H79" s="640"/>
      <c r="I79" s="640"/>
      <c r="J79" s="640"/>
      <c r="K79" s="640"/>
      <c r="L79" s="640"/>
      <c r="M79" s="640"/>
      <c r="N79" s="640"/>
      <c r="O79" s="640"/>
      <c r="P79" s="640"/>
      <c r="Q79" s="640"/>
      <c r="R79" s="640"/>
      <c r="S79" s="640"/>
      <c r="T79" s="638"/>
      <c r="U79" s="638"/>
      <c r="V79" s="638"/>
      <c r="W79" s="638"/>
      <c r="X79" s="638"/>
      <c r="Y79" s="638"/>
      <c r="Z79" s="638"/>
      <c r="AA79" s="638"/>
      <c r="AB79" s="638"/>
      <c r="AC79" s="638"/>
      <c r="AD79" s="638"/>
      <c r="AE79" s="184"/>
      <c r="AF79" s="184"/>
      <c r="AG79" s="184"/>
      <c r="AH79" s="184"/>
      <c r="AI79" s="184"/>
      <c r="AJ79" s="184"/>
    </row>
    <row r="80" spans="1:36" ht="14" customHeight="1">
      <c r="A80" s="637"/>
      <c r="B80" s="637"/>
      <c r="C80" s="636"/>
      <c r="D80" s="636"/>
      <c r="E80" s="636"/>
      <c r="F80" s="636"/>
      <c r="G80" s="636"/>
      <c r="H80" s="640"/>
      <c r="I80" s="640"/>
      <c r="J80" s="640"/>
      <c r="K80" s="640"/>
      <c r="L80" s="640"/>
      <c r="M80" s="640"/>
      <c r="N80" s="640"/>
      <c r="O80" s="640"/>
      <c r="P80" s="640"/>
      <c r="Q80" s="640"/>
      <c r="R80" s="640"/>
      <c r="S80" s="640"/>
      <c r="T80" s="638"/>
      <c r="U80" s="638"/>
      <c r="V80" s="638"/>
      <c r="W80" s="638"/>
      <c r="X80" s="638"/>
      <c r="Y80" s="638"/>
      <c r="Z80" s="638"/>
      <c r="AA80" s="638"/>
      <c r="AB80" s="638"/>
      <c r="AC80" s="638"/>
      <c r="AD80" s="638"/>
      <c r="AE80" s="184"/>
      <c r="AF80" s="184"/>
      <c r="AG80" s="184"/>
      <c r="AH80" s="184"/>
      <c r="AI80" s="184"/>
      <c r="AJ80" s="184"/>
    </row>
    <row r="81" spans="1:36" ht="14" customHeight="1">
      <c r="A81" s="637"/>
      <c r="B81" s="637"/>
      <c r="C81" s="636"/>
      <c r="D81" s="636"/>
      <c r="E81" s="636"/>
      <c r="F81" s="636"/>
      <c r="G81" s="636"/>
      <c r="H81" s="640"/>
      <c r="I81" s="640"/>
      <c r="J81" s="640"/>
      <c r="K81" s="640"/>
      <c r="L81" s="640"/>
      <c r="M81" s="640"/>
      <c r="N81" s="640"/>
      <c r="O81" s="640"/>
      <c r="P81" s="640"/>
      <c r="Q81" s="640"/>
      <c r="R81" s="640"/>
      <c r="S81" s="640"/>
      <c r="T81" s="638"/>
      <c r="U81" s="638"/>
      <c r="V81" s="638"/>
      <c r="W81" s="638"/>
      <c r="X81" s="638"/>
      <c r="Y81" s="638"/>
      <c r="Z81" s="638"/>
      <c r="AA81" s="638"/>
      <c r="AB81" s="638"/>
      <c r="AC81" s="638"/>
      <c r="AD81" s="638"/>
      <c r="AE81" s="184"/>
      <c r="AF81" s="184"/>
      <c r="AG81" s="184"/>
      <c r="AH81" s="184"/>
      <c r="AI81" s="184"/>
      <c r="AJ81" s="184"/>
    </row>
    <row r="82" spans="1:36" ht="14" customHeight="1">
      <c r="A82" s="637"/>
      <c r="B82" s="637"/>
      <c r="C82" s="636"/>
      <c r="D82" s="636"/>
      <c r="E82" s="636"/>
      <c r="F82" s="636"/>
      <c r="G82" s="636"/>
      <c r="H82" s="640"/>
      <c r="I82" s="640"/>
      <c r="J82" s="640"/>
      <c r="K82" s="640"/>
      <c r="L82" s="640"/>
      <c r="M82" s="640"/>
      <c r="N82" s="640"/>
      <c r="O82" s="640"/>
      <c r="P82" s="640"/>
      <c r="Q82" s="640"/>
      <c r="R82" s="640"/>
      <c r="S82" s="640"/>
      <c r="T82" s="638"/>
      <c r="U82" s="638"/>
      <c r="V82" s="638"/>
      <c r="W82" s="638"/>
      <c r="X82" s="638"/>
      <c r="Y82" s="638"/>
      <c r="Z82" s="638"/>
      <c r="AA82" s="638"/>
      <c r="AB82" s="638"/>
      <c r="AC82" s="638"/>
      <c r="AD82" s="638"/>
      <c r="AE82" s="184"/>
      <c r="AF82" s="184"/>
      <c r="AG82" s="184"/>
      <c r="AH82" s="184"/>
      <c r="AI82" s="184"/>
      <c r="AJ82" s="184"/>
    </row>
    <row r="83" spans="1:36" ht="14" customHeight="1">
      <c r="A83" s="637"/>
      <c r="B83" s="637"/>
      <c r="C83" s="636"/>
      <c r="D83" s="636"/>
      <c r="E83" s="636"/>
      <c r="F83" s="636"/>
      <c r="G83" s="636"/>
      <c r="H83" s="640"/>
      <c r="I83" s="640"/>
      <c r="J83" s="640"/>
      <c r="K83" s="640"/>
      <c r="L83" s="640"/>
      <c r="M83" s="640"/>
      <c r="N83" s="640"/>
      <c r="O83" s="640"/>
      <c r="P83" s="640"/>
      <c r="Q83" s="640"/>
      <c r="R83" s="640"/>
      <c r="S83" s="640"/>
      <c r="T83" s="638"/>
      <c r="U83" s="638"/>
      <c r="V83" s="638"/>
      <c r="W83" s="638"/>
      <c r="X83" s="638"/>
      <c r="Y83" s="638"/>
      <c r="Z83" s="638"/>
      <c r="AA83" s="638"/>
      <c r="AB83" s="638"/>
      <c r="AC83" s="638"/>
      <c r="AD83" s="638"/>
      <c r="AE83" s="184"/>
      <c r="AF83" s="184"/>
      <c r="AG83" s="184"/>
      <c r="AH83" s="184"/>
      <c r="AI83" s="184"/>
      <c r="AJ83" s="184"/>
    </row>
    <row r="84" spans="1:36" ht="14" customHeight="1">
      <c r="A84" s="637"/>
      <c r="B84" s="637"/>
      <c r="C84" s="636"/>
      <c r="D84" s="636"/>
      <c r="E84" s="636"/>
      <c r="F84" s="636"/>
      <c r="G84" s="636"/>
      <c r="H84" s="640"/>
      <c r="I84" s="640"/>
      <c r="J84" s="640"/>
      <c r="K84" s="640"/>
      <c r="L84" s="640"/>
      <c r="M84" s="640"/>
      <c r="N84" s="640"/>
      <c r="O84" s="640"/>
      <c r="P84" s="640"/>
      <c r="Q84" s="640"/>
      <c r="R84" s="640"/>
      <c r="S84" s="640"/>
      <c r="T84" s="638"/>
      <c r="U84" s="638"/>
      <c r="V84" s="638"/>
      <c r="W84" s="638"/>
      <c r="X84" s="638"/>
      <c r="Y84" s="638"/>
      <c r="Z84" s="638"/>
      <c r="AA84" s="638"/>
      <c r="AB84" s="638"/>
      <c r="AC84" s="638"/>
      <c r="AD84" s="638"/>
      <c r="AE84" s="184"/>
      <c r="AF84" s="184"/>
      <c r="AG84" s="184"/>
      <c r="AH84" s="184"/>
      <c r="AI84" s="184"/>
      <c r="AJ84" s="184"/>
    </row>
    <row r="85" spans="1:36" ht="14" customHeight="1">
      <c r="A85" s="637"/>
      <c r="B85" s="637"/>
      <c r="C85" s="636"/>
      <c r="D85" s="636"/>
      <c r="E85" s="636"/>
      <c r="F85" s="636"/>
      <c r="G85" s="636"/>
      <c r="H85" s="640"/>
      <c r="I85" s="640"/>
      <c r="J85" s="640"/>
      <c r="K85" s="640"/>
      <c r="L85" s="640"/>
      <c r="M85" s="640"/>
      <c r="N85" s="640"/>
      <c r="O85" s="640"/>
      <c r="P85" s="640"/>
      <c r="Q85" s="640"/>
      <c r="R85" s="640"/>
      <c r="S85" s="640"/>
      <c r="T85" s="638"/>
      <c r="U85" s="638"/>
      <c r="V85" s="638"/>
      <c r="W85" s="638"/>
      <c r="X85" s="638"/>
      <c r="Y85" s="638"/>
      <c r="Z85" s="638"/>
      <c r="AA85" s="638"/>
      <c r="AB85" s="638"/>
      <c r="AC85" s="638"/>
      <c r="AD85" s="638"/>
      <c r="AE85" s="184"/>
      <c r="AF85" s="184"/>
      <c r="AG85" s="184"/>
      <c r="AH85" s="184"/>
      <c r="AI85" s="184"/>
      <c r="AJ85" s="184"/>
    </row>
    <row r="86" spans="1:36" ht="14" customHeight="1">
      <c r="A86" s="637"/>
      <c r="B86" s="637"/>
      <c r="C86" s="636"/>
      <c r="D86" s="636"/>
      <c r="E86" s="636"/>
      <c r="F86" s="636"/>
      <c r="G86" s="636"/>
      <c r="H86" s="640"/>
      <c r="I86" s="640"/>
      <c r="J86" s="640"/>
      <c r="K86" s="640"/>
      <c r="L86" s="640"/>
      <c r="M86" s="640"/>
      <c r="N86" s="640"/>
      <c r="O86" s="640"/>
      <c r="P86" s="640"/>
      <c r="Q86" s="640"/>
      <c r="R86" s="640"/>
      <c r="S86" s="640"/>
      <c r="T86" s="638"/>
      <c r="U86" s="638"/>
      <c r="V86" s="638"/>
      <c r="W86" s="638"/>
      <c r="X86" s="638"/>
      <c r="Y86" s="638"/>
      <c r="Z86" s="638"/>
      <c r="AA86" s="638"/>
      <c r="AB86" s="638"/>
      <c r="AC86" s="638"/>
      <c r="AD86" s="638"/>
      <c r="AE86" s="184"/>
      <c r="AF86" s="184"/>
      <c r="AG86" s="184"/>
      <c r="AH86" s="184"/>
      <c r="AI86" s="184"/>
      <c r="AJ86" s="184"/>
    </row>
    <row r="87" spans="1:36" ht="14" customHeight="1">
      <c r="A87" s="637"/>
      <c r="B87" s="637"/>
      <c r="C87" s="636"/>
      <c r="D87" s="636"/>
      <c r="E87" s="636"/>
      <c r="F87" s="636"/>
      <c r="G87" s="636"/>
      <c r="H87" s="640"/>
      <c r="I87" s="640"/>
      <c r="J87" s="640"/>
      <c r="K87" s="640"/>
      <c r="L87" s="640"/>
      <c r="M87" s="640"/>
      <c r="N87" s="640"/>
      <c r="O87" s="640"/>
      <c r="P87" s="640"/>
      <c r="Q87" s="640"/>
      <c r="R87" s="640"/>
      <c r="S87" s="640"/>
      <c r="T87" s="638"/>
      <c r="U87" s="638"/>
      <c r="V87" s="638"/>
      <c r="W87" s="638"/>
      <c r="X87" s="638"/>
      <c r="Y87" s="638"/>
      <c r="Z87" s="638"/>
      <c r="AA87" s="638"/>
      <c r="AB87" s="638"/>
      <c r="AC87" s="638"/>
      <c r="AD87" s="638"/>
      <c r="AE87" s="184"/>
      <c r="AF87" s="184"/>
      <c r="AG87" s="184"/>
      <c r="AH87" s="184"/>
      <c r="AI87" s="184"/>
      <c r="AJ87" s="184"/>
    </row>
    <row r="88" spans="1:36" ht="14" customHeight="1">
      <c r="A88" s="637"/>
      <c r="B88" s="637"/>
      <c r="C88" s="636"/>
      <c r="D88" s="636"/>
      <c r="E88" s="636"/>
      <c r="F88" s="636"/>
      <c r="G88" s="636"/>
      <c r="H88" s="640"/>
      <c r="I88" s="640"/>
      <c r="J88" s="640"/>
      <c r="K88" s="640"/>
      <c r="L88" s="640"/>
      <c r="M88" s="640"/>
      <c r="N88" s="640"/>
      <c r="O88" s="640"/>
      <c r="P88" s="640"/>
      <c r="Q88" s="640"/>
      <c r="R88" s="640"/>
      <c r="S88" s="640"/>
      <c r="T88" s="638"/>
      <c r="U88" s="638"/>
      <c r="V88" s="638"/>
      <c r="W88" s="638"/>
      <c r="X88" s="638"/>
      <c r="Y88" s="638"/>
      <c r="Z88" s="638"/>
      <c r="AA88" s="638"/>
      <c r="AB88" s="638"/>
      <c r="AC88" s="638"/>
      <c r="AD88" s="638"/>
      <c r="AE88" s="184"/>
      <c r="AF88" s="184"/>
      <c r="AG88" s="184"/>
      <c r="AH88" s="184"/>
      <c r="AI88" s="184"/>
      <c r="AJ88" s="184"/>
    </row>
    <row r="89" spans="1:36" ht="14" customHeight="1">
      <c r="A89" s="637"/>
      <c r="B89" s="637"/>
      <c r="C89" s="636"/>
      <c r="D89" s="636"/>
      <c r="E89" s="636"/>
      <c r="F89" s="636"/>
      <c r="G89" s="636"/>
      <c r="H89" s="640"/>
      <c r="I89" s="640"/>
      <c r="J89" s="640"/>
      <c r="K89" s="640"/>
      <c r="L89" s="640"/>
      <c r="M89" s="640"/>
      <c r="N89" s="640"/>
      <c r="O89" s="640"/>
      <c r="P89" s="640"/>
      <c r="Q89" s="640"/>
      <c r="R89" s="640"/>
      <c r="S89" s="640"/>
      <c r="T89" s="638"/>
      <c r="U89" s="638"/>
      <c r="V89" s="638"/>
      <c r="W89" s="638"/>
      <c r="X89" s="638"/>
      <c r="Y89" s="638"/>
      <c r="Z89" s="638"/>
      <c r="AA89" s="638"/>
      <c r="AB89" s="638"/>
      <c r="AC89" s="638"/>
      <c r="AD89" s="638"/>
      <c r="AE89" s="184"/>
      <c r="AF89" s="184"/>
      <c r="AG89" s="184"/>
      <c r="AH89" s="184"/>
      <c r="AI89" s="184"/>
      <c r="AJ89" s="184"/>
    </row>
    <row r="90" spans="1:36" ht="14" customHeight="1">
      <c r="A90" s="637"/>
      <c r="B90" s="637"/>
      <c r="C90" s="636"/>
      <c r="D90" s="636"/>
      <c r="E90" s="636"/>
      <c r="F90" s="636"/>
      <c r="G90" s="636"/>
      <c r="H90" s="640"/>
      <c r="I90" s="640"/>
      <c r="J90" s="640"/>
      <c r="K90" s="640"/>
      <c r="L90" s="640"/>
      <c r="M90" s="640"/>
      <c r="N90" s="640"/>
      <c r="O90" s="640"/>
      <c r="P90" s="640"/>
      <c r="Q90" s="640"/>
      <c r="R90" s="640"/>
      <c r="S90" s="640"/>
      <c r="T90" s="638"/>
      <c r="U90" s="638"/>
      <c r="V90" s="638"/>
      <c r="W90" s="638"/>
      <c r="X90" s="638"/>
      <c r="Y90" s="638"/>
      <c r="Z90" s="638"/>
      <c r="AA90" s="638"/>
      <c r="AB90" s="638"/>
      <c r="AC90" s="638"/>
      <c r="AD90" s="638"/>
      <c r="AE90" s="184"/>
      <c r="AF90" s="184"/>
      <c r="AG90" s="184"/>
      <c r="AH90" s="184"/>
      <c r="AI90" s="184"/>
      <c r="AJ90" s="184"/>
    </row>
    <row r="91" spans="1:36" ht="14" customHeight="1">
      <c r="A91" s="637"/>
      <c r="B91" s="637"/>
      <c r="C91" s="636"/>
      <c r="D91" s="636"/>
      <c r="E91" s="636"/>
      <c r="F91" s="636"/>
      <c r="G91" s="636"/>
      <c r="H91" s="640"/>
      <c r="I91" s="640"/>
      <c r="J91" s="640"/>
      <c r="K91" s="640"/>
      <c r="L91" s="640"/>
      <c r="M91" s="640"/>
      <c r="N91" s="640"/>
      <c r="O91" s="640"/>
      <c r="P91" s="640"/>
      <c r="Q91" s="640"/>
      <c r="R91" s="640"/>
      <c r="S91" s="640"/>
      <c r="T91" s="638"/>
      <c r="U91" s="638"/>
      <c r="V91" s="638"/>
      <c r="W91" s="638"/>
      <c r="X91" s="638"/>
      <c r="Y91" s="638"/>
      <c r="Z91" s="638"/>
      <c r="AA91" s="638"/>
      <c r="AB91" s="638"/>
      <c r="AC91" s="638"/>
      <c r="AD91" s="638"/>
      <c r="AE91" s="184"/>
      <c r="AF91" s="184"/>
      <c r="AG91" s="184"/>
      <c r="AH91" s="184"/>
      <c r="AI91" s="184"/>
      <c r="AJ91" s="184"/>
    </row>
    <row r="92" spans="1:36" ht="14" customHeight="1">
      <c r="A92" s="637"/>
      <c r="B92" s="637"/>
      <c r="C92" s="636"/>
      <c r="D92" s="636"/>
      <c r="E92" s="636"/>
      <c r="F92" s="636"/>
      <c r="G92" s="636"/>
      <c r="H92" s="640"/>
      <c r="I92" s="640"/>
      <c r="J92" s="640"/>
      <c r="K92" s="640"/>
      <c r="L92" s="640"/>
      <c r="M92" s="640"/>
      <c r="N92" s="640"/>
      <c r="O92" s="640"/>
      <c r="P92" s="640"/>
      <c r="Q92" s="640"/>
      <c r="R92" s="640"/>
      <c r="S92" s="640"/>
      <c r="T92" s="638"/>
      <c r="U92" s="638"/>
      <c r="V92" s="638"/>
      <c r="W92" s="638"/>
      <c r="X92" s="638"/>
      <c r="Y92" s="638"/>
      <c r="Z92" s="638"/>
      <c r="AA92" s="638"/>
      <c r="AB92" s="638"/>
      <c r="AC92" s="638"/>
      <c r="AD92" s="638"/>
      <c r="AE92" s="184"/>
      <c r="AF92" s="184"/>
      <c r="AG92" s="184"/>
      <c r="AH92" s="184"/>
      <c r="AI92" s="184"/>
      <c r="AJ92" s="184"/>
    </row>
    <row r="93" spans="1:36" ht="14" customHeight="1">
      <c r="A93" s="637"/>
      <c r="B93" s="637"/>
      <c r="C93" s="636"/>
      <c r="D93" s="636"/>
      <c r="E93" s="636"/>
      <c r="F93" s="636"/>
      <c r="G93" s="636"/>
      <c r="H93" s="640"/>
      <c r="I93" s="640"/>
      <c r="J93" s="640"/>
      <c r="K93" s="640"/>
      <c r="L93" s="640"/>
      <c r="M93" s="640"/>
      <c r="N93" s="640"/>
      <c r="O93" s="640"/>
      <c r="P93" s="640"/>
      <c r="Q93" s="640"/>
      <c r="R93" s="640"/>
      <c r="S93" s="640"/>
      <c r="T93" s="638"/>
      <c r="U93" s="638"/>
      <c r="V93" s="638"/>
      <c r="W93" s="638"/>
      <c r="X93" s="638"/>
      <c r="Y93" s="638"/>
      <c r="Z93" s="638"/>
      <c r="AA93" s="638"/>
      <c r="AB93" s="638"/>
      <c r="AC93" s="638"/>
      <c r="AD93" s="638"/>
      <c r="AE93" s="184"/>
      <c r="AF93" s="184"/>
      <c r="AG93" s="184"/>
      <c r="AH93" s="184"/>
      <c r="AI93" s="184"/>
      <c r="AJ93" s="184"/>
    </row>
    <row r="94" spans="1:36" ht="14" customHeight="1">
      <c r="A94" s="637"/>
      <c r="B94" s="637"/>
      <c r="C94" s="636"/>
      <c r="D94" s="636"/>
      <c r="E94" s="636"/>
      <c r="F94" s="636"/>
      <c r="G94" s="636"/>
      <c r="H94" s="640"/>
      <c r="I94" s="640"/>
      <c r="J94" s="640"/>
      <c r="K94" s="640"/>
      <c r="L94" s="640"/>
      <c r="M94" s="640"/>
      <c r="N94" s="640"/>
      <c r="O94" s="640"/>
      <c r="P94" s="640"/>
      <c r="Q94" s="640"/>
      <c r="R94" s="640"/>
      <c r="S94" s="640"/>
      <c r="T94" s="638"/>
      <c r="U94" s="638"/>
      <c r="V94" s="638"/>
      <c r="W94" s="638"/>
      <c r="X94" s="638"/>
      <c r="Y94" s="638"/>
      <c r="Z94" s="638"/>
      <c r="AA94" s="638"/>
      <c r="AB94" s="638"/>
      <c r="AC94" s="638"/>
      <c r="AD94" s="638"/>
      <c r="AE94" s="184"/>
      <c r="AF94" s="184"/>
      <c r="AG94" s="184"/>
      <c r="AH94" s="184"/>
      <c r="AI94" s="184"/>
      <c r="AJ94" s="184"/>
    </row>
    <row r="95" spans="1:36" ht="14" customHeight="1">
      <c r="A95" s="637"/>
      <c r="B95" s="637"/>
      <c r="C95" s="636"/>
      <c r="D95" s="636"/>
      <c r="E95" s="636"/>
      <c r="F95" s="636"/>
      <c r="G95" s="636"/>
      <c r="H95" s="640"/>
      <c r="I95" s="640"/>
      <c r="J95" s="640"/>
      <c r="K95" s="640"/>
      <c r="L95" s="640"/>
      <c r="M95" s="640"/>
      <c r="N95" s="640"/>
      <c r="O95" s="640"/>
      <c r="P95" s="640"/>
      <c r="Q95" s="640"/>
      <c r="R95" s="640"/>
      <c r="S95" s="640"/>
      <c r="T95" s="638"/>
      <c r="U95" s="638"/>
      <c r="V95" s="638"/>
      <c r="W95" s="638"/>
      <c r="X95" s="638"/>
      <c r="Y95" s="638"/>
      <c r="Z95" s="638"/>
      <c r="AA95" s="638"/>
      <c r="AB95" s="638"/>
      <c r="AC95" s="638"/>
      <c r="AD95" s="638"/>
      <c r="AE95" s="184"/>
      <c r="AF95" s="184"/>
      <c r="AG95" s="184"/>
      <c r="AH95" s="184"/>
      <c r="AI95" s="184"/>
      <c r="AJ95" s="184"/>
    </row>
    <row r="96" spans="1:36" ht="14" customHeight="1">
      <c r="A96" s="637"/>
      <c r="B96" s="637"/>
      <c r="C96" s="636"/>
      <c r="D96" s="636"/>
      <c r="E96" s="636"/>
      <c r="F96" s="636"/>
      <c r="G96" s="636"/>
      <c r="H96" s="640"/>
      <c r="I96" s="640"/>
      <c r="J96" s="640"/>
      <c r="K96" s="640"/>
      <c r="L96" s="640"/>
      <c r="M96" s="640"/>
      <c r="N96" s="640"/>
      <c r="O96" s="640"/>
      <c r="P96" s="640"/>
      <c r="Q96" s="640"/>
      <c r="R96" s="640"/>
      <c r="S96" s="640"/>
      <c r="T96" s="638"/>
      <c r="U96" s="638"/>
      <c r="V96" s="638"/>
      <c r="W96" s="638"/>
      <c r="X96" s="638"/>
      <c r="Y96" s="638"/>
      <c r="Z96" s="638"/>
      <c r="AA96" s="638"/>
      <c r="AB96" s="638"/>
      <c r="AC96" s="638"/>
      <c r="AD96" s="638"/>
      <c r="AE96" s="184"/>
      <c r="AF96" s="184"/>
      <c r="AG96" s="184"/>
      <c r="AH96" s="184"/>
      <c r="AI96" s="184"/>
      <c r="AJ96" s="184"/>
    </row>
    <row r="97" spans="1:36" ht="14" customHeight="1">
      <c r="A97" s="637"/>
      <c r="B97" s="637"/>
      <c r="C97" s="636"/>
      <c r="D97" s="636"/>
      <c r="E97" s="636"/>
      <c r="F97" s="636"/>
      <c r="G97" s="636"/>
      <c r="H97" s="640"/>
      <c r="I97" s="640"/>
      <c r="J97" s="640"/>
      <c r="K97" s="640"/>
      <c r="L97" s="640"/>
      <c r="M97" s="640"/>
      <c r="N97" s="640"/>
      <c r="O97" s="640"/>
      <c r="P97" s="640"/>
      <c r="Q97" s="640"/>
      <c r="R97" s="640"/>
      <c r="S97" s="640"/>
      <c r="T97" s="638"/>
      <c r="U97" s="638"/>
      <c r="V97" s="638"/>
      <c r="W97" s="638"/>
      <c r="X97" s="638"/>
      <c r="Y97" s="638"/>
      <c r="Z97" s="638"/>
      <c r="AA97" s="638"/>
      <c r="AB97" s="638"/>
      <c r="AC97" s="638"/>
      <c r="AD97" s="638"/>
      <c r="AE97" s="184"/>
      <c r="AF97" s="184"/>
      <c r="AG97" s="184"/>
      <c r="AH97" s="184"/>
      <c r="AI97" s="184"/>
      <c r="AJ97" s="184"/>
    </row>
    <row r="98" spans="1:36" ht="14" customHeight="1">
      <c r="A98" s="637"/>
      <c r="B98" s="637"/>
      <c r="C98" s="636"/>
      <c r="D98" s="636"/>
      <c r="E98" s="636"/>
      <c r="F98" s="636"/>
      <c r="G98" s="636"/>
      <c r="H98" s="640"/>
      <c r="I98" s="640"/>
      <c r="J98" s="640"/>
      <c r="K98" s="640"/>
      <c r="L98" s="640"/>
      <c r="M98" s="640"/>
      <c r="N98" s="640"/>
      <c r="O98" s="640"/>
      <c r="P98" s="640"/>
      <c r="Q98" s="640"/>
      <c r="R98" s="640"/>
      <c r="S98" s="640"/>
      <c r="T98" s="638"/>
      <c r="U98" s="638"/>
      <c r="V98" s="638"/>
      <c r="W98" s="638"/>
      <c r="X98" s="638"/>
      <c r="Y98" s="638"/>
      <c r="Z98" s="638"/>
      <c r="AA98" s="638"/>
      <c r="AB98" s="638"/>
      <c r="AC98" s="638"/>
      <c r="AD98" s="638"/>
      <c r="AE98" s="184"/>
      <c r="AF98" s="184"/>
      <c r="AG98" s="184"/>
      <c r="AH98" s="184"/>
      <c r="AI98" s="184"/>
      <c r="AJ98" s="184"/>
    </row>
    <row r="99" spans="1:36" ht="14" customHeight="1">
      <c r="A99" s="637"/>
      <c r="B99" s="637"/>
      <c r="C99" s="636"/>
      <c r="D99" s="636"/>
      <c r="E99" s="636"/>
      <c r="F99" s="636"/>
      <c r="G99" s="636"/>
      <c r="H99" s="640"/>
      <c r="I99" s="640"/>
      <c r="J99" s="640"/>
      <c r="K99" s="640"/>
      <c r="L99" s="640"/>
      <c r="M99" s="640"/>
      <c r="N99" s="640"/>
      <c r="O99" s="640"/>
      <c r="P99" s="640"/>
      <c r="Q99" s="640"/>
      <c r="R99" s="640"/>
      <c r="S99" s="640"/>
      <c r="T99" s="638"/>
      <c r="U99" s="638"/>
      <c r="V99" s="638"/>
      <c r="W99" s="638"/>
      <c r="X99" s="638"/>
      <c r="Y99" s="638"/>
      <c r="Z99" s="638"/>
      <c r="AA99" s="638"/>
      <c r="AB99" s="638"/>
      <c r="AC99" s="638"/>
      <c r="AD99" s="638"/>
      <c r="AE99" s="184"/>
      <c r="AF99" s="184"/>
      <c r="AG99" s="184"/>
      <c r="AH99" s="184"/>
      <c r="AI99" s="184"/>
      <c r="AJ99" s="184"/>
    </row>
    <row r="100" spans="1:36" ht="14" customHeight="1">
      <c r="A100" s="637"/>
      <c r="B100" s="637"/>
      <c r="C100" s="636"/>
      <c r="D100" s="636"/>
      <c r="E100" s="636"/>
      <c r="F100" s="636"/>
      <c r="G100" s="636"/>
      <c r="H100" s="640"/>
      <c r="I100" s="640"/>
      <c r="J100" s="640"/>
      <c r="K100" s="640"/>
      <c r="L100" s="640"/>
      <c r="M100" s="640"/>
      <c r="N100" s="640"/>
      <c r="O100" s="640"/>
      <c r="P100" s="640"/>
      <c r="Q100" s="640"/>
      <c r="R100" s="640"/>
      <c r="S100" s="640"/>
      <c r="T100" s="638"/>
      <c r="U100" s="638"/>
      <c r="V100" s="638"/>
      <c r="W100" s="638"/>
      <c r="X100" s="638"/>
      <c r="Y100" s="638"/>
      <c r="Z100" s="638"/>
      <c r="AA100" s="638"/>
      <c r="AB100" s="638"/>
      <c r="AC100" s="638"/>
      <c r="AD100" s="638"/>
      <c r="AE100" s="184"/>
      <c r="AF100" s="184"/>
      <c r="AG100" s="184"/>
      <c r="AH100" s="184"/>
      <c r="AI100" s="184"/>
      <c r="AJ100" s="184"/>
    </row>
    <row r="101" spans="1:36" ht="14" customHeight="1">
      <c r="A101" s="637"/>
      <c r="B101" s="637"/>
      <c r="C101" s="636"/>
      <c r="D101" s="636"/>
      <c r="E101" s="636"/>
      <c r="F101" s="636"/>
      <c r="G101" s="636"/>
      <c r="H101" s="640"/>
      <c r="I101" s="640"/>
      <c r="J101" s="640"/>
      <c r="K101" s="640"/>
      <c r="L101" s="640"/>
      <c r="M101" s="640"/>
      <c r="N101" s="640"/>
      <c r="O101" s="640"/>
      <c r="P101" s="640"/>
      <c r="Q101" s="640"/>
      <c r="R101" s="640"/>
      <c r="S101" s="640"/>
      <c r="T101" s="638"/>
      <c r="U101" s="638"/>
      <c r="V101" s="638"/>
      <c r="W101" s="638"/>
      <c r="X101" s="638"/>
      <c r="Y101" s="638"/>
      <c r="Z101" s="638"/>
      <c r="AA101" s="638"/>
      <c r="AB101" s="638"/>
      <c r="AC101" s="638"/>
      <c r="AD101" s="638"/>
      <c r="AE101" s="184"/>
      <c r="AF101" s="184"/>
      <c r="AG101" s="184"/>
      <c r="AH101" s="184"/>
      <c r="AI101" s="184"/>
      <c r="AJ101" s="184"/>
    </row>
    <row r="102" spans="1:36" ht="14" customHeight="1">
      <c r="A102" s="637"/>
      <c r="B102" s="637"/>
      <c r="C102" s="636"/>
      <c r="D102" s="636"/>
      <c r="E102" s="636"/>
      <c r="F102" s="636"/>
      <c r="G102" s="636"/>
      <c r="H102" s="640"/>
      <c r="I102" s="640"/>
      <c r="J102" s="640"/>
      <c r="K102" s="640"/>
      <c r="L102" s="640"/>
      <c r="M102" s="640"/>
      <c r="N102" s="640"/>
      <c r="O102" s="640"/>
      <c r="P102" s="640"/>
      <c r="Q102" s="640"/>
      <c r="R102" s="640"/>
      <c r="S102" s="640"/>
      <c r="T102" s="638"/>
      <c r="U102" s="638"/>
      <c r="V102" s="638"/>
      <c r="W102" s="638"/>
      <c r="X102" s="638"/>
      <c r="Y102" s="638"/>
      <c r="Z102" s="638"/>
      <c r="AA102" s="638"/>
      <c r="AB102" s="638"/>
      <c r="AC102" s="638"/>
      <c r="AD102" s="638"/>
      <c r="AE102" s="184"/>
      <c r="AF102" s="184"/>
      <c r="AG102" s="184"/>
      <c r="AH102" s="184"/>
      <c r="AI102" s="184"/>
      <c r="AJ102" s="184"/>
    </row>
    <row r="103" spans="1:36" ht="14" customHeight="1">
      <c r="A103" s="637"/>
      <c r="B103" s="637"/>
      <c r="C103" s="636"/>
      <c r="D103" s="636"/>
      <c r="E103" s="636"/>
      <c r="F103" s="636"/>
      <c r="G103" s="636"/>
      <c r="H103" s="640"/>
      <c r="I103" s="640"/>
      <c r="J103" s="640"/>
      <c r="K103" s="640"/>
      <c r="L103" s="640"/>
      <c r="M103" s="640"/>
      <c r="N103" s="640"/>
      <c r="O103" s="640"/>
      <c r="P103" s="640"/>
      <c r="Q103" s="640"/>
      <c r="R103" s="640"/>
      <c r="S103" s="640"/>
      <c r="T103" s="638"/>
      <c r="U103" s="638"/>
      <c r="V103" s="638"/>
      <c r="W103" s="638"/>
      <c r="X103" s="638"/>
      <c r="Y103" s="638"/>
      <c r="Z103" s="638"/>
      <c r="AA103" s="638"/>
      <c r="AB103" s="638"/>
      <c r="AC103" s="638"/>
      <c r="AD103" s="638"/>
      <c r="AE103" s="184"/>
      <c r="AF103" s="184"/>
      <c r="AG103" s="184"/>
      <c r="AH103" s="184"/>
      <c r="AI103" s="184"/>
      <c r="AJ103" s="184"/>
    </row>
    <row r="104" spans="1:36" ht="14" customHeight="1">
      <c r="A104" s="637"/>
      <c r="B104" s="637"/>
      <c r="C104" s="636"/>
      <c r="D104" s="636"/>
      <c r="E104" s="636"/>
      <c r="F104" s="636"/>
      <c r="G104" s="636"/>
      <c r="H104" s="640"/>
      <c r="I104" s="640"/>
      <c r="J104" s="640"/>
      <c r="K104" s="640"/>
      <c r="L104" s="640"/>
      <c r="M104" s="640"/>
      <c r="N104" s="640"/>
      <c r="O104" s="640"/>
      <c r="P104" s="640"/>
      <c r="Q104" s="640"/>
      <c r="R104" s="640"/>
      <c r="S104" s="640"/>
      <c r="T104" s="638"/>
      <c r="U104" s="638"/>
      <c r="V104" s="638"/>
      <c r="W104" s="638"/>
      <c r="X104" s="638"/>
      <c r="Y104" s="638"/>
      <c r="Z104" s="638"/>
      <c r="AA104" s="638"/>
      <c r="AB104" s="638"/>
      <c r="AC104" s="638"/>
      <c r="AD104" s="638"/>
      <c r="AE104" s="184"/>
      <c r="AF104" s="184"/>
      <c r="AG104" s="184"/>
      <c r="AH104" s="184"/>
      <c r="AI104" s="184"/>
      <c r="AJ104" s="184"/>
    </row>
    <row r="105" spans="1:36" ht="14" customHeight="1">
      <c r="A105" s="637"/>
      <c r="B105" s="637"/>
      <c r="C105" s="636"/>
      <c r="D105" s="636"/>
      <c r="E105" s="636"/>
      <c r="F105" s="636"/>
      <c r="G105" s="636"/>
      <c r="H105" s="640"/>
      <c r="I105" s="640"/>
      <c r="J105" s="640"/>
      <c r="K105" s="640"/>
      <c r="L105" s="640"/>
      <c r="M105" s="640"/>
      <c r="N105" s="640"/>
      <c r="O105" s="640"/>
      <c r="P105" s="640"/>
      <c r="Q105" s="640"/>
      <c r="R105" s="640"/>
      <c r="S105" s="640"/>
      <c r="T105" s="638"/>
      <c r="U105" s="638"/>
      <c r="V105" s="638"/>
      <c r="W105" s="638"/>
      <c r="X105" s="638"/>
      <c r="Y105" s="638"/>
      <c r="Z105" s="638"/>
      <c r="AA105" s="638"/>
      <c r="AB105" s="638"/>
      <c r="AC105" s="638"/>
      <c r="AD105" s="638"/>
      <c r="AE105" s="184"/>
      <c r="AF105" s="184"/>
      <c r="AG105" s="184"/>
      <c r="AH105" s="184"/>
      <c r="AI105" s="184"/>
      <c r="AJ105" s="184"/>
    </row>
    <row r="106" spans="1:36" ht="14" customHeight="1">
      <c r="A106" s="637"/>
      <c r="B106" s="637"/>
      <c r="C106" s="636"/>
      <c r="D106" s="636"/>
      <c r="E106" s="636"/>
      <c r="F106" s="636"/>
      <c r="G106" s="636"/>
      <c r="H106" s="640"/>
      <c r="I106" s="640"/>
      <c r="J106" s="640"/>
      <c r="K106" s="640"/>
      <c r="L106" s="640"/>
      <c r="M106" s="640"/>
      <c r="N106" s="640"/>
      <c r="O106" s="640"/>
      <c r="P106" s="640"/>
      <c r="Q106" s="640"/>
      <c r="R106" s="640"/>
      <c r="S106" s="640"/>
      <c r="T106" s="638"/>
      <c r="U106" s="638"/>
      <c r="V106" s="638"/>
      <c r="W106" s="638"/>
      <c r="X106" s="638"/>
      <c r="Y106" s="638"/>
      <c r="Z106" s="638"/>
      <c r="AA106" s="638"/>
      <c r="AB106" s="638"/>
      <c r="AC106" s="638"/>
      <c r="AD106" s="638"/>
      <c r="AE106" s="184"/>
      <c r="AF106" s="184"/>
      <c r="AG106" s="184"/>
      <c r="AH106" s="184"/>
      <c r="AI106" s="184"/>
      <c r="AJ106" s="184"/>
    </row>
    <row r="107" spans="1:36" ht="14" customHeight="1">
      <c r="A107" s="637"/>
      <c r="B107" s="637"/>
      <c r="C107" s="636"/>
      <c r="D107" s="636"/>
      <c r="E107" s="636"/>
      <c r="F107" s="636"/>
      <c r="G107" s="636"/>
      <c r="H107" s="640"/>
      <c r="I107" s="640"/>
      <c r="J107" s="640"/>
      <c r="K107" s="640"/>
      <c r="L107" s="640"/>
      <c r="M107" s="640"/>
      <c r="N107" s="640"/>
      <c r="O107" s="640"/>
      <c r="P107" s="640"/>
      <c r="Q107" s="640"/>
      <c r="R107" s="640"/>
      <c r="S107" s="640"/>
      <c r="T107" s="638"/>
      <c r="U107" s="638"/>
      <c r="V107" s="638"/>
      <c r="W107" s="638"/>
      <c r="X107" s="638"/>
      <c r="Y107" s="638"/>
      <c r="Z107" s="638"/>
      <c r="AA107" s="638"/>
      <c r="AB107" s="638"/>
      <c r="AC107" s="638"/>
      <c r="AD107" s="638"/>
      <c r="AE107" s="184"/>
      <c r="AF107" s="184"/>
      <c r="AG107" s="184"/>
      <c r="AH107" s="184"/>
      <c r="AI107" s="184"/>
      <c r="AJ107" s="184"/>
    </row>
    <row r="108" spans="1:36" ht="14" customHeight="1">
      <c r="A108" s="637"/>
      <c r="B108" s="637"/>
      <c r="C108" s="636"/>
      <c r="D108" s="636"/>
      <c r="E108" s="636"/>
      <c r="F108" s="636"/>
      <c r="G108" s="636"/>
      <c r="H108" s="640"/>
      <c r="I108" s="640"/>
      <c r="J108" s="640"/>
      <c r="K108" s="640"/>
      <c r="L108" s="640"/>
      <c r="M108" s="640"/>
      <c r="N108" s="640"/>
      <c r="O108" s="640"/>
      <c r="P108" s="640"/>
      <c r="Q108" s="640"/>
      <c r="R108" s="640"/>
      <c r="S108" s="640"/>
      <c r="T108" s="638"/>
      <c r="U108" s="638"/>
      <c r="V108" s="638"/>
      <c r="W108" s="638"/>
      <c r="X108" s="638"/>
      <c r="Y108" s="638"/>
      <c r="Z108" s="638"/>
      <c r="AA108" s="638"/>
      <c r="AB108" s="638"/>
      <c r="AC108" s="638"/>
      <c r="AD108" s="638"/>
      <c r="AE108" s="184"/>
      <c r="AF108" s="184"/>
      <c r="AG108" s="184"/>
      <c r="AH108" s="184"/>
      <c r="AI108" s="184"/>
      <c r="AJ108" s="184"/>
    </row>
    <row r="109" spans="1:36" ht="14" customHeight="1">
      <c r="A109" s="637"/>
      <c r="B109" s="637"/>
      <c r="C109" s="636"/>
      <c r="D109" s="636"/>
      <c r="E109" s="636"/>
      <c r="F109" s="636"/>
      <c r="G109" s="636"/>
      <c r="H109" s="640"/>
      <c r="I109" s="640"/>
      <c r="J109" s="640"/>
      <c r="K109" s="640"/>
      <c r="L109" s="640"/>
      <c r="M109" s="640"/>
      <c r="N109" s="640"/>
      <c r="O109" s="640"/>
      <c r="P109" s="640"/>
      <c r="Q109" s="640"/>
      <c r="R109" s="640"/>
      <c r="S109" s="640"/>
      <c r="T109" s="638"/>
      <c r="U109" s="638"/>
      <c r="V109" s="638"/>
      <c r="W109" s="638"/>
      <c r="X109" s="638"/>
      <c r="Y109" s="638"/>
      <c r="Z109" s="638"/>
      <c r="AA109" s="638"/>
      <c r="AB109" s="638"/>
      <c r="AC109" s="638"/>
      <c r="AD109" s="638"/>
      <c r="AE109" s="184"/>
      <c r="AF109" s="184"/>
      <c r="AG109" s="184"/>
      <c r="AH109" s="184"/>
      <c r="AI109" s="184"/>
      <c r="AJ109" s="184"/>
    </row>
    <row r="110" spans="1:36" ht="14" customHeight="1">
      <c r="A110" s="637"/>
      <c r="B110" s="637"/>
      <c r="C110" s="636"/>
      <c r="D110" s="636"/>
      <c r="E110" s="636"/>
      <c r="F110" s="636"/>
      <c r="G110" s="636"/>
      <c r="H110" s="640"/>
      <c r="I110" s="640"/>
      <c r="J110" s="640"/>
      <c r="K110" s="640"/>
      <c r="L110" s="640"/>
      <c r="M110" s="640"/>
      <c r="N110" s="640"/>
      <c r="O110" s="640"/>
      <c r="P110" s="640"/>
      <c r="Q110" s="640"/>
      <c r="R110" s="640"/>
      <c r="S110" s="640"/>
      <c r="T110" s="638"/>
      <c r="U110" s="638"/>
      <c r="V110" s="638"/>
      <c r="W110" s="638"/>
      <c r="X110" s="638"/>
      <c r="Y110" s="638"/>
      <c r="Z110" s="638"/>
      <c r="AA110" s="638"/>
      <c r="AB110" s="638"/>
      <c r="AC110" s="638"/>
      <c r="AD110" s="638"/>
      <c r="AE110" s="184"/>
      <c r="AF110" s="184"/>
      <c r="AG110" s="184"/>
      <c r="AH110" s="184"/>
      <c r="AI110" s="184"/>
      <c r="AJ110" s="184"/>
    </row>
    <row r="111" spans="1:36" ht="14" customHeight="1">
      <c r="A111" s="637"/>
      <c r="B111" s="637"/>
      <c r="C111" s="636"/>
      <c r="D111" s="636"/>
      <c r="E111" s="636"/>
      <c r="F111" s="636"/>
      <c r="G111" s="636"/>
      <c r="H111" s="640"/>
      <c r="I111" s="640"/>
      <c r="J111" s="640"/>
      <c r="K111" s="640"/>
      <c r="L111" s="640"/>
      <c r="M111" s="640"/>
      <c r="N111" s="640"/>
      <c r="O111" s="640"/>
      <c r="P111" s="640"/>
      <c r="Q111" s="640"/>
      <c r="R111" s="640"/>
      <c r="S111" s="640"/>
      <c r="T111" s="638"/>
      <c r="U111" s="638"/>
      <c r="V111" s="638"/>
      <c r="W111" s="638"/>
      <c r="X111" s="638"/>
      <c r="Y111" s="638"/>
      <c r="Z111" s="638"/>
      <c r="AA111" s="638"/>
      <c r="AB111" s="638"/>
      <c r="AC111" s="638"/>
      <c r="AD111" s="638"/>
      <c r="AE111" s="184"/>
      <c r="AF111" s="184"/>
      <c r="AG111" s="184"/>
      <c r="AH111" s="184"/>
      <c r="AI111" s="184"/>
      <c r="AJ111" s="184"/>
    </row>
    <row r="112" spans="1:36" ht="14" customHeight="1">
      <c r="A112" s="637"/>
      <c r="B112" s="637"/>
      <c r="C112" s="636"/>
      <c r="D112" s="636"/>
      <c r="E112" s="636"/>
      <c r="F112" s="636"/>
      <c r="G112" s="636"/>
      <c r="H112" s="640"/>
      <c r="I112" s="640"/>
      <c r="J112" s="640"/>
      <c r="K112" s="640"/>
      <c r="L112" s="640"/>
      <c r="M112" s="640"/>
      <c r="N112" s="640"/>
      <c r="O112" s="640"/>
      <c r="P112" s="640"/>
      <c r="Q112" s="640"/>
      <c r="R112" s="640"/>
      <c r="S112" s="640"/>
      <c r="T112" s="638"/>
      <c r="U112" s="638"/>
      <c r="V112" s="638"/>
      <c r="W112" s="638"/>
      <c r="X112" s="638"/>
      <c r="Y112" s="638"/>
      <c r="Z112" s="638"/>
      <c r="AA112" s="638"/>
      <c r="AB112" s="638"/>
      <c r="AC112" s="638"/>
      <c r="AD112" s="638"/>
      <c r="AE112" s="184"/>
      <c r="AF112" s="184"/>
      <c r="AG112" s="184"/>
      <c r="AH112" s="184"/>
      <c r="AI112" s="184"/>
      <c r="AJ112" s="184"/>
    </row>
    <row r="113" spans="1:36">
      <c r="A113" s="637"/>
      <c r="B113" s="637"/>
      <c r="C113" s="636"/>
      <c r="D113" s="636"/>
      <c r="E113" s="636"/>
      <c r="F113" s="636"/>
      <c r="G113" s="636"/>
      <c r="H113" s="640"/>
      <c r="I113" s="640"/>
      <c r="J113" s="640"/>
      <c r="K113" s="640"/>
      <c r="L113" s="640"/>
      <c r="M113" s="640"/>
      <c r="N113" s="640"/>
      <c r="O113" s="640"/>
      <c r="P113" s="640"/>
      <c r="Q113" s="640"/>
      <c r="R113" s="640"/>
      <c r="S113" s="640"/>
      <c r="T113" s="638"/>
      <c r="U113" s="638"/>
      <c r="V113" s="638"/>
      <c r="W113" s="638"/>
      <c r="X113" s="638"/>
      <c r="Y113" s="638"/>
      <c r="Z113" s="638"/>
      <c r="AA113" s="638"/>
      <c r="AB113" s="638"/>
      <c r="AC113" s="638"/>
      <c r="AD113" s="638"/>
      <c r="AE113" s="184"/>
      <c r="AF113" s="184"/>
      <c r="AG113" s="184"/>
      <c r="AH113" s="184"/>
      <c r="AI113" s="184"/>
      <c r="AJ113" s="184"/>
    </row>
    <row r="114" spans="1:36">
      <c r="A114" s="637"/>
      <c r="B114" s="637"/>
      <c r="C114" s="636"/>
      <c r="D114" s="636"/>
      <c r="E114" s="636"/>
      <c r="F114" s="636"/>
      <c r="G114" s="636"/>
      <c r="H114" s="640"/>
      <c r="I114" s="640"/>
      <c r="J114" s="640"/>
      <c r="K114" s="640"/>
      <c r="L114" s="640"/>
      <c r="M114" s="640"/>
      <c r="N114" s="640"/>
      <c r="O114" s="640"/>
      <c r="P114" s="640"/>
      <c r="Q114" s="640"/>
      <c r="R114" s="640"/>
      <c r="S114" s="640"/>
      <c r="T114" s="638"/>
      <c r="U114" s="638"/>
      <c r="V114" s="638"/>
      <c r="W114" s="638"/>
      <c r="X114" s="638"/>
      <c r="Y114" s="638"/>
      <c r="Z114" s="638"/>
      <c r="AA114" s="638"/>
      <c r="AB114" s="638"/>
      <c r="AC114" s="638"/>
      <c r="AD114" s="638"/>
      <c r="AE114" s="184"/>
      <c r="AF114" s="184"/>
      <c r="AG114" s="184"/>
      <c r="AH114" s="184"/>
      <c r="AI114" s="184"/>
      <c r="AJ114" s="184"/>
    </row>
    <row r="115" spans="1:36">
      <c r="A115" s="637"/>
      <c r="B115" s="637"/>
      <c r="C115" s="636"/>
      <c r="D115" s="636"/>
      <c r="E115" s="636"/>
      <c r="F115" s="636"/>
      <c r="G115" s="63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4" priority="1">
      <formula>AND($C$63=0,$G$4&lt;&gt;"")</formula>
    </cfRule>
  </conditionalFormatting>
  <conditionalFormatting sqref="B18:AI18">
    <cfRule type="expression" dxfId="3" priority="3">
      <formula>AND($L$63=0,$G$4&lt;&gt;"")</formula>
    </cfRule>
  </conditionalFormatting>
  <conditionalFormatting sqref="B22:AI32">
    <cfRule type="expression" dxfId="2" priority="2">
      <formula>AND($P$63=0,$G$4&lt;&gt;"")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AH19:AI19 B24:B26 B30:B31 A38:A44</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31" zoomScaleNormal="91" zoomScaleSheetLayoutView="100" workbookViewId="0">
      <selection activeCell="AH18" sqref="AH18:AI18"/>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8" ht="27" customHeight="1" thickBot="1">
      <c r="A1" s="37" t="s">
        <v>2427</v>
      </c>
      <c r="B1" s="38"/>
      <c r="C1" s="38"/>
      <c r="D1" s="38"/>
      <c r="E1" s="38"/>
      <c r="F1" s="38"/>
      <c r="G1" s="38"/>
      <c r="H1" s="38"/>
      <c r="I1" s="38"/>
      <c r="J1" s="38"/>
      <c r="K1" s="38"/>
      <c r="L1" s="38"/>
      <c r="M1" s="38"/>
      <c r="N1" s="38"/>
      <c r="O1" s="38"/>
      <c r="P1" s="38"/>
      <c r="Q1" s="38"/>
      <c r="R1" s="38"/>
      <c r="S1" s="38"/>
      <c r="T1" s="38"/>
      <c r="U1" s="38"/>
      <c r="V1" s="38"/>
      <c r="W1" s="33"/>
      <c r="X1" s="33"/>
      <c r="Y1" s="33"/>
      <c r="Z1" s="33"/>
      <c r="AA1" s="33"/>
      <c r="AB1" s="697" t="s">
        <v>25</v>
      </c>
      <c r="AC1" s="698"/>
      <c r="AD1" s="698"/>
      <c r="AE1" s="697" t="str">
        <f>IF(基本情報入力シート!C13&lt;&gt;"", 基本情報入力シート!C13, "")</f>
        <v>北海道</v>
      </c>
      <c r="AF1" s="698"/>
      <c r="AG1" s="698"/>
      <c r="AH1" s="698"/>
      <c r="AI1" s="699"/>
      <c r="AJ1" s="33"/>
    </row>
    <row r="2" spans="1:48" ht="12.65"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29" t="s">
        <v>4</v>
      </c>
      <c r="B3" s="730"/>
      <c r="C3" s="730"/>
      <c r="D3" s="730"/>
      <c r="E3" s="730"/>
      <c r="F3" s="731"/>
      <c r="G3" s="718" t="str">
        <f>IF(基本情報入力シート!L17="","",基本情報入力シート!L17)</f>
        <v/>
      </c>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50"/>
    </row>
    <row r="4" spans="1:48" s="23" customFormat="1" ht="13.5" customHeight="1">
      <c r="A4" s="732" t="s">
        <v>27</v>
      </c>
      <c r="B4" s="733"/>
      <c r="C4" s="733"/>
      <c r="D4" s="733"/>
      <c r="E4" s="733"/>
      <c r="F4" s="734"/>
      <c r="G4" s="720" t="str">
        <f>IF(基本情報入力シート!L18="","",基本情報入力シート!L18)</f>
        <v/>
      </c>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50"/>
    </row>
    <row r="5" spans="1:48" s="23" customFormat="1" ht="14.25" customHeight="1">
      <c r="A5" s="711" t="s">
        <v>28</v>
      </c>
      <c r="B5" s="712"/>
      <c r="C5" s="712"/>
      <c r="D5" s="712"/>
      <c r="E5" s="712"/>
      <c r="F5" s="713"/>
      <c r="G5" s="55" t="s">
        <v>7</v>
      </c>
      <c r="H5" s="714" t="str">
        <f>IF(基本情報入力シート!AN20="－","",基本情報入力シート!AN20)</f>
        <v>-</v>
      </c>
      <c r="I5" s="714"/>
      <c r="J5" s="714"/>
      <c r="K5" s="714"/>
      <c r="L5" s="71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75"/>
      <c r="B6" s="676"/>
      <c r="C6" s="676"/>
      <c r="D6" s="676"/>
      <c r="E6" s="676"/>
      <c r="F6" s="677"/>
      <c r="G6" s="722" t="str">
        <f>IF(基本情報入力シート!L20="","",基本情報入力シート!L20)</f>
        <v/>
      </c>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50"/>
    </row>
    <row r="7" spans="1:48" s="23" customFormat="1" ht="14.4" customHeight="1">
      <c r="A7" s="675"/>
      <c r="B7" s="676"/>
      <c r="C7" s="676"/>
      <c r="D7" s="676"/>
      <c r="E7" s="676"/>
      <c r="F7" s="677"/>
      <c r="G7" s="724" t="str">
        <f>IF(基本情報入力シート!L21="","",基本情報入力シート!L21)</f>
        <v/>
      </c>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50"/>
    </row>
    <row r="8" spans="1:48" s="23" customFormat="1" ht="11.4" customHeight="1">
      <c r="A8" s="715" t="s">
        <v>4</v>
      </c>
      <c r="B8" s="716"/>
      <c r="C8" s="716"/>
      <c r="D8" s="716"/>
      <c r="E8" s="716"/>
      <c r="F8" s="717"/>
      <c r="G8" s="738" t="str">
        <f>IF(基本情報入力シート!L25="","",基本情報入力シート!L25)</f>
        <v/>
      </c>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50"/>
    </row>
    <row r="9" spans="1:48" s="23" customFormat="1" ht="13.5" customHeight="1">
      <c r="A9" s="675" t="s">
        <v>29</v>
      </c>
      <c r="B9" s="676"/>
      <c r="C9" s="676"/>
      <c r="D9" s="676"/>
      <c r="E9" s="676"/>
      <c r="F9" s="677"/>
      <c r="G9" s="666" t="str">
        <f>IF(基本情報入力シート!L26="","",基本情報入力シート!L26)</f>
        <v/>
      </c>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50"/>
    </row>
    <row r="10" spans="1:48" s="23" customFormat="1">
      <c r="A10" s="678" t="s">
        <v>30</v>
      </c>
      <c r="B10" s="678"/>
      <c r="C10" s="678"/>
      <c r="D10" s="678"/>
      <c r="E10" s="678"/>
      <c r="F10" s="678"/>
      <c r="G10" s="679" t="s">
        <v>15</v>
      </c>
      <c r="H10" s="680"/>
      <c r="I10" s="680"/>
      <c r="J10" s="680"/>
      <c r="K10" s="735" t="str">
        <f>IF(基本情報入力シート!L27="","",基本情報入力シート!L27)</f>
        <v/>
      </c>
      <c r="L10" s="736"/>
      <c r="M10" s="736"/>
      <c r="N10" s="736"/>
      <c r="O10" s="736"/>
      <c r="P10" s="736"/>
      <c r="Q10" s="736"/>
      <c r="R10" s="736"/>
      <c r="S10" s="736"/>
      <c r="T10" s="737"/>
      <c r="U10" s="726" t="s">
        <v>16</v>
      </c>
      <c r="V10" s="727"/>
      <c r="W10" s="727"/>
      <c r="X10" s="728"/>
      <c r="Y10" s="735" t="str">
        <f>IF(基本情報入力シート!L28="","",基本情報入力シート!L28)</f>
        <v/>
      </c>
      <c r="Z10" s="736"/>
      <c r="AA10" s="736"/>
      <c r="AB10" s="736"/>
      <c r="AC10" s="736"/>
      <c r="AD10" s="736"/>
      <c r="AE10" s="736"/>
      <c r="AF10" s="736"/>
      <c r="AG10" s="736"/>
      <c r="AH10" s="736"/>
      <c r="AI10" s="736"/>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5" t="s">
        <v>31</v>
      </c>
      <c r="B13" s="740" t="s">
        <v>1908</v>
      </c>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row>
    <row r="14" spans="1:48" ht="54.65" customHeight="1" thickBot="1">
      <c r="A14" s="276"/>
      <c r="B14" s="742" t="s">
        <v>2425</v>
      </c>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1"/>
      <c r="AH14" s="756" t="str">
        <f>IF(G4="","",IF(COUNTIF(基本情報入力シート!AN58:AN157,"加算対象外")=COUNTIFS('別紙様式2-3（個表） '!J15:J114,"&lt;&gt;",'別紙様式2-3（個表） '!AP15:AP114,"加算対象外"),"○","×"))</f>
        <v/>
      </c>
      <c r="AI14" s="621"/>
      <c r="AJ14" s="190"/>
      <c r="AK14" s="270"/>
      <c r="AL14" s="273"/>
      <c r="AM14" s="273"/>
      <c r="AN14" s="273"/>
      <c r="AO14" s="273"/>
      <c r="AP14" s="273"/>
      <c r="AQ14" s="273"/>
      <c r="AR14" s="274"/>
      <c r="AS14" s="273"/>
      <c r="AT14" s="273"/>
      <c r="AU14" s="273"/>
      <c r="AV14" s="273"/>
    </row>
    <row r="15" spans="1:48" ht="26.4" customHeight="1">
      <c r="A15" s="213"/>
      <c r="B15" s="754" t="s">
        <v>2424</v>
      </c>
      <c r="C15" s="754"/>
      <c r="D15" s="754"/>
      <c r="E15" s="754"/>
      <c r="F15" s="754"/>
      <c r="G15" s="754"/>
      <c r="H15" s="754"/>
      <c r="I15" s="754"/>
      <c r="J15" s="754"/>
      <c r="K15" s="754"/>
      <c r="L15" s="754"/>
      <c r="M15" s="754"/>
      <c r="N15" s="754"/>
      <c r="O15" s="754"/>
      <c r="P15" s="754"/>
      <c r="Q15" s="754"/>
      <c r="R15" s="754"/>
      <c r="S15" s="754"/>
      <c r="T15" s="754"/>
      <c r="U15" s="754"/>
      <c r="V15" s="754"/>
      <c r="W15" s="754"/>
      <c r="X15" s="754"/>
      <c r="Y15" s="754"/>
      <c r="Z15" s="754"/>
      <c r="AA15" s="754"/>
      <c r="AB15" s="754"/>
      <c r="AC15" s="754"/>
      <c r="AD15" s="754"/>
      <c r="AE15" s="754"/>
      <c r="AF15" s="754"/>
      <c r="AG15" s="754"/>
      <c r="AH15" s="754"/>
      <c r="AI15" s="754"/>
      <c r="AJ15" s="212"/>
    </row>
    <row r="16" spans="1:48" ht="16.75" customHeight="1" thickBot="1">
      <c r="A16" s="213"/>
      <c r="B16" s="448"/>
      <c r="C16" s="448"/>
      <c r="D16" s="448"/>
      <c r="E16" s="448"/>
      <c r="F16" s="448"/>
      <c r="G16" s="448"/>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212"/>
    </row>
    <row r="17" spans="1:49" ht="34.25" customHeight="1" thickBot="1">
      <c r="A17" s="213"/>
      <c r="B17" s="748" t="s">
        <v>2426</v>
      </c>
      <c r="C17" s="701"/>
      <c r="D17" s="701"/>
      <c r="E17" s="701"/>
      <c r="F17" s="701"/>
      <c r="G17" s="701"/>
      <c r="H17" s="701"/>
      <c r="I17" s="701"/>
      <c r="J17" s="701"/>
      <c r="K17" s="701"/>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620" t="str">
        <f>IF(OR(G4="",AW17="処遇改善加算の要件を選択していない"),"",IF(AND(OR(AH18="✓",AH18="誓約"),AH19="○"),"○","×"))</f>
        <v/>
      </c>
      <c r="AI17" s="621"/>
      <c r="AJ17" s="212"/>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213"/>
      <c r="B18" s="757"/>
      <c r="C18" s="755" t="s">
        <v>1948</v>
      </c>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55"/>
      <c r="AC18" s="755"/>
      <c r="AD18" s="755"/>
      <c r="AE18" s="755"/>
      <c r="AF18" s="755"/>
      <c r="AG18" s="755"/>
      <c r="AH18" s="746"/>
      <c r="AI18" s="746"/>
      <c r="AJ18" s="212"/>
      <c r="AK18" s="33"/>
      <c r="AR18" s="25"/>
      <c r="AW18" s="46"/>
    </row>
    <row r="19" spans="1:49" ht="104.4" customHeight="1">
      <c r="A19" s="213"/>
      <c r="B19" s="758"/>
      <c r="C19" s="751" t="s">
        <v>2432</v>
      </c>
      <c r="D19" s="751"/>
      <c r="E19" s="751"/>
      <c r="F19" s="751"/>
      <c r="G19" s="751"/>
      <c r="H19" s="751"/>
      <c r="I19" s="751"/>
      <c r="J19" s="751"/>
      <c r="K19" s="751"/>
      <c r="L19" s="751"/>
      <c r="M19" s="751"/>
      <c r="N19" s="751"/>
      <c r="O19" s="751"/>
      <c r="P19" s="751"/>
      <c r="Q19" s="751"/>
      <c r="R19" s="751"/>
      <c r="S19" s="751"/>
      <c r="T19" s="751"/>
      <c r="U19" s="751"/>
      <c r="V19" s="751"/>
      <c r="W19" s="751"/>
      <c r="X19" s="751"/>
      <c r="Y19" s="751"/>
      <c r="Z19" s="751"/>
      <c r="AA19" s="751"/>
      <c r="AB19" s="751"/>
      <c r="AC19" s="751"/>
      <c r="AD19" s="751"/>
      <c r="AE19" s="751"/>
      <c r="AF19" s="751"/>
      <c r="AG19" s="751"/>
      <c r="AH19" s="752" t="str">
        <f>IF(G4="", "", IF(AND(AW21&gt;=1, AW25&gt;=1, AW29&gt;=1, AW33&gt;=1, OR(AW37&gt;=2,AW45=2), AW46&gt;=1), "○", "×"))</f>
        <v/>
      </c>
      <c r="AI19" s="752"/>
      <c r="AJ19" s="212"/>
      <c r="AK19" s="33"/>
      <c r="AR19" s="25"/>
    </row>
    <row r="20" spans="1:49" ht="18" customHeight="1">
      <c r="A20" s="213"/>
      <c r="B20" s="758"/>
      <c r="C20" s="753" t="s">
        <v>34</v>
      </c>
      <c r="D20" s="753"/>
      <c r="E20" s="753"/>
      <c r="F20" s="753" t="s">
        <v>35</v>
      </c>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212"/>
      <c r="AL20" s="33"/>
      <c r="AM20" s="33"/>
      <c r="AN20" s="33"/>
      <c r="AR20" s="25"/>
      <c r="AV20" s="33"/>
    </row>
    <row r="21" spans="1:49" ht="20" customHeight="1">
      <c r="A21" s="213"/>
      <c r="B21" s="758"/>
      <c r="C21" s="609" t="s">
        <v>36</v>
      </c>
      <c r="D21" s="609"/>
      <c r="E21" s="609"/>
      <c r="F21" s="746"/>
      <c r="G21" s="746"/>
      <c r="H21" s="750" t="s">
        <v>37</v>
      </c>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212"/>
      <c r="AL21" s="33"/>
      <c r="AM21" s="33"/>
      <c r="AN21" s="33"/>
      <c r="AR21" s="25"/>
      <c r="AW21" s="417">
        <f>COUNTIF(F21:G24,"✓")+COUNTIF(F21:G24,"誓約")</f>
        <v>0</v>
      </c>
    </row>
    <row r="22" spans="1:49" ht="20" customHeight="1">
      <c r="A22" s="213"/>
      <c r="B22" s="758"/>
      <c r="C22" s="609"/>
      <c r="D22" s="609"/>
      <c r="E22" s="609"/>
      <c r="F22" s="746"/>
      <c r="G22" s="746"/>
      <c r="H22" s="750" t="s">
        <v>38</v>
      </c>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212"/>
      <c r="AL22" s="33"/>
      <c r="AM22" s="33"/>
      <c r="AN22" s="33"/>
      <c r="AR22" s="25"/>
      <c r="AW22" s="417"/>
    </row>
    <row r="23" spans="1:49" ht="30" customHeight="1">
      <c r="A23" s="213"/>
      <c r="B23" s="758"/>
      <c r="C23" s="609"/>
      <c r="D23" s="609"/>
      <c r="E23" s="609"/>
      <c r="F23" s="746"/>
      <c r="G23" s="746"/>
      <c r="H23" s="750" t="s">
        <v>39</v>
      </c>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212"/>
      <c r="AL23" s="33"/>
      <c r="AM23" s="33"/>
      <c r="AN23" s="33"/>
      <c r="AR23" s="25"/>
      <c r="AW23" s="417"/>
    </row>
    <row r="24" spans="1:49" ht="20" customHeight="1">
      <c r="A24" s="213"/>
      <c r="B24" s="758"/>
      <c r="C24" s="609"/>
      <c r="D24" s="609"/>
      <c r="E24" s="609"/>
      <c r="F24" s="746"/>
      <c r="G24" s="746"/>
      <c r="H24" s="750" t="s">
        <v>40</v>
      </c>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212"/>
      <c r="AL24" s="33"/>
      <c r="AM24" s="33"/>
      <c r="AN24" s="33"/>
      <c r="AR24" s="25"/>
      <c r="AW24" s="417"/>
    </row>
    <row r="25" spans="1:49" ht="38.4" customHeight="1">
      <c r="A25" s="213"/>
      <c r="B25" s="758"/>
      <c r="C25" s="609" t="s">
        <v>41</v>
      </c>
      <c r="D25" s="609"/>
      <c r="E25" s="609"/>
      <c r="F25" s="746"/>
      <c r="G25" s="746"/>
      <c r="H25" s="750" t="s">
        <v>42</v>
      </c>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212"/>
      <c r="AL25" s="33"/>
      <c r="AM25" s="33"/>
      <c r="AN25" s="33"/>
      <c r="AR25" s="25"/>
      <c r="AW25" s="417">
        <f>COUNTIF(F25:G28,"✓")+COUNTIF(F25:G28,"誓約")</f>
        <v>0</v>
      </c>
    </row>
    <row r="26" spans="1:49" ht="20" customHeight="1">
      <c r="A26" s="213"/>
      <c r="B26" s="758"/>
      <c r="C26" s="609"/>
      <c r="D26" s="609"/>
      <c r="E26" s="609"/>
      <c r="F26" s="746"/>
      <c r="G26" s="746"/>
      <c r="H26" s="750" t="s">
        <v>43</v>
      </c>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212"/>
      <c r="AL26" s="33"/>
      <c r="AM26" s="33"/>
      <c r="AN26" s="33"/>
      <c r="AR26" s="25"/>
      <c r="AW26" s="417"/>
    </row>
    <row r="27" spans="1:49" ht="20" customHeight="1">
      <c r="A27" s="213"/>
      <c r="B27" s="758"/>
      <c r="C27" s="609"/>
      <c r="D27" s="609"/>
      <c r="E27" s="609"/>
      <c r="F27" s="746"/>
      <c r="G27" s="746"/>
      <c r="H27" s="750" t="s">
        <v>44</v>
      </c>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212"/>
      <c r="AL27" s="33"/>
      <c r="AM27" s="33"/>
      <c r="AN27" s="33"/>
      <c r="AR27" s="25"/>
      <c r="AW27" s="417"/>
    </row>
    <row r="28" spans="1:49" ht="20" customHeight="1">
      <c r="A28" s="213"/>
      <c r="B28" s="758"/>
      <c r="C28" s="609"/>
      <c r="D28" s="609"/>
      <c r="E28" s="609"/>
      <c r="F28" s="746"/>
      <c r="G28" s="746"/>
      <c r="H28" s="750" t="s">
        <v>45</v>
      </c>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212"/>
      <c r="AL28" s="33"/>
      <c r="AM28" s="33"/>
      <c r="AN28" s="33"/>
      <c r="AR28" s="25"/>
      <c r="AW28" s="417"/>
    </row>
    <row r="29" spans="1:49" ht="20" customHeight="1">
      <c r="A29" s="213"/>
      <c r="B29" s="758"/>
      <c r="C29" s="609" t="s">
        <v>46</v>
      </c>
      <c r="D29" s="609"/>
      <c r="E29" s="609"/>
      <c r="F29" s="746"/>
      <c r="G29" s="746"/>
      <c r="H29" s="750" t="s">
        <v>47</v>
      </c>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212"/>
      <c r="AL29" s="33"/>
      <c r="AM29" s="33"/>
      <c r="AN29" s="33"/>
      <c r="AR29" s="25"/>
      <c r="AW29" s="417">
        <f>COUNTIF(F29:G32,"✓")+COUNTIF(F29:G32,"誓約")</f>
        <v>0</v>
      </c>
    </row>
    <row r="30" spans="1:49" ht="30.65" customHeight="1">
      <c r="A30" s="213"/>
      <c r="B30" s="758"/>
      <c r="C30" s="609"/>
      <c r="D30" s="609"/>
      <c r="E30" s="609"/>
      <c r="F30" s="746"/>
      <c r="G30" s="746"/>
      <c r="H30" s="750" t="s">
        <v>48</v>
      </c>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212"/>
      <c r="AL30" s="33"/>
      <c r="AM30" s="33"/>
      <c r="AN30" s="33"/>
      <c r="AR30" s="25"/>
      <c r="AW30" s="417"/>
    </row>
    <row r="31" spans="1:49" ht="35.4" customHeight="1">
      <c r="A31" s="213"/>
      <c r="B31" s="758"/>
      <c r="C31" s="609"/>
      <c r="D31" s="609"/>
      <c r="E31" s="609"/>
      <c r="F31" s="746"/>
      <c r="G31" s="746"/>
      <c r="H31" s="750" t="s">
        <v>49</v>
      </c>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212"/>
      <c r="AL31" s="33"/>
      <c r="AM31" s="33"/>
      <c r="AN31" s="33"/>
      <c r="AR31" s="25"/>
      <c r="AW31" s="417"/>
    </row>
    <row r="32" spans="1:49" ht="28.75" customHeight="1">
      <c r="A32" s="213"/>
      <c r="B32" s="758"/>
      <c r="C32" s="609"/>
      <c r="D32" s="609"/>
      <c r="E32" s="609"/>
      <c r="F32" s="746"/>
      <c r="G32" s="746"/>
      <c r="H32" s="750" t="s">
        <v>50</v>
      </c>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212"/>
      <c r="AL32" s="33"/>
      <c r="AM32" s="33"/>
      <c r="AN32" s="33"/>
      <c r="AR32" s="25"/>
      <c r="AW32" s="417"/>
    </row>
    <row r="33" spans="1:49" ht="20" customHeight="1">
      <c r="A33" s="213"/>
      <c r="B33" s="758"/>
      <c r="C33" s="609" t="s">
        <v>51</v>
      </c>
      <c r="D33" s="609"/>
      <c r="E33" s="609"/>
      <c r="F33" s="746"/>
      <c r="G33" s="746"/>
      <c r="H33" s="750" t="s">
        <v>52</v>
      </c>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212"/>
      <c r="AL33" s="33"/>
      <c r="AM33" s="33"/>
      <c r="AN33" s="33"/>
      <c r="AR33" s="25"/>
      <c r="AW33" s="417">
        <f>COUNTIF(F33:G36,"✓")+COUNTIF(F33:G36,"誓約")</f>
        <v>0</v>
      </c>
    </row>
    <row r="34" spans="1:49" ht="31.25" customHeight="1">
      <c r="A34" s="213"/>
      <c r="B34" s="758"/>
      <c r="C34" s="609"/>
      <c r="D34" s="609"/>
      <c r="E34" s="609"/>
      <c r="F34" s="746"/>
      <c r="G34" s="746"/>
      <c r="H34" s="750" t="s">
        <v>53</v>
      </c>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212"/>
      <c r="AL34" s="33"/>
      <c r="AM34" s="33"/>
      <c r="AN34" s="33"/>
      <c r="AR34" s="25"/>
      <c r="AW34" s="417"/>
    </row>
    <row r="35" spans="1:49" ht="35.4" customHeight="1">
      <c r="A35" s="213"/>
      <c r="B35" s="758"/>
      <c r="C35" s="609"/>
      <c r="D35" s="609"/>
      <c r="E35" s="609"/>
      <c r="F35" s="746"/>
      <c r="G35" s="746"/>
      <c r="H35" s="750" t="s">
        <v>2428</v>
      </c>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212"/>
      <c r="AL35" s="33"/>
      <c r="AM35" s="33"/>
      <c r="AN35" s="33"/>
      <c r="AR35" s="25"/>
      <c r="AW35" s="417"/>
    </row>
    <row r="36" spans="1:49" ht="20" customHeight="1">
      <c r="A36" s="188"/>
      <c r="B36" s="758"/>
      <c r="C36" s="609"/>
      <c r="D36" s="609"/>
      <c r="E36" s="609"/>
      <c r="F36" s="746"/>
      <c r="G36" s="746"/>
      <c r="H36" s="750" t="s">
        <v>54</v>
      </c>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212"/>
      <c r="AL36" s="33"/>
      <c r="AM36" s="33"/>
      <c r="AN36" s="33"/>
      <c r="AR36" s="25"/>
      <c r="AW36" s="417"/>
    </row>
    <row r="37" spans="1:49" ht="25" customHeight="1">
      <c r="A37" s="213"/>
      <c r="B37" s="758"/>
      <c r="C37" s="609" t="s">
        <v>55</v>
      </c>
      <c r="D37" s="609"/>
      <c r="E37" s="609"/>
      <c r="F37" s="746"/>
      <c r="G37" s="746"/>
      <c r="H37" s="747" t="s">
        <v>56</v>
      </c>
      <c r="I37" s="747"/>
      <c r="J37" s="747"/>
      <c r="K37" s="747"/>
      <c r="L37" s="747"/>
      <c r="M37" s="747"/>
      <c r="N37" s="747"/>
      <c r="O37" s="747"/>
      <c r="P37" s="747"/>
      <c r="Q37" s="747"/>
      <c r="R37" s="747"/>
      <c r="S37" s="747"/>
      <c r="T37" s="747"/>
      <c r="U37" s="747"/>
      <c r="V37" s="747"/>
      <c r="W37" s="747"/>
      <c r="X37" s="747"/>
      <c r="Y37" s="747"/>
      <c r="Z37" s="747"/>
      <c r="AA37" s="747"/>
      <c r="AB37" s="747"/>
      <c r="AC37" s="747"/>
      <c r="AD37" s="747"/>
      <c r="AE37" s="747"/>
      <c r="AF37" s="747"/>
      <c r="AG37" s="747"/>
      <c r="AH37" s="747"/>
      <c r="AI37" s="747"/>
      <c r="AJ37" s="212"/>
      <c r="AL37" s="33"/>
      <c r="AM37" s="33"/>
      <c r="AN37" s="33"/>
      <c r="AR37" s="25"/>
      <c r="AW37" s="417">
        <f>COUNTIF(F37:G44,"✓")+COUNTIF(F37:G44,"誓約")</f>
        <v>0</v>
      </c>
    </row>
    <row r="38" spans="1:49" ht="25" customHeight="1">
      <c r="A38" s="212"/>
      <c r="B38" s="758"/>
      <c r="C38" s="609"/>
      <c r="D38" s="609"/>
      <c r="E38" s="609"/>
      <c r="F38" s="746"/>
      <c r="G38" s="746"/>
      <c r="H38" s="747" t="s">
        <v>57</v>
      </c>
      <c r="I38" s="747"/>
      <c r="J38" s="747"/>
      <c r="K38" s="747"/>
      <c r="L38" s="747"/>
      <c r="M38" s="747"/>
      <c r="N38" s="747"/>
      <c r="O38" s="747"/>
      <c r="P38" s="747"/>
      <c r="Q38" s="747"/>
      <c r="R38" s="747"/>
      <c r="S38" s="747"/>
      <c r="T38" s="747"/>
      <c r="U38" s="747"/>
      <c r="V38" s="747"/>
      <c r="W38" s="747"/>
      <c r="X38" s="747"/>
      <c r="Y38" s="747"/>
      <c r="Z38" s="747"/>
      <c r="AA38" s="747"/>
      <c r="AB38" s="747"/>
      <c r="AC38" s="747"/>
      <c r="AD38" s="747"/>
      <c r="AE38" s="747"/>
      <c r="AF38" s="747"/>
      <c r="AG38" s="747"/>
      <c r="AH38" s="747"/>
      <c r="AI38" s="747"/>
      <c r="AJ38" s="212"/>
      <c r="AL38" s="33"/>
      <c r="AM38" s="33"/>
      <c r="AN38" s="33"/>
      <c r="AR38" s="25"/>
      <c r="AW38" s="417"/>
    </row>
    <row r="39" spans="1:49" ht="25" customHeight="1">
      <c r="A39" s="212"/>
      <c r="B39" s="758"/>
      <c r="C39" s="609"/>
      <c r="D39" s="609"/>
      <c r="E39" s="609"/>
      <c r="F39" s="746"/>
      <c r="G39" s="746"/>
      <c r="H39" s="747" t="s">
        <v>58</v>
      </c>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212"/>
      <c r="AL39" s="33"/>
      <c r="AM39" s="33"/>
      <c r="AN39" s="33"/>
      <c r="AR39" s="25"/>
      <c r="AW39" s="417"/>
    </row>
    <row r="40" spans="1:49" ht="25" customHeight="1">
      <c r="A40" s="212"/>
      <c r="B40" s="758"/>
      <c r="C40" s="609"/>
      <c r="D40" s="609"/>
      <c r="E40" s="609"/>
      <c r="F40" s="746"/>
      <c r="G40" s="746"/>
      <c r="H40" s="747" t="s">
        <v>59</v>
      </c>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212"/>
      <c r="AL40" s="33"/>
      <c r="AM40" s="33"/>
      <c r="AN40" s="33"/>
      <c r="AR40" s="25"/>
      <c r="AW40" s="417"/>
    </row>
    <row r="41" spans="1:49" ht="25" customHeight="1">
      <c r="A41" s="212"/>
      <c r="B41" s="758"/>
      <c r="C41" s="609"/>
      <c r="D41" s="609"/>
      <c r="E41" s="609"/>
      <c r="F41" s="746"/>
      <c r="G41" s="746"/>
      <c r="H41" s="747" t="s">
        <v>60</v>
      </c>
      <c r="I41" s="747"/>
      <c r="J41" s="747"/>
      <c r="K41" s="747"/>
      <c r="L41" s="747"/>
      <c r="M41" s="747"/>
      <c r="N41" s="747"/>
      <c r="O41" s="747"/>
      <c r="P41" s="747"/>
      <c r="Q41" s="747"/>
      <c r="R41" s="747"/>
      <c r="S41" s="747"/>
      <c r="T41" s="747"/>
      <c r="U41" s="747"/>
      <c r="V41" s="747"/>
      <c r="W41" s="747"/>
      <c r="X41" s="747"/>
      <c r="Y41" s="747"/>
      <c r="Z41" s="747"/>
      <c r="AA41" s="747"/>
      <c r="AB41" s="747"/>
      <c r="AC41" s="747"/>
      <c r="AD41" s="747"/>
      <c r="AE41" s="747"/>
      <c r="AF41" s="747"/>
      <c r="AG41" s="747"/>
      <c r="AH41" s="747"/>
      <c r="AI41" s="747"/>
      <c r="AJ41" s="212"/>
      <c r="AL41" s="33"/>
      <c r="AM41" s="33"/>
      <c r="AN41" s="33"/>
      <c r="AR41" s="25"/>
      <c r="AW41" s="417"/>
    </row>
    <row r="42" spans="1:49" ht="34.75" customHeight="1">
      <c r="A42" s="212"/>
      <c r="B42" s="758"/>
      <c r="C42" s="609"/>
      <c r="D42" s="609"/>
      <c r="E42" s="609"/>
      <c r="F42" s="746"/>
      <c r="G42" s="746"/>
      <c r="H42" s="747" t="s">
        <v>61</v>
      </c>
      <c r="I42" s="747"/>
      <c r="J42" s="747"/>
      <c r="K42" s="747"/>
      <c r="L42" s="747"/>
      <c r="M42" s="747"/>
      <c r="N42" s="747"/>
      <c r="O42" s="747"/>
      <c r="P42" s="747"/>
      <c r="Q42" s="747"/>
      <c r="R42" s="747"/>
      <c r="S42" s="747"/>
      <c r="T42" s="747"/>
      <c r="U42" s="747"/>
      <c r="V42" s="747"/>
      <c r="W42" s="747"/>
      <c r="X42" s="747"/>
      <c r="Y42" s="747"/>
      <c r="Z42" s="747"/>
      <c r="AA42" s="747"/>
      <c r="AB42" s="747"/>
      <c r="AC42" s="747"/>
      <c r="AD42" s="747"/>
      <c r="AE42" s="747"/>
      <c r="AF42" s="747"/>
      <c r="AG42" s="747"/>
      <c r="AH42" s="747"/>
      <c r="AI42" s="747"/>
      <c r="AJ42" s="212"/>
      <c r="AL42" s="33"/>
      <c r="AM42" s="33"/>
      <c r="AR42" s="25"/>
      <c r="AW42" s="417"/>
    </row>
    <row r="43" spans="1:49" ht="40" customHeight="1">
      <c r="A43" s="212"/>
      <c r="B43" s="758"/>
      <c r="C43" s="609"/>
      <c r="D43" s="609"/>
      <c r="E43" s="609"/>
      <c r="F43" s="746"/>
      <c r="G43" s="746"/>
      <c r="H43" s="750" t="s">
        <v>2429</v>
      </c>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212"/>
      <c r="AL43" s="33"/>
      <c r="AM43" s="33"/>
      <c r="AR43" s="25"/>
      <c r="AW43" s="417"/>
    </row>
    <row r="44" spans="1:49" ht="40" customHeight="1">
      <c r="A44" s="212"/>
      <c r="B44" s="758"/>
      <c r="C44" s="609"/>
      <c r="D44" s="609"/>
      <c r="E44" s="609"/>
      <c r="F44" s="746"/>
      <c r="G44" s="746"/>
      <c r="H44" s="750" t="s">
        <v>2411</v>
      </c>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212"/>
      <c r="AL44" s="33"/>
      <c r="AM44" s="33"/>
      <c r="AR44" s="25"/>
      <c r="AW44" s="417"/>
    </row>
    <row r="45" spans="1:49" ht="21" customHeight="1">
      <c r="A45" s="212"/>
      <c r="B45" s="758"/>
      <c r="C45" s="609"/>
      <c r="D45" s="609"/>
      <c r="E45" s="609"/>
      <c r="F45" s="746"/>
      <c r="G45" s="746"/>
      <c r="H45" s="749" t="s">
        <v>2430</v>
      </c>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c r="AH45" s="749"/>
      <c r="AI45" s="749"/>
      <c r="AJ45" s="212"/>
      <c r="AL45" s="33"/>
      <c r="AM45" s="33"/>
      <c r="AR45" s="25"/>
      <c r="AW45" s="417">
        <f>COUNTIF(F45,"✓")+COUNTIF(F45,"誓約")+COUNTIF(F44,"✓")+COUNTIF(F44,"誓約")</f>
        <v>0</v>
      </c>
    </row>
    <row r="46" spans="1:49" ht="31.25" customHeight="1">
      <c r="A46" s="33"/>
      <c r="B46" s="758"/>
      <c r="C46" s="609" t="s">
        <v>62</v>
      </c>
      <c r="D46" s="609"/>
      <c r="E46" s="609"/>
      <c r="F46" s="746"/>
      <c r="G46" s="746"/>
      <c r="H46" s="747" t="s">
        <v>2431</v>
      </c>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212"/>
      <c r="AL46" s="26"/>
      <c r="AW46" s="418">
        <f>COUNTIF(F46:G49,"✓")+COUNTIF(F46:G49,"誓約")</f>
        <v>0</v>
      </c>
    </row>
    <row r="47" spans="1:49" ht="28.25" customHeight="1">
      <c r="A47" s="33"/>
      <c r="B47" s="758"/>
      <c r="C47" s="609"/>
      <c r="D47" s="609"/>
      <c r="E47" s="609"/>
      <c r="F47" s="746"/>
      <c r="G47" s="746"/>
      <c r="H47" s="750" t="s">
        <v>63</v>
      </c>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12"/>
      <c r="AW47" s="418"/>
    </row>
    <row r="48" spans="1:49" ht="30" customHeight="1">
      <c r="A48" s="33"/>
      <c r="B48" s="758"/>
      <c r="C48" s="609"/>
      <c r="D48" s="609"/>
      <c r="E48" s="609"/>
      <c r="F48" s="746"/>
      <c r="G48" s="746"/>
      <c r="H48" s="750" t="s">
        <v>64</v>
      </c>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212"/>
      <c r="AW48" s="418"/>
    </row>
    <row r="49" spans="1:49" ht="30" customHeight="1">
      <c r="A49" s="33"/>
      <c r="B49" s="759"/>
      <c r="C49" s="609"/>
      <c r="D49" s="609"/>
      <c r="E49" s="609"/>
      <c r="F49" s="746"/>
      <c r="G49" s="746"/>
      <c r="H49" s="750" t="s">
        <v>65</v>
      </c>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212"/>
      <c r="AW49" s="418"/>
    </row>
    <row r="50" spans="1:49" ht="30" customHeight="1" thickBot="1">
      <c r="A50" s="220" t="s">
        <v>79</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20" customHeight="1" thickBot="1">
      <c r="A51" s="706" t="s">
        <v>66</v>
      </c>
      <c r="B51" s="706"/>
      <c r="C51" s="706"/>
      <c r="D51" s="706"/>
      <c r="E51" s="706"/>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c r="AD51" s="706"/>
      <c r="AE51" s="706"/>
      <c r="AF51" s="706"/>
      <c r="AG51" s="707"/>
      <c r="AH51" s="649" t="str" cm="1">
        <f t="array" ref="AH51">IF(G4="", "", IF(PRODUCT((A53:A59="✓")*1)=1,"○","×"))</f>
        <v/>
      </c>
      <c r="AI51" s="650"/>
      <c r="AJ51" s="30"/>
      <c r="AK51" s="761" t="s">
        <v>86</v>
      </c>
      <c r="AL51" s="762"/>
      <c r="AM51" s="762"/>
      <c r="AN51" s="762"/>
      <c r="AO51" s="762"/>
      <c r="AP51" s="762"/>
      <c r="AQ51" s="762"/>
      <c r="AR51" s="762"/>
      <c r="AS51" s="762"/>
      <c r="AT51" s="762"/>
      <c r="AU51" s="762"/>
      <c r="AV51" s="763"/>
    </row>
    <row r="52" spans="1:49" ht="31.25" customHeight="1" thickBot="1">
      <c r="A52" s="708" t="s">
        <v>81</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10"/>
      <c r="AA52" s="654" t="s">
        <v>82</v>
      </c>
      <c r="AB52" s="655"/>
      <c r="AC52" s="655"/>
      <c r="AD52" s="655"/>
      <c r="AE52" s="655"/>
      <c r="AF52" s="655"/>
      <c r="AG52" s="655"/>
      <c r="AH52" s="655"/>
      <c r="AI52" s="656"/>
      <c r="AJ52" s="33"/>
      <c r="AK52" s="26"/>
      <c r="AL52" s="27"/>
    </row>
    <row r="53" spans="1:49" s="33" customFormat="1" ht="20" customHeight="1">
      <c r="A53" s="75"/>
      <c r="B53" s="700" t="s">
        <v>2433</v>
      </c>
      <c r="C53" s="701"/>
      <c r="D53" s="701"/>
      <c r="E53" s="701"/>
      <c r="F53" s="701"/>
      <c r="G53" s="701"/>
      <c r="H53" s="701"/>
      <c r="I53" s="701"/>
      <c r="J53" s="701"/>
      <c r="K53" s="701"/>
      <c r="L53" s="701"/>
      <c r="M53" s="701"/>
      <c r="N53" s="701"/>
      <c r="O53" s="701"/>
      <c r="P53" s="701"/>
      <c r="Q53" s="701"/>
      <c r="R53" s="701"/>
      <c r="S53" s="701"/>
      <c r="T53" s="701"/>
      <c r="U53" s="701"/>
      <c r="V53" s="701"/>
      <c r="W53" s="701"/>
      <c r="X53" s="701"/>
      <c r="Y53" s="701"/>
      <c r="Z53" s="702"/>
      <c r="AA53" s="651" t="s">
        <v>68</v>
      </c>
      <c r="AB53" s="652"/>
      <c r="AC53" s="652"/>
      <c r="AD53" s="652"/>
      <c r="AE53" s="652"/>
      <c r="AF53" s="652"/>
      <c r="AG53" s="652"/>
      <c r="AH53" s="652"/>
      <c r="AI53" s="653"/>
      <c r="AJ53" s="40"/>
    </row>
    <row r="54" spans="1:49" ht="20" customHeight="1">
      <c r="A54" s="73"/>
      <c r="B54" s="700" t="s">
        <v>2048</v>
      </c>
      <c r="C54" s="701"/>
      <c r="D54" s="701"/>
      <c r="E54" s="701"/>
      <c r="F54" s="701"/>
      <c r="G54" s="701"/>
      <c r="H54" s="701"/>
      <c r="I54" s="701"/>
      <c r="J54" s="701"/>
      <c r="K54" s="701"/>
      <c r="L54" s="701"/>
      <c r="M54" s="701"/>
      <c r="N54" s="701"/>
      <c r="O54" s="701"/>
      <c r="P54" s="701"/>
      <c r="Q54" s="701"/>
      <c r="R54" s="701"/>
      <c r="S54" s="701"/>
      <c r="T54" s="701"/>
      <c r="U54" s="701"/>
      <c r="V54" s="701"/>
      <c r="W54" s="701"/>
      <c r="X54" s="701"/>
      <c r="Y54" s="701"/>
      <c r="Z54" s="702"/>
      <c r="AA54" s="657" t="s">
        <v>68</v>
      </c>
      <c r="AB54" s="658"/>
      <c r="AC54" s="658"/>
      <c r="AD54" s="658"/>
      <c r="AE54" s="658"/>
      <c r="AF54" s="658"/>
      <c r="AG54" s="658"/>
      <c r="AH54" s="658"/>
      <c r="AI54" s="659"/>
      <c r="AJ54" s="40"/>
      <c r="AK54" s="188"/>
      <c r="AW54" s="46"/>
    </row>
    <row r="55" spans="1:49" ht="28.25" customHeight="1">
      <c r="A55" s="73"/>
      <c r="B55" s="703" t="s">
        <v>83</v>
      </c>
      <c r="C55" s="704"/>
      <c r="D55" s="704"/>
      <c r="E55" s="704"/>
      <c r="F55" s="704"/>
      <c r="G55" s="704"/>
      <c r="H55" s="704"/>
      <c r="I55" s="704"/>
      <c r="J55" s="704"/>
      <c r="K55" s="704"/>
      <c r="L55" s="704"/>
      <c r="M55" s="704"/>
      <c r="N55" s="704"/>
      <c r="O55" s="704"/>
      <c r="P55" s="704"/>
      <c r="Q55" s="704"/>
      <c r="R55" s="704"/>
      <c r="S55" s="704"/>
      <c r="T55" s="704"/>
      <c r="U55" s="704"/>
      <c r="V55" s="704"/>
      <c r="W55" s="704"/>
      <c r="X55" s="704"/>
      <c r="Y55" s="704"/>
      <c r="Z55" s="705"/>
      <c r="AA55" s="657" t="s">
        <v>84</v>
      </c>
      <c r="AB55" s="658"/>
      <c r="AC55" s="658"/>
      <c r="AD55" s="658"/>
      <c r="AE55" s="658"/>
      <c r="AF55" s="658"/>
      <c r="AG55" s="658"/>
      <c r="AH55" s="658"/>
      <c r="AI55" s="659"/>
      <c r="AJ55" s="30"/>
      <c r="AK55" s="188"/>
    </row>
    <row r="56" spans="1:49" ht="35" customHeight="1">
      <c r="A56" s="73"/>
      <c r="B56" s="700" t="s">
        <v>67</v>
      </c>
      <c r="C56" s="701"/>
      <c r="D56" s="701"/>
      <c r="E56" s="701"/>
      <c r="F56" s="701"/>
      <c r="G56" s="701"/>
      <c r="H56" s="701"/>
      <c r="I56" s="701"/>
      <c r="J56" s="701"/>
      <c r="K56" s="701"/>
      <c r="L56" s="701"/>
      <c r="M56" s="701"/>
      <c r="N56" s="701"/>
      <c r="O56" s="701"/>
      <c r="P56" s="701"/>
      <c r="Q56" s="701"/>
      <c r="R56" s="701"/>
      <c r="S56" s="701"/>
      <c r="T56" s="701"/>
      <c r="U56" s="701"/>
      <c r="V56" s="701"/>
      <c r="W56" s="701"/>
      <c r="X56" s="701"/>
      <c r="Y56" s="701"/>
      <c r="Z56" s="702"/>
      <c r="AA56" s="651" t="s">
        <v>68</v>
      </c>
      <c r="AB56" s="652"/>
      <c r="AC56" s="652"/>
      <c r="AD56" s="652"/>
      <c r="AE56" s="652"/>
      <c r="AF56" s="652"/>
      <c r="AG56" s="652"/>
      <c r="AH56" s="652"/>
      <c r="AI56" s="653"/>
      <c r="AJ56" s="30"/>
    </row>
    <row r="57" spans="1:49" ht="33" customHeight="1">
      <c r="A57" s="73"/>
      <c r="B57" s="700" t="s">
        <v>69</v>
      </c>
      <c r="C57" s="701"/>
      <c r="D57" s="701"/>
      <c r="E57" s="701"/>
      <c r="F57" s="701"/>
      <c r="G57" s="701"/>
      <c r="H57" s="701"/>
      <c r="I57" s="701"/>
      <c r="J57" s="701"/>
      <c r="K57" s="701"/>
      <c r="L57" s="701"/>
      <c r="M57" s="701"/>
      <c r="N57" s="701"/>
      <c r="O57" s="701"/>
      <c r="P57" s="701"/>
      <c r="Q57" s="701"/>
      <c r="R57" s="701"/>
      <c r="S57" s="701"/>
      <c r="T57" s="701"/>
      <c r="U57" s="701"/>
      <c r="V57" s="701"/>
      <c r="W57" s="701"/>
      <c r="X57" s="701"/>
      <c r="Y57" s="701"/>
      <c r="Z57" s="702"/>
      <c r="AA57" s="657" t="s">
        <v>70</v>
      </c>
      <c r="AB57" s="658"/>
      <c r="AC57" s="658"/>
      <c r="AD57" s="658"/>
      <c r="AE57" s="658"/>
      <c r="AF57" s="658"/>
      <c r="AG57" s="658"/>
      <c r="AH57" s="658"/>
      <c r="AI57" s="659"/>
      <c r="AJ57" s="30"/>
    </row>
    <row r="58" spans="1:49" ht="20" customHeight="1">
      <c r="A58" s="73"/>
      <c r="B58" s="703" t="s">
        <v>85</v>
      </c>
      <c r="C58" s="704"/>
      <c r="D58" s="704"/>
      <c r="E58" s="704"/>
      <c r="F58" s="704"/>
      <c r="G58" s="704"/>
      <c r="H58" s="704"/>
      <c r="I58" s="704"/>
      <c r="J58" s="704"/>
      <c r="K58" s="704"/>
      <c r="L58" s="704"/>
      <c r="M58" s="704"/>
      <c r="N58" s="704"/>
      <c r="O58" s="704"/>
      <c r="P58" s="704"/>
      <c r="Q58" s="704"/>
      <c r="R58" s="704"/>
      <c r="S58" s="704"/>
      <c r="T58" s="704"/>
      <c r="U58" s="704"/>
      <c r="V58" s="704"/>
      <c r="W58" s="704"/>
      <c r="X58" s="704"/>
      <c r="Y58" s="704"/>
      <c r="Z58" s="705"/>
      <c r="AA58" s="651" t="s">
        <v>71</v>
      </c>
      <c r="AB58" s="652"/>
      <c r="AC58" s="652"/>
      <c r="AD58" s="652"/>
      <c r="AE58" s="652"/>
      <c r="AF58" s="652"/>
      <c r="AG58" s="652"/>
      <c r="AH58" s="652"/>
      <c r="AI58" s="653"/>
      <c r="AJ58" s="30"/>
    </row>
    <row r="59" spans="1:49" ht="20" customHeight="1" thickBot="1">
      <c r="A59" s="76"/>
      <c r="B59" s="743" t="s">
        <v>2047</v>
      </c>
      <c r="C59" s="684"/>
      <c r="D59" s="684"/>
      <c r="E59" s="684"/>
      <c r="F59" s="684"/>
      <c r="G59" s="684"/>
      <c r="H59" s="684"/>
      <c r="I59" s="684"/>
      <c r="J59" s="684"/>
      <c r="K59" s="684"/>
      <c r="L59" s="684"/>
      <c r="M59" s="684"/>
      <c r="N59" s="684"/>
      <c r="O59" s="684"/>
      <c r="P59" s="684"/>
      <c r="Q59" s="684"/>
      <c r="R59" s="684"/>
      <c r="S59" s="684"/>
      <c r="T59" s="684"/>
      <c r="U59" s="684"/>
      <c r="V59" s="684"/>
      <c r="W59" s="684"/>
      <c r="X59" s="684"/>
      <c r="Y59" s="684"/>
      <c r="Z59" s="685"/>
      <c r="AA59" s="651" t="s">
        <v>68</v>
      </c>
      <c r="AB59" s="652"/>
      <c r="AC59" s="652"/>
      <c r="AD59" s="652"/>
      <c r="AE59" s="652"/>
      <c r="AF59" s="652"/>
      <c r="AG59" s="652"/>
      <c r="AH59" s="652"/>
      <c r="AI59" s="653"/>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87</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88</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7"/>
    </row>
    <row r="64" spans="1:49" ht="13.75" customHeight="1">
      <c r="A64" s="181" t="s">
        <v>89</v>
      </c>
      <c r="B64" s="182"/>
      <c r="C64" s="182"/>
      <c r="D64" s="182"/>
      <c r="E64" s="182"/>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3"/>
    </row>
    <row r="65" spans="1:48" ht="13.75" customHeight="1">
      <c r="A65" s="375" t="s">
        <v>2385</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660" t="str">
        <f>IF(G4="", "", IF(AND(AH14="○",AW18&lt;&gt;"×"),"○", "×"))</f>
        <v/>
      </c>
      <c r="AF65" s="661"/>
      <c r="AG65" s="661"/>
      <c r="AH65" s="661"/>
      <c r="AI65" s="661"/>
      <c r="AJ65" s="662"/>
    </row>
    <row r="66" spans="1:48" s="39" customFormat="1" ht="13.75" customHeight="1">
      <c r="A66" s="181" t="s">
        <v>91</v>
      </c>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3"/>
    </row>
    <row r="67" spans="1:48" s="39" customFormat="1" ht="13.75" customHeight="1">
      <c r="A67" s="377" t="s">
        <v>92</v>
      </c>
      <c r="B67" s="378"/>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660" t="str">
        <f>AH51</f>
        <v/>
      </c>
      <c r="AF67" s="661"/>
      <c r="AG67" s="661"/>
      <c r="AH67" s="661"/>
      <c r="AI67" s="661"/>
      <c r="AJ67" s="662"/>
    </row>
    <row r="68" spans="1:48" ht="13.75" customHeight="1">
      <c r="A68" s="181" t="s">
        <v>1953</v>
      </c>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3"/>
    </row>
    <row r="69" spans="1:48" ht="13.75" customHeight="1">
      <c r="A69" s="375" t="s">
        <v>93</v>
      </c>
      <c r="B69" s="376"/>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437"/>
      <c r="AE69" s="660" t="str">
        <f>'別紙様式2-3（個表） '!V13</f>
        <v/>
      </c>
      <c r="AF69" s="661"/>
      <c r="AG69" s="661"/>
      <c r="AH69" s="661"/>
      <c r="AI69" s="661"/>
      <c r="AJ69" s="662"/>
    </row>
    <row r="70" spans="1:48" s="213" customFormat="1" ht="13.75" customHeight="1">
      <c r="A70" s="488"/>
      <c r="B70" s="488"/>
      <c r="C70" s="488"/>
      <c r="D70" s="488"/>
      <c r="E70" s="488"/>
      <c r="F70" s="488"/>
      <c r="G70" s="488"/>
      <c r="H70" s="488"/>
      <c r="I70" s="488"/>
      <c r="J70" s="488"/>
      <c r="K70" s="488"/>
      <c r="L70" s="488"/>
      <c r="M70" s="488"/>
      <c r="N70" s="488"/>
      <c r="O70" s="488"/>
      <c r="P70" s="488"/>
      <c r="Q70" s="488"/>
      <c r="R70" s="488"/>
      <c r="S70" s="488"/>
      <c r="T70" s="488"/>
      <c r="U70" s="488"/>
      <c r="V70" s="488"/>
      <c r="W70" s="488"/>
      <c r="X70" s="488"/>
      <c r="Y70" s="488"/>
      <c r="Z70" s="488"/>
      <c r="AA70" s="488"/>
      <c r="AB70" s="488"/>
      <c r="AC70" s="488"/>
      <c r="AD70" s="488"/>
      <c r="AE70" s="760"/>
      <c r="AF70" s="760"/>
      <c r="AG70" s="760"/>
      <c r="AH70" s="760"/>
      <c r="AI70" s="760"/>
      <c r="AJ70" s="760"/>
    </row>
    <row r="71" spans="1:48" ht="15.65" customHeight="1">
      <c r="A71" s="48"/>
      <c r="B71" s="48"/>
      <c r="C71" s="48"/>
      <c r="D71" s="48"/>
      <c r="E71" s="48"/>
      <c r="F71" s="48"/>
      <c r="G71" s="48"/>
      <c r="H71" s="48"/>
      <c r="I71" s="48"/>
      <c r="J71" s="48"/>
      <c r="K71" s="48"/>
      <c r="L71" s="486"/>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185" t="s">
        <v>94</v>
      </c>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row>
    <row r="73" spans="1:48" s="32" customFormat="1" ht="29.4" customHeight="1">
      <c r="A73" s="185" t="s">
        <v>2383</v>
      </c>
      <c r="B73" s="185"/>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row>
    <row r="74" spans="1:48" ht="37.75" customHeight="1" thickBot="1">
      <c r="A74" s="674" t="s">
        <v>23</v>
      </c>
      <c r="B74" s="674"/>
      <c r="C74" s="642" t="s">
        <v>1910</v>
      </c>
      <c r="D74" s="642"/>
      <c r="E74" s="642"/>
      <c r="F74" s="642"/>
      <c r="G74" s="642"/>
      <c r="H74" s="745" t="s">
        <v>31</v>
      </c>
      <c r="I74" s="745"/>
      <c r="J74" s="745"/>
      <c r="K74" s="745"/>
      <c r="L74" s="745" t="s">
        <v>32</v>
      </c>
      <c r="M74" s="745"/>
      <c r="N74" s="745"/>
      <c r="O74" s="745"/>
      <c r="P74" s="642" t="s">
        <v>33</v>
      </c>
      <c r="Q74" s="642"/>
      <c r="R74" s="642"/>
      <c r="S74" s="642"/>
      <c r="T74" s="642" t="s">
        <v>1911</v>
      </c>
      <c r="U74" s="642"/>
      <c r="V74" s="642"/>
      <c r="W74" s="642"/>
      <c r="X74" s="642"/>
      <c r="Y74" s="642"/>
      <c r="Z74" s="642"/>
      <c r="AA74" s="665"/>
      <c r="AB74" s="665"/>
      <c r="AC74" s="665"/>
      <c r="AD74" s="665"/>
      <c r="AE74" s="665"/>
      <c r="AF74" s="665"/>
      <c r="AG74" s="665"/>
      <c r="AH74" s="665"/>
      <c r="AI74" s="665"/>
      <c r="AJ74" s="665"/>
    </row>
    <row r="75" spans="1:48" ht="14" customHeight="1" thickBot="1">
      <c r="A75" s="639" t="str">
        <f>AE1</f>
        <v>北海道</v>
      </c>
      <c r="B75" s="639"/>
      <c r="C75" s="641">
        <f>IFERROR(SUMIF('別紙様式2-3（個表） '!AP15:AP114,"加算対象外",'別紙様式2-3（個表） '!P15:P114), "未入力あり")</f>
        <v>0</v>
      </c>
      <c r="D75" s="641"/>
      <c r="E75" s="641"/>
      <c r="F75" s="641"/>
      <c r="G75" s="641"/>
      <c r="H75" s="663">
        <f>IFERROR(SUMIF('別紙様式2-3（個表） '!AP15:AP114,"加算対象外",'別紙様式2-3（個表） '!Q15:Q114), "未入力あり")</f>
        <v>0</v>
      </c>
      <c r="I75" s="663"/>
      <c r="J75" s="663"/>
      <c r="K75" s="663"/>
      <c r="L75" s="764"/>
      <c r="M75" s="764"/>
      <c r="N75" s="764"/>
      <c r="O75" s="764"/>
      <c r="P75" s="764"/>
      <c r="Q75" s="764"/>
      <c r="R75" s="764"/>
      <c r="S75" s="764"/>
      <c r="T75" s="642" t="str">
        <f>IFERROR(IF(H75="", "",VLOOKUP("○",'別紙様式2-3（個表） '!T15:AI114, 16, FALSE)), "未記入")</f>
        <v>未記入</v>
      </c>
      <c r="U75" s="642"/>
      <c r="V75" s="642"/>
      <c r="W75" s="642"/>
      <c r="X75" s="642"/>
      <c r="Y75" s="642"/>
      <c r="Z75" s="642"/>
      <c r="AA75" s="643"/>
      <c r="AB75" s="643"/>
      <c r="AC75" s="643"/>
      <c r="AD75" s="643"/>
      <c r="AE75" s="643"/>
      <c r="AF75" s="643"/>
      <c r="AG75" s="643"/>
      <c r="AH75" s="643"/>
      <c r="AI75" s="643"/>
      <c r="AJ75" s="643"/>
      <c r="AK75" s="644" t="s">
        <v>2046</v>
      </c>
      <c r="AL75" s="644"/>
      <c r="AM75" s="644"/>
      <c r="AN75" s="644"/>
      <c r="AO75" s="644"/>
      <c r="AP75" s="644"/>
      <c r="AQ75" s="644"/>
      <c r="AR75" s="644"/>
      <c r="AS75" s="644"/>
      <c r="AT75" s="644"/>
      <c r="AU75" s="644"/>
      <c r="AV75" s="645"/>
    </row>
    <row r="76" spans="1:48" ht="14" customHeight="1">
      <c r="A76" s="225"/>
      <c r="B76" s="225"/>
      <c r="C76" s="224"/>
      <c r="D76" s="224"/>
      <c r="E76" s="224"/>
      <c r="F76" s="224"/>
      <c r="G76" s="224"/>
      <c r="H76" s="223"/>
      <c r="I76" s="223"/>
      <c r="J76" s="223"/>
      <c r="K76" s="223"/>
      <c r="L76" s="223"/>
      <c r="M76" s="223"/>
      <c r="N76" s="223"/>
      <c r="O76" s="223"/>
      <c r="P76" s="223"/>
      <c r="Q76" s="223"/>
      <c r="R76" s="223"/>
      <c r="S76" s="223"/>
      <c r="T76" s="222"/>
      <c r="U76" s="222"/>
      <c r="V76" s="222"/>
      <c r="W76" s="222"/>
      <c r="X76" s="222"/>
      <c r="Y76" s="222"/>
      <c r="Z76" s="222"/>
      <c r="AA76" s="222"/>
      <c r="AB76" s="222"/>
      <c r="AC76" s="222"/>
      <c r="AD76" s="222"/>
      <c r="AE76" s="222"/>
      <c r="AF76" s="222"/>
      <c r="AG76" s="222"/>
      <c r="AH76" s="222"/>
      <c r="AI76" s="222"/>
      <c r="AJ76" s="222"/>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37"/>
      <c r="B83" s="637"/>
      <c r="C83" s="636"/>
      <c r="D83" s="636"/>
      <c r="E83" s="636"/>
      <c r="F83" s="636"/>
      <c r="G83" s="636"/>
      <c r="H83" s="640"/>
      <c r="I83" s="640"/>
      <c r="J83" s="640"/>
      <c r="K83" s="640"/>
      <c r="L83" s="640"/>
      <c r="M83" s="640"/>
      <c r="N83" s="640"/>
      <c r="O83" s="640"/>
      <c r="P83" s="640"/>
      <c r="Q83" s="640"/>
      <c r="R83" s="640"/>
      <c r="S83" s="640"/>
      <c r="T83" s="638"/>
      <c r="U83" s="638"/>
      <c r="V83" s="638"/>
      <c r="W83" s="638"/>
      <c r="X83" s="638"/>
      <c r="Y83" s="638"/>
      <c r="Z83" s="638"/>
      <c r="AA83" s="638"/>
      <c r="AB83" s="638"/>
      <c r="AC83" s="638"/>
      <c r="AD83" s="638"/>
      <c r="AE83" s="222"/>
      <c r="AF83" s="222"/>
      <c r="AG83" s="222"/>
      <c r="AH83" s="222"/>
      <c r="AI83" s="222"/>
      <c r="AJ83" s="222"/>
    </row>
    <row r="84" spans="1:36" ht="14" customHeight="1">
      <c r="A84" s="637"/>
      <c r="B84" s="637"/>
      <c r="C84" s="636"/>
      <c r="D84" s="636"/>
      <c r="E84" s="636"/>
      <c r="F84" s="636"/>
      <c r="G84" s="636"/>
      <c r="H84" s="640"/>
      <c r="I84" s="640"/>
      <c r="J84" s="640"/>
      <c r="K84" s="640"/>
      <c r="L84" s="640"/>
      <c r="M84" s="640"/>
      <c r="N84" s="640"/>
      <c r="O84" s="640"/>
      <c r="P84" s="640"/>
      <c r="Q84" s="640"/>
      <c r="R84" s="640"/>
      <c r="S84" s="640"/>
      <c r="T84" s="638"/>
      <c r="U84" s="638"/>
      <c r="V84" s="638"/>
      <c r="W84" s="638"/>
      <c r="X84" s="638"/>
      <c r="Y84" s="638"/>
      <c r="Z84" s="638"/>
      <c r="AA84" s="638"/>
      <c r="AB84" s="638"/>
      <c r="AC84" s="638"/>
      <c r="AD84" s="638"/>
      <c r="AE84" s="222"/>
      <c r="AF84" s="222"/>
      <c r="AG84" s="222"/>
      <c r="AH84" s="222"/>
      <c r="AI84" s="222"/>
      <c r="AJ84" s="222"/>
    </row>
    <row r="85" spans="1:36" ht="14" customHeight="1">
      <c r="A85" s="637"/>
      <c r="B85" s="637"/>
      <c r="C85" s="636"/>
      <c r="D85" s="636"/>
      <c r="E85" s="636"/>
      <c r="F85" s="636"/>
      <c r="G85" s="636"/>
      <c r="H85" s="640"/>
      <c r="I85" s="640"/>
      <c r="J85" s="640"/>
      <c r="K85" s="640"/>
      <c r="L85" s="640"/>
      <c r="M85" s="640"/>
      <c r="N85" s="640"/>
      <c r="O85" s="640"/>
      <c r="P85" s="640"/>
      <c r="Q85" s="640"/>
      <c r="R85" s="640"/>
      <c r="S85" s="640"/>
      <c r="T85" s="638"/>
      <c r="U85" s="638"/>
      <c r="V85" s="638"/>
      <c r="W85" s="638"/>
      <c r="X85" s="638"/>
      <c r="Y85" s="638"/>
      <c r="Z85" s="638"/>
      <c r="AA85" s="638"/>
      <c r="AB85" s="638"/>
      <c r="AC85" s="638"/>
      <c r="AD85" s="638"/>
      <c r="AE85" s="222"/>
      <c r="AF85" s="222"/>
      <c r="AG85" s="222"/>
      <c r="AH85" s="222"/>
      <c r="AI85" s="222"/>
      <c r="AJ85" s="222"/>
    </row>
    <row r="86" spans="1:36" ht="14" customHeight="1">
      <c r="A86" s="637"/>
      <c r="B86" s="637"/>
      <c r="C86" s="636"/>
      <c r="D86" s="636"/>
      <c r="E86" s="636"/>
      <c r="F86" s="636"/>
      <c r="G86" s="636"/>
      <c r="H86" s="640"/>
      <c r="I86" s="640"/>
      <c r="J86" s="640"/>
      <c r="K86" s="640"/>
      <c r="L86" s="640"/>
      <c r="M86" s="640"/>
      <c r="N86" s="640"/>
      <c r="O86" s="640"/>
      <c r="P86" s="640"/>
      <c r="Q86" s="640"/>
      <c r="R86" s="640"/>
      <c r="S86" s="640"/>
      <c r="T86" s="638"/>
      <c r="U86" s="638"/>
      <c r="V86" s="638"/>
      <c r="W86" s="638"/>
      <c r="X86" s="638"/>
      <c r="Y86" s="638"/>
      <c r="Z86" s="638"/>
      <c r="AA86" s="638"/>
      <c r="AB86" s="638"/>
      <c r="AC86" s="638"/>
      <c r="AD86" s="638"/>
      <c r="AE86" s="222"/>
      <c r="AF86" s="222"/>
      <c r="AG86" s="222"/>
      <c r="AH86" s="222"/>
      <c r="AI86" s="222"/>
      <c r="AJ86" s="222"/>
    </row>
    <row r="87" spans="1:36" ht="14" customHeight="1">
      <c r="A87" s="637"/>
      <c r="B87" s="637"/>
      <c r="C87" s="636"/>
      <c r="D87" s="636"/>
      <c r="E87" s="636"/>
      <c r="F87" s="636"/>
      <c r="G87" s="636"/>
      <c r="H87" s="640"/>
      <c r="I87" s="640"/>
      <c r="J87" s="640"/>
      <c r="K87" s="640"/>
      <c r="L87" s="640"/>
      <c r="M87" s="640"/>
      <c r="N87" s="640"/>
      <c r="O87" s="640"/>
      <c r="P87" s="640"/>
      <c r="Q87" s="640"/>
      <c r="R87" s="640"/>
      <c r="S87" s="640"/>
      <c r="T87" s="638"/>
      <c r="U87" s="638"/>
      <c r="V87" s="638"/>
      <c r="W87" s="638"/>
      <c r="X87" s="638"/>
      <c r="Y87" s="638"/>
      <c r="Z87" s="638"/>
      <c r="AA87" s="638"/>
      <c r="AB87" s="638"/>
      <c r="AC87" s="638"/>
      <c r="AD87" s="638"/>
      <c r="AE87" s="222"/>
      <c r="AF87" s="222"/>
      <c r="AG87" s="222"/>
      <c r="AH87" s="222"/>
      <c r="AI87" s="222"/>
      <c r="AJ87" s="222"/>
    </row>
    <row r="88" spans="1:36" ht="14" customHeight="1">
      <c r="A88" s="637"/>
      <c r="B88" s="637"/>
      <c r="C88" s="636"/>
      <c r="D88" s="636"/>
      <c r="E88" s="636"/>
      <c r="F88" s="636"/>
      <c r="G88" s="636"/>
      <c r="H88" s="640"/>
      <c r="I88" s="640"/>
      <c r="J88" s="640"/>
      <c r="K88" s="640"/>
      <c r="L88" s="640"/>
      <c r="M88" s="640"/>
      <c r="N88" s="640"/>
      <c r="O88" s="640"/>
      <c r="P88" s="640"/>
      <c r="Q88" s="640"/>
      <c r="R88" s="640"/>
      <c r="S88" s="640"/>
      <c r="T88" s="638"/>
      <c r="U88" s="638"/>
      <c r="V88" s="638"/>
      <c r="W88" s="638"/>
      <c r="X88" s="638"/>
      <c r="Y88" s="638"/>
      <c r="Z88" s="638"/>
      <c r="AA88" s="638"/>
      <c r="AB88" s="638"/>
      <c r="AC88" s="638"/>
      <c r="AD88" s="638"/>
      <c r="AE88" s="222"/>
      <c r="AF88" s="222"/>
      <c r="AG88" s="222"/>
      <c r="AH88" s="222"/>
      <c r="AI88" s="222"/>
      <c r="AJ88" s="222"/>
    </row>
    <row r="89" spans="1:36" ht="14" customHeight="1">
      <c r="A89" s="637"/>
      <c r="B89" s="637"/>
      <c r="C89" s="636"/>
      <c r="D89" s="636"/>
      <c r="E89" s="636"/>
      <c r="F89" s="636"/>
      <c r="G89" s="636"/>
      <c r="H89" s="640"/>
      <c r="I89" s="640"/>
      <c r="J89" s="640"/>
      <c r="K89" s="640"/>
      <c r="L89" s="640"/>
      <c r="M89" s="640"/>
      <c r="N89" s="640"/>
      <c r="O89" s="640"/>
      <c r="P89" s="640"/>
      <c r="Q89" s="640"/>
      <c r="R89" s="640"/>
      <c r="S89" s="640"/>
      <c r="T89" s="638"/>
      <c r="U89" s="638"/>
      <c r="V89" s="638"/>
      <c r="W89" s="638"/>
      <c r="X89" s="638"/>
      <c r="Y89" s="638"/>
      <c r="Z89" s="638"/>
      <c r="AA89" s="638"/>
      <c r="AB89" s="638"/>
      <c r="AC89" s="638"/>
      <c r="AD89" s="638"/>
      <c r="AE89" s="222"/>
      <c r="AF89" s="222"/>
      <c r="AG89" s="222"/>
      <c r="AH89" s="222"/>
      <c r="AI89" s="222"/>
      <c r="AJ89" s="222"/>
    </row>
    <row r="90" spans="1:36" ht="14" customHeight="1">
      <c r="A90" s="637"/>
      <c r="B90" s="637"/>
      <c r="C90" s="636"/>
      <c r="D90" s="636"/>
      <c r="E90" s="636"/>
      <c r="F90" s="636"/>
      <c r="G90" s="636"/>
      <c r="H90" s="640"/>
      <c r="I90" s="640"/>
      <c r="J90" s="640"/>
      <c r="K90" s="640"/>
      <c r="L90" s="640"/>
      <c r="M90" s="640"/>
      <c r="N90" s="640"/>
      <c r="O90" s="640"/>
      <c r="P90" s="640"/>
      <c r="Q90" s="640"/>
      <c r="R90" s="640"/>
      <c r="S90" s="640"/>
      <c r="T90" s="638"/>
      <c r="U90" s="638"/>
      <c r="V90" s="638"/>
      <c r="W90" s="638"/>
      <c r="X90" s="638"/>
      <c r="Y90" s="638"/>
      <c r="Z90" s="638"/>
      <c r="AA90" s="638"/>
      <c r="AB90" s="638"/>
      <c r="AC90" s="638"/>
      <c r="AD90" s="638"/>
      <c r="AE90" s="222"/>
      <c r="AF90" s="222"/>
      <c r="AG90" s="222"/>
      <c r="AH90" s="222"/>
      <c r="AI90" s="222"/>
      <c r="AJ90" s="222"/>
    </row>
    <row r="91" spans="1:36" ht="14" customHeight="1">
      <c r="A91" s="637"/>
      <c r="B91" s="637"/>
      <c r="C91" s="636"/>
      <c r="D91" s="636"/>
      <c r="E91" s="636"/>
      <c r="F91" s="636"/>
      <c r="G91" s="636"/>
      <c r="H91" s="640"/>
      <c r="I91" s="640"/>
      <c r="J91" s="640"/>
      <c r="K91" s="640"/>
      <c r="L91" s="640"/>
      <c r="M91" s="640"/>
      <c r="N91" s="640"/>
      <c r="O91" s="640"/>
      <c r="P91" s="640"/>
      <c r="Q91" s="640"/>
      <c r="R91" s="640"/>
      <c r="S91" s="640"/>
      <c r="T91" s="638"/>
      <c r="U91" s="638"/>
      <c r="V91" s="638"/>
      <c r="W91" s="638"/>
      <c r="X91" s="638"/>
      <c r="Y91" s="638"/>
      <c r="Z91" s="638"/>
      <c r="AA91" s="638"/>
      <c r="AB91" s="638"/>
      <c r="AC91" s="638"/>
      <c r="AD91" s="638"/>
      <c r="AE91" s="222"/>
      <c r="AF91" s="222"/>
      <c r="AG91" s="222"/>
      <c r="AH91" s="222"/>
      <c r="AI91" s="222"/>
      <c r="AJ91" s="222"/>
    </row>
    <row r="92" spans="1:36" ht="14" customHeight="1">
      <c r="A92" s="637"/>
      <c r="B92" s="637"/>
      <c r="C92" s="636"/>
      <c r="D92" s="636"/>
      <c r="E92" s="636"/>
      <c r="F92" s="636"/>
      <c r="G92" s="636"/>
      <c r="H92" s="640"/>
      <c r="I92" s="640"/>
      <c r="J92" s="640"/>
      <c r="K92" s="640"/>
      <c r="L92" s="640"/>
      <c r="M92" s="640"/>
      <c r="N92" s="640"/>
      <c r="O92" s="640"/>
      <c r="P92" s="640"/>
      <c r="Q92" s="640"/>
      <c r="R92" s="640"/>
      <c r="S92" s="640"/>
      <c r="T92" s="638"/>
      <c r="U92" s="638"/>
      <c r="V92" s="638"/>
      <c r="W92" s="638"/>
      <c r="X92" s="638"/>
      <c r="Y92" s="638"/>
      <c r="Z92" s="638"/>
      <c r="AA92" s="638"/>
      <c r="AB92" s="638"/>
      <c r="AC92" s="638"/>
      <c r="AD92" s="638"/>
      <c r="AE92" s="222"/>
      <c r="AF92" s="222"/>
      <c r="AG92" s="222"/>
      <c r="AH92" s="222"/>
      <c r="AI92" s="222"/>
      <c r="AJ92" s="222"/>
    </row>
    <row r="93" spans="1:36" ht="14" customHeight="1">
      <c r="A93" s="637"/>
      <c r="B93" s="637"/>
      <c r="C93" s="636"/>
      <c r="D93" s="636"/>
      <c r="E93" s="636"/>
      <c r="F93" s="636"/>
      <c r="G93" s="636"/>
      <c r="H93" s="640"/>
      <c r="I93" s="640"/>
      <c r="J93" s="640"/>
      <c r="K93" s="640"/>
      <c r="L93" s="640"/>
      <c r="M93" s="640"/>
      <c r="N93" s="640"/>
      <c r="O93" s="640"/>
      <c r="P93" s="640"/>
      <c r="Q93" s="640"/>
      <c r="R93" s="640"/>
      <c r="S93" s="640"/>
      <c r="T93" s="638"/>
      <c r="U93" s="638"/>
      <c r="V93" s="638"/>
      <c r="W93" s="638"/>
      <c r="X93" s="638"/>
      <c r="Y93" s="638"/>
      <c r="Z93" s="638"/>
      <c r="AA93" s="638"/>
      <c r="AB93" s="638"/>
      <c r="AC93" s="638"/>
      <c r="AD93" s="638"/>
      <c r="AE93" s="222"/>
      <c r="AF93" s="222"/>
      <c r="AG93" s="222"/>
      <c r="AH93" s="222"/>
      <c r="AI93" s="222"/>
      <c r="AJ93" s="222"/>
    </row>
    <row r="94" spans="1:36" ht="14" customHeight="1">
      <c r="A94" s="637"/>
      <c r="B94" s="637"/>
      <c r="C94" s="636"/>
      <c r="D94" s="636"/>
      <c r="E94" s="636"/>
      <c r="F94" s="636"/>
      <c r="G94" s="636"/>
      <c r="H94" s="640"/>
      <c r="I94" s="640"/>
      <c r="J94" s="640"/>
      <c r="K94" s="640"/>
      <c r="L94" s="640"/>
      <c r="M94" s="640"/>
      <c r="N94" s="640"/>
      <c r="O94" s="640"/>
      <c r="P94" s="640"/>
      <c r="Q94" s="640"/>
      <c r="R94" s="640"/>
      <c r="S94" s="640"/>
      <c r="T94" s="638"/>
      <c r="U94" s="638"/>
      <c r="V94" s="638"/>
      <c r="W94" s="638"/>
      <c r="X94" s="638"/>
      <c r="Y94" s="638"/>
      <c r="Z94" s="638"/>
      <c r="AA94" s="638"/>
      <c r="AB94" s="638"/>
      <c r="AC94" s="638"/>
      <c r="AD94" s="638"/>
      <c r="AE94" s="222"/>
      <c r="AF94" s="222"/>
      <c r="AG94" s="222"/>
      <c r="AH94" s="222"/>
      <c r="AI94" s="222"/>
      <c r="AJ94" s="222"/>
    </row>
    <row r="95" spans="1:36" ht="14" customHeight="1">
      <c r="A95" s="637"/>
      <c r="B95" s="637"/>
      <c r="C95" s="636"/>
      <c r="D95" s="636"/>
      <c r="E95" s="636"/>
      <c r="F95" s="636"/>
      <c r="G95" s="636"/>
      <c r="H95" s="640"/>
      <c r="I95" s="640"/>
      <c r="J95" s="640"/>
      <c r="K95" s="640"/>
      <c r="L95" s="640"/>
      <c r="M95" s="640"/>
      <c r="N95" s="640"/>
      <c r="O95" s="640"/>
      <c r="P95" s="640"/>
      <c r="Q95" s="640"/>
      <c r="R95" s="640"/>
      <c r="S95" s="640"/>
      <c r="T95" s="638"/>
      <c r="U95" s="638"/>
      <c r="V95" s="638"/>
      <c r="W95" s="638"/>
      <c r="X95" s="638"/>
      <c r="Y95" s="638"/>
      <c r="Z95" s="638"/>
      <c r="AA95" s="638"/>
      <c r="AB95" s="638"/>
      <c r="AC95" s="638"/>
      <c r="AD95" s="638"/>
      <c r="AE95" s="222"/>
      <c r="AF95" s="222"/>
      <c r="AG95" s="222"/>
      <c r="AH95" s="222"/>
      <c r="AI95" s="222"/>
      <c r="AJ95" s="222"/>
    </row>
    <row r="96" spans="1:36" ht="14" customHeight="1">
      <c r="A96" s="637"/>
      <c r="B96" s="637"/>
      <c r="C96" s="636"/>
      <c r="D96" s="636"/>
      <c r="E96" s="636"/>
      <c r="F96" s="636"/>
      <c r="G96" s="636"/>
      <c r="H96" s="640"/>
      <c r="I96" s="640"/>
      <c r="J96" s="640"/>
      <c r="K96" s="640"/>
      <c r="L96" s="640"/>
      <c r="M96" s="640"/>
      <c r="N96" s="640"/>
      <c r="O96" s="640"/>
      <c r="P96" s="640"/>
      <c r="Q96" s="640"/>
      <c r="R96" s="640"/>
      <c r="S96" s="640"/>
      <c r="T96" s="638"/>
      <c r="U96" s="638"/>
      <c r="V96" s="638"/>
      <c r="W96" s="638"/>
      <c r="X96" s="638"/>
      <c r="Y96" s="638"/>
      <c r="Z96" s="638"/>
      <c r="AA96" s="638"/>
      <c r="AB96" s="638"/>
      <c r="AC96" s="638"/>
      <c r="AD96" s="638"/>
      <c r="AE96" s="222"/>
      <c r="AF96" s="222"/>
      <c r="AG96" s="222"/>
      <c r="AH96" s="222"/>
      <c r="AI96" s="222"/>
      <c r="AJ96" s="222"/>
    </row>
    <row r="97" spans="1:36" ht="14" customHeight="1">
      <c r="A97" s="637"/>
      <c r="B97" s="637"/>
      <c r="C97" s="636"/>
      <c r="D97" s="636"/>
      <c r="E97" s="636"/>
      <c r="F97" s="636"/>
      <c r="G97" s="636"/>
      <c r="H97" s="640"/>
      <c r="I97" s="640"/>
      <c r="J97" s="640"/>
      <c r="K97" s="640"/>
      <c r="L97" s="640"/>
      <c r="M97" s="640"/>
      <c r="N97" s="640"/>
      <c r="O97" s="640"/>
      <c r="P97" s="640"/>
      <c r="Q97" s="640"/>
      <c r="R97" s="640"/>
      <c r="S97" s="640"/>
      <c r="T97" s="638"/>
      <c r="U97" s="638"/>
      <c r="V97" s="638"/>
      <c r="W97" s="638"/>
      <c r="X97" s="638"/>
      <c r="Y97" s="638"/>
      <c r="Z97" s="638"/>
      <c r="AA97" s="638"/>
      <c r="AB97" s="638"/>
      <c r="AC97" s="638"/>
      <c r="AD97" s="638"/>
      <c r="AE97" s="222"/>
      <c r="AF97" s="222"/>
      <c r="AG97" s="222"/>
      <c r="AH97" s="222"/>
      <c r="AI97" s="222"/>
      <c r="AJ97" s="222"/>
    </row>
    <row r="98" spans="1:36" ht="14" customHeight="1">
      <c r="A98" s="637"/>
      <c r="B98" s="637"/>
      <c r="C98" s="636"/>
      <c r="D98" s="636"/>
      <c r="E98" s="636"/>
      <c r="F98" s="636"/>
      <c r="G98" s="636"/>
      <c r="H98" s="640"/>
      <c r="I98" s="640"/>
      <c r="J98" s="640"/>
      <c r="K98" s="640"/>
      <c r="L98" s="640"/>
      <c r="M98" s="640"/>
      <c r="N98" s="640"/>
      <c r="O98" s="640"/>
      <c r="P98" s="640"/>
      <c r="Q98" s="640"/>
      <c r="R98" s="640"/>
      <c r="S98" s="640"/>
      <c r="T98" s="638"/>
      <c r="U98" s="638"/>
      <c r="V98" s="638"/>
      <c r="W98" s="638"/>
      <c r="X98" s="638"/>
      <c r="Y98" s="638"/>
      <c r="Z98" s="638"/>
      <c r="AA98" s="638"/>
      <c r="AB98" s="638"/>
      <c r="AC98" s="638"/>
      <c r="AD98" s="638"/>
      <c r="AE98" s="222"/>
      <c r="AF98" s="222"/>
      <c r="AG98" s="222"/>
      <c r="AH98" s="222"/>
      <c r="AI98" s="222"/>
      <c r="AJ98" s="222"/>
    </row>
    <row r="99" spans="1:36" ht="14" customHeight="1">
      <c r="A99" s="637"/>
      <c r="B99" s="637"/>
      <c r="C99" s="636"/>
      <c r="D99" s="636"/>
      <c r="E99" s="636"/>
      <c r="F99" s="636"/>
      <c r="G99" s="636"/>
      <c r="H99" s="640"/>
      <c r="I99" s="640"/>
      <c r="J99" s="640"/>
      <c r="K99" s="640"/>
      <c r="L99" s="640"/>
      <c r="M99" s="640"/>
      <c r="N99" s="640"/>
      <c r="O99" s="640"/>
      <c r="P99" s="640"/>
      <c r="Q99" s="640"/>
      <c r="R99" s="640"/>
      <c r="S99" s="640"/>
      <c r="T99" s="638"/>
      <c r="U99" s="638"/>
      <c r="V99" s="638"/>
      <c r="W99" s="638"/>
      <c r="X99" s="638"/>
      <c r="Y99" s="638"/>
      <c r="Z99" s="638"/>
      <c r="AA99" s="638"/>
      <c r="AB99" s="638"/>
      <c r="AC99" s="638"/>
      <c r="AD99" s="638"/>
      <c r="AE99" s="222"/>
      <c r="AF99" s="222"/>
      <c r="AG99" s="222"/>
      <c r="AH99" s="222"/>
      <c r="AI99" s="222"/>
      <c r="AJ99" s="222"/>
    </row>
    <row r="100" spans="1:36" ht="14" customHeight="1">
      <c r="A100" s="637"/>
      <c r="B100" s="637"/>
      <c r="C100" s="636"/>
      <c r="D100" s="636"/>
      <c r="E100" s="636"/>
      <c r="F100" s="636"/>
      <c r="G100" s="636"/>
      <c r="H100" s="640"/>
      <c r="I100" s="640"/>
      <c r="J100" s="640"/>
      <c r="K100" s="640"/>
      <c r="L100" s="640"/>
      <c r="M100" s="640"/>
      <c r="N100" s="640"/>
      <c r="O100" s="640"/>
      <c r="P100" s="640"/>
      <c r="Q100" s="640"/>
      <c r="R100" s="640"/>
      <c r="S100" s="640"/>
      <c r="T100" s="638"/>
      <c r="U100" s="638"/>
      <c r="V100" s="638"/>
      <c r="W100" s="638"/>
      <c r="X100" s="638"/>
      <c r="Y100" s="638"/>
      <c r="Z100" s="638"/>
      <c r="AA100" s="638"/>
      <c r="AB100" s="638"/>
      <c r="AC100" s="638"/>
      <c r="AD100" s="638"/>
      <c r="AE100" s="222"/>
      <c r="AF100" s="222"/>
      <c r="AG100" s="222"/>
      <c r="AH100" s="222"/>
      <c r="AI100" s="222"/>
      <c r="AJ100" s="222"/>
    </row>
    <row r="101" spans="1:36" ht="14" customHeight="1">
      <c r="A101" s="637"/>
      <c r="B101" s="637"/>
      <c r="C101" s="636"/>
      <c r="D101" s="636"/>
      <c r="E101" s="636"/>
      <c r="F101" s="636"/>
      <c r="G101" s="636"/>
      <c r="H101" s="640"/>
      <c r="I101" s="640"/>
      <c r="J101" s="640"/>
      <c r="K101" s="640"/>
      <c r="L101" s="640"/>
      <c r="M101" s="640"/>
      <c r="N101" s="640"/>
      <c r="O101" s="640"/>
      <c r="P101" s="640"/>
      <c r="Q101" s="640"/>
      <c r="R101" s="640"/>
      <c r="S101" s="640"/>
      <c r="T101" s="638"/>
      <c r="U101" s="638"/>
      <c r="V101" s="638"/>
      <c r="W101" s="638"/>
      <c r="X101" s="638"/>
      <c r="Y101" s="638"/>
      <c r="Z101" s="638"/>
      <c r="AA101" s="638"/>
      <c r="AB101" s="638"/>
      <c r="AC101" s="638"/>
      <c r="AD101" s="638"/>
      <c r="AE101" s="222"/>
      <c r="AF101" s="222"/>
      <c r="AG101" s="222"/>
      <c r="AH101" s="222"/>
      <c r="AI101" s="222"/>
      <c r="AJ101" s="222"/>
    </row>
    <row r="102" spans="1:36" ht="14" customHeight="1">
      <c r="A102" s="637"/>
      <c r="B102" s="637"/>
      <c r="C102" s="636"/>
      <c r="D102" s="636"/>
      <c r="E102" s="636"/>
      <c r="F102" s="636"/>
      <c r="G102" s="636"/>
      <c r="H102" s="640"/>
      <c r="I102" s="640"/>
      <c r="J102" s="640"/>
      <c r="K102" s="640"/>
      <c r="L102" s="640"/>
      <c r="M102" s="640"/>
      <c r="N102" s="640"/>
      <c r="O102" s="640"/>
      <c r="P102" s="640"/>
      <c r="Q102" s="640"/>
      <c r="R102" s="640"/>
      <c r="S102" s="640"/>
      <c r="T102" s="638"/>
      <c r="U102" s="638"/>
      <c r="V102" s="638"/>
      <c r="W102" s="638"/>
      <c r="X102" s="638"/>
      <c r="Y102" s="638"/>
      <c r="Z102" s="638"/>
      <c r="AA102" s="638"/>
      <c r="AB102" s="638"/>
      <c r="AC102" s="638"/>
      <c r="AD102" s="638"/>
      <c r="AE102" s="222"/>
      <c r="AF102" s="222"/>
      <c r="AG102" s="222"/>
      <c r="AH102" s="222"/>
      <c r="AI102" s="222"/>
      <c r="AJ102" s="222"/>
    </row>
    <row r="103" spans="1:36" ht="14" customHeight="1">
      <c r="A103" s="637"/>
      <c r="B103" s="637"/>
      <c r="C103" s="636"/>
      <c r="D103" s="636"/>
      <c r="E103" s="636"/>
      <c r="F103" s="636"/>
      <c r="G103" s="636"/>
      <c r="H103" s="640"/>
      <c r="I103" s="640"/>
      <c r="J103" s="640"/>
      <c r="K103" s="640"/>
      <c r="L103" s="640"/>
      <c r="M103" s="640"/>
      <c r="N103" s="640"/>
      <c r="O103" s="640"/>
      <c r="P103" s="640"/>
      <c r="Q103" s="640"/>
      <c r="R103" s="640"/>
      <c r="S103" s="640"/>
      <c r="T103" s="638"/>
      <c r="U103" s="638"/>
      <c r="V103" s="638"/>
      <c r="W103" s="638"/>
      <c r="X103" s="638"/>
      <c r="Y103" s="638"/>
      <c r="Z103" s="638"/>
      <c r="AA103" s="638"/>
      <c r="AB103" s="638"/>
      <c r="AC103" s="638"/>
      <c r="AD103" s="638"/>
      <c r="AE103" s="222"/>
      <c r="AF103" s="222"/>
      <c r="AG103" s="222"/>
      <c r="AH103" s="222"/>
      <c r="AI103" s="222"/>
      <c r="AJ103" s="222"/>
    </row>
    <row r="104" spans="1:36" ht="14" customHeight="1">
      <c r="A104" s="637"/>
      <c r="B104" s="637"/>
      <c r="C104" s="636"/>
      <c r="D104" s="636"/>
      <c r="E104" s="636"/>
      <c r="F104" s="636"/>
      <c r="G104" s="636"/>
      <c r="H104" s="640"/>
      <c r="I104" s="640"/>
      <c r="J104" s="640"/>
      <c r="K104" s="640"/>
      <c r="L104" s="640"/>
      <c r="M104" s="640"/>
      <c r="N104" s="640"/>
      <c r="O104" s="640"/>
      <c r="P104" s="640"/>
      <c r="Q104" s="640"/>
      <c r="R104" s="640"/>
      <c r="S104" s="640"/>
      <c r="T104" s="638"/>
      <c r="U104" s="638"/>
      <c r="V104" s="638"/>
      <c r="W104" s="638"/>
      <c r="X104" s="638"/>
      <c r="Y104" s="638"/>
      <c r="Z104" s="638"/>
      <c r="AA104" s="638"/>
      <c r="AB104" s="638"/>
      <c r="AC104" s="638"/>
      <c r="AD104" s="638"/>
      <c r="AE104" s="222"/>
      <c r="AF104" s="222"/>
      <c r="AG104" s="222"/>
      <c r="AH104" s="222"/>
      <c r="AI104" s="222"/>
      <c r="AJ104" s="222"/>
    </row>
    <row r="105" spans="1:36" ht="14" customHeight="1">
      <c r="A105" s="637"/>
      <c r="B105" s="637"/>
      <c r="C105" s="636"/>
      <c r="D105" s="636"/>
      <c r="E105" s="636"/>
      <c r="F105" s="636"/>
      <c r="G105" s="636"/>
      <c r="H105" s="640"/>
      <c r="I105" s="640"/>
      <c r="J105" s="640"/>
      <c r="K105" s="640"/>
      <c r="L105" s="640"/>
      <c r="M105" s="640"/>
      <c r="N105" s="640"/>
      <c r="O105" s="640"/>
      <c r="P105" s="640"/>
      <c r="Q105" s="640"/>
      <c r="R105" s="640"/>
      <c r="S105" s="640"/>
      <c r="T105" s="638"/>
      <c r="U105" s="638"/>
      <c r="V105" s="638"/>
      <c r="W105" s="638"/>
      <c r="X105" s="638"/>
      <c r="Y105" s="638"/>
      <c r="Z105" s="638"/>
      <c r="AA105" s="638"/>
      <c r="AB105" s="638"/>
      <c r="AC105" s="638"/>
      <c r="AD105" s="638"/>
      <c r="AE105" s="222"/>
      <c r="AF105" s="222"/>
      <c r="AG105" s="222"/>
      <c r="AH105" s="222"/>
      <c r="AI105" s="222"/>
      <c r="AJ105" s="222"/>
    </row>
    <row r="106" spans="1:36" ht="14" customHeight="1">
      <c r="A106" s="637"/>
      <c r="B106" s="637"/>
      <c r="C106" s="636"/>
      <c r="D106" s="636"/>
      <c r="E106" s="636"/>
      <c r="F106" s="636"/>
      <c r="G106" s="636"/>
      <c r="H106" s="640"/>
      <c r="I106" s="640"/>
      <c r="J106" s="640"/>
      <c r="K106" s="640"/>
      <c r="L106" s="640"/>
      <c r="M106" s="640"/>
      <c r="N106" s="640"/>
      <c r="O106" s="640"/>
      <c r="P106" s="640"/>
      <c r="Q106" s="640"/>
      <c r="R106" s="640"/>
      <c r="S106" s="640"/>
      <c r="T106" s="638"/>
      <c r="U106" s="638"/>
      <c r="V106" s="638"/>
      <c r="W106" s="638"/>
      <c r="X106" s="638"/>
      <c r="Y106" s="638"/>
      <c r="Z106" s="638"/>
      <c r="AA106" s="638"/>
      <c r="AB106" s="638"/>
      <c r="AC106" s="638"/>
      <c r="AD106" s="638"/>
      <c r="AE106" s="222"/>
      <c r="AF106" s="222"/>
      <c r="AG106" s="222"/>
      <c r="AH106" s="222"/>
      <c r="AI106" s="222"/>
      <c r="AJ106" s="222"/>
    </row>
    <row r="107" spans="1:36" ht="14" customHeight="1">
      <c r="A107" s="637"/>
      <c r="B107" s="637"/>
      <c r="C107" s="636"/>
      <c r="D107" s="636"/>
      <c r="E107" s="636"/>
      <c r="F107" s="636"/>
      <c r="G107" s="636"/>
      <c r="H107" s="640"/>
      <c r="I107" s="640"/>
      <c r="J107" s="640"/>
      <c r="K107" s="640"/>
      <c r="L107" s="640"/>
      <c r="M107" s="640"/>
      <c r="N107" s="640"/>
      <c r="O107" s="640"/>
      <c r="P107" s="640"/>
      <c r="Q107" s="640"/>
      <c r="R107" s="640"/>
      <c r="S107" s="640"/>
      <c r="T107" s="638"/>
      <c r="U107" s="638"/>
      <c r="V107" s="638"/>
      <c r="W107" s="638"/>
      <c r="X107" s="638"/>
      <c r="Y107" s="638"/>
      <c r="Z107" s="638"/>
      <c r="AA107" s="638"/>
      <c r="AB107" s="638"/>
      <c r="AC107" s="638"/>
      <c r="AD107" s="638"/>
      <c r="AE107" s="222"/>
      <c r="AF107" s="222"/>
      <c r="AG107" s="222"/>
      <c r="AH107" s="222"/>
      <c r="AI107" s="222"/>
      <c r="AJ107" s="222"/>
    </row>
    <row r="108" spans="1:36" ht="14" customHeight="1">
      <c r="A108" s="637"/>
      <c r="B108" s="637"/>
      <c r="C108" s="636"/>
      <c r="D108" s="636"/>
      <c r="E108" s="636"/>
      <c r="F108" s="636"/>
      <c r="G108" s="636"/>
      <c r="H108" s="640"/>
      <c r="I108" s="640"/>
      <c r="J108" s="640"/>
      <c r="K108" s="640"/>
      <c r="L108" s="640"/>
      <c r="M108" s="640"/>
      <c r="N108" s="640"/>
      <c r="O108" s="640"/>
      <c r="P108" s="640"/>
      <c r="Q108" s="640"/>
      <c r="R108" s="640"/>
      <c r="S108" s="640"/>
      <c r="T108" s="638"/>
      <c r="U108" s="638"/>
      <c r="V108" s="638"/>
      <c r="W108" s="638"/>
      <c r="X108" s="638"/>
      <c r="Y108" s="638"/>
      <c r="Z108" s="638"/>
      <c r="AA108" s="638"/>
      <c r="AB108" s="638"/>
      <c r="AC108" s="638"/>
      <c r="AD108" s="638"/>
      <c r="AE108" s="222"/>
      <c r="AF108" s="222"/>
      <c r="AG108" s="222"/>
      <c r="AH108" s="222"/>
      <c r="AI108" s="222"/>
      <c r="AJ108" s="222"/>
    </row>
    <row r="109" spans="1:36" ht="14" customHeight="1">
      <c r="A109" s="637"/>
      <c r="B109" s="637"/>
      <c r="C109" s="636"/>
      <c r="D109" s="636"/>
      <c r="E109" s="636"/>
      <c r="F109" s="636"/>
      <c r="G109" s="636"/>
      <c r="H109" s="640"/>
      <c r="I109" s="640"/>
      <c r="J109" s="640"/>
      <c r="K109" s="640"/>
      <c r="L109" s="640"/>
      <c r="M109" s="640"/>
      <c r="N109" s="640"/>
      <c r="O109" s="640"/>
      <c r="P109" s="640"/>
      <c r="Q109" s="640"/>
      <c r="R109" s="640"/>
      <c r="S109" s="640"/>
      <c r="T109" s="638"/>
      <c r="U109" s="638"/>
      <c r="V109" s="638"/>
      <c r="W109" s="638"/>
      <c r="X109" s="638"/>
      <c r="Y109" s="638"/>
      <c r="Z109" s="638"/>
      <c r="AA109" s="638"/>
      <c r="AB109" s="638"/>
      <c r="AC109" s="638"/>
      <c r="AD109" s="638"/>
      <c r="AE109" s="222"/>
      <c r="AF109" s="222"/>
      <c r="AG109" s="222"/>
      <c r="AH109" s="222"/>
      <c r="AI109" s="222"/>
      <c r="AJ109" s="222"/>
    </row>
    <row r="110" spans="1:36" ht="14" customHeight="1">
      <c r="A110" s="637"/>
      <c r="B110" s="637"/>
      <c r="C110" s="636"/>
      <c r="D110" s="636"/>
      <c r="E110" s="636"/>
      <c r="F110" s="636"/>
      <c r="G110" s="636"/>
      <c r="H110" s="640"/>
      <c r="I110" s="640"/>
      <c r="J110" s="640"/>
      <c r="K110" s="640"/>
      <c r="L110" s="640"/>
      <c r="M110" s="640"/>
      <c r="N110" s="640"/>
      <c r="O110" s="640"/>
      <c r="P110" s="640"/>
      <c r="Q110" s="640"/>
      <c r="R110" s="640"/>
      <c r="S110" s="640"/>
      <c r="T110" s="638"/>
      <c r="U110" s="638"/>
      <c r="V110" s="638"/>
      <c r="W110" s="638"/>
      <c r="X110" s="638"/>
      <c r="Y110" s="638"/>
      <c r="Z110" s="638"/>
      <c r="AA110" s="638"/>
      <c r="AB110" s="638"/>
      <c r="AC110" s="638"/>
      <c r="AD110" s="638"/>
      <c r="AE110" s="222"/>
      <c r="AF110" s="222"/>
      <c r="AG110" s="222"/>
      <c r="AH110" s="222"/>
      <c r="AI110" s="222"/>
      <c r="AJ110" s="222"/>
    </row>
    <row r="111" spans="1:36" ht="14" customHeight="1">
      <c r="A111" s="637"/>
      <c r="B111" s="637"/>
      <c r="C111" s="636"/>
      <c r="D111" s="636"/>
      <c r="E111" s="636"/>
      <c r="F111" s="636"/>
      <c r="G111" s="636"/>
      <c r="H111" s="640"/>
      <c r="I111" s="640"/>
      <c r="J111" s="640"/>
      <c r="K111" s="640"/>
      <c r="L111" s="640"/>
      <c r="M111" s="640"/>
      <c r="N111" s="640"/>
      <c r="O111" s="640"/>
      <c r="P111" s="640"/>
      <c r="Q111" s="640"/>
      <c r="R111" s="640"/>
      <c r="S111" s="640"/>
      <c r="T111" s="638"/>
      <c r="U111" s="638"/>
      <c r="V111" s="638"/>
      <c r="W111" s="638"/>
      <c r="X111" s="638"/>
      <c r="Y111" s="638"/>
      <c r="Z111" s="638"/>
      <c r="AA111" s="638"/>
      <c r="AB111" s="638"/>
      <c r="AC111" s="638"/>
      <c r="AD111" s="638"/>
      <c r="AE111" s="222"/>
      <c r="AF111" s="222"/>
      <c r="AG111" s="222"/>
      <c r="AH111" s="222"/>
      <c r="AI111" s="222"/>
      <c r="AJ111" s="222"/>
    </row>
    <row r="112" spans="1:36" ht="14" customHeight="1">
      <c r="A112" s="637"/>
      <c r="B112" s="637"/>
      <c r="C112" s="636"/>
      <c r="D112" s="636"/>
      <c r="E112" s="636"/>
      <c r="F112" s="636"/>
      <c r="G112" s="636"/>
      <c r="H112" s="640"/>
      <c r="I112" s="640"/>
      <c r="J112" s="640"/>
      <c r="K112" s="640"/>
      <c r="L112" s="640"/>
      <c r="M112" s="640"/>
      <c r="N112" s="640"/>
      <c r="O112" s="640"/>
      <c r="P112" s="640"/>
      <c r="Q112" s="640"/>
      <c r="R112" s="640"/>
      <c r="S112" s="640"/>
      <c r="T112" s="638"/>
      <c r="U112" s="638"/>
      <c r="V112" s="638"/>
      <c r="W112" s="638"/>
      <c r="X112" s="638"/>
      <c r="Y112" s="638"/>
      <c r="Z112" s="638"/>
      <c r="AA112" s="638"/>
      <c r="AB112" s="638"/>
      <c r="AC112" s="638"/>
      <c r="AD112" s="638"/>
      <c r="AE112" s="222"/>
      <c r="AF112" s="222"/>
      <c r="AG112" s="222"/>
      <c r="AH112" s="222"/>
      <c r="AI112" s="222"/>
      <c r="AJ112" s="222"/>
    </row>
    <row r="113" spans="1:36" ht="14" customHeight="1">
      <c r="A113" s="637"/>
      <c r="B113" s="637"/>
      <c r="C113" s="636"/>
      <c r="D113" s="636"/>
      <c r="E113" s="636"/>
      <c r="F113" s="636"/>
      <c r="G113" s="636"/>
      <c r="H113" s="640"/>
      <c r="I113" s="640"/>
      <c r="J113" s="640"/>
      <c r="K113" s="640"/>
      <c r="L113" s="640"/>
      <c r="M113" s="640"/>
      <c r="N113" s="640"/>
      <c r="O113" s="640"/>
      <c r="P113" s="640"/>
      <c r="Q113" s="640"/>
      <c r="R113" s="640"/>
      <c r="S113" s="640"/>
      <c r="T113" s="638"/>
      <c r="U113" s="638"/>
      <c r="V113" s="638"/>
      <c r="W113" s="638"/>
      <c r="X113" s="638"/>
      <c r="Y113" s="638"/>
      <c r="Z113" s="638"/>
      <c r="AA113" s="638"/>
      <c r="AB113" s="638"/>
      <c r="AC113" s="638"/>
      <c r="AD113" s="638"/>
      <c r="AE113" s="222"/>
      <c r="AF113" s="222"/>
      <c r="AG113" s="222"/>
      <c r="AH113" s="222"/>
      <c r="AI113" s="222"/>
      <c r="AJ113" s="222"/>
    </row>
    <row r="114" spans="1:36" ht="14" customHeight="1">
      <c r="A114" s="637"/>
      <c r="B114" s="637"/>
      <c r="C114" s="636"/>
      <c r="D114" s="636"/>
      <c r="E114" s="636"/>
      <c r="F114" s="636"/>
      <c r="G114" s="636"/>
      <c r="H114" s="640"/>
      <c r="I114" s="640"/>
      <c r="J114" s="640"/>
      <c r="K114" s="640"/>
      <c r="L114" s="640"/>
      <c r="M114" s="640"/>
      <c r="N114" s="640"/>
      <c r="O114" s="640"/>
      <c r="P114" s="640"/>
      <c r="Q114" s="640"/>
      <c r="R114" s="640"/>
      <c r="S114" s="640"/>
      <c r="T114" s="638"/>
      <c r="U114" s="638"/>
      <c r="V114" s="638"/>
      <c r="W114" s="638"/>
      <c r="X114" s="638"/>
      <c r="Y114" s="638"/>
      <c r="Z114" s="638"/>
      <c r="AA114" s="638"/>
      <c r="AB114" s="638"/>
      <c r="AC114" s="638"/>
      <c r="AD114" s="638"/>
      <c r="AE114" s="222"/>
      <c r="AF114" s="222"/>
      <c r="AG114" s="222"/>
      <c r="AH114" s="222"/>
      <c r="AI114" s="222"/>
      <c r="AJ114" s="222"/>
    </row>
    <row r="115" spans="1:36" ht="14" customHeight="1">
      <c r="A115" s="637"/>
      <c r="B115" s="637"/>
      <c r="C115" s="636"/>
      <c r="D115" s="636"/>
      <c r="E115" s="636"/>
      <c r="F115" s="636"/>
      <c r="G115" s="636"/>
      <c r="H115" s="640"/>
      <c r="I115" s="640"/>
      <c r="J115" s="640"/>
      <c r="K115" s="640"/>
      <c r="L115" s="640"/>
      <c r="M115" s="640"/>
      <c r="N115" s="640"/>
      <c r="O115" s="640"/>
      <c r="P115" s="640"/>
      <c r="Q115" s="640"/>
      <c r="R115" s="640"/>
      <c r="S115" s="640"/>
      <c r="T115" s="638"/>
      <c r="U115" s="638"/>
      <c r="V115" s="638"/>
      <c r="W115" s="638"/>
      <c r="X115" s="638"/>
      <c r="Y115" s="638"/>
      <c r="Z115" s="638"/>
      <c r="AA115" s="638"/>
      <c r="AB115" s="638"/>
      <c r="AC115" s="638"/>
      <c r="AD115" s="638"/>
      <c r="AE115" s="222"/>
      <c r="AF115" s="222"/>
      <c r="AG115" s="222"/>
      <c r="AH115" s="222"/>
      <c r="AI115" s="222"/>
      <c r="AJ115" s="222"/>
    </row>
    <row r="116" spans="1:36" ht="14" customHeight="1">
      <c r="A116" s="637"/>
      <c r="B116" s="637"/>
      <c r="C116" s="636"/>
      <c r="D116" s="636"/>
      <c r="E116" s="636"/>
      <c r="F116" s="636"/>
      <c r="G116" s="636"/>
      <c r="H116" s="640"/>
      <c r="I116" s="640"/>
      <c r="J116" s="640"/>
      <c r="K116" s="640"/>
      <c r="L116" s="640"/>
      <c r="M116" s="640"/>
      <c r="N116" s="640"/>
      <c r="O116" s="640"/>
      <c r="P116" s="640"/>
      <c r="Q116" s="640"/>
      <c r="R116" s="640"/>
      <c r="S116" s="640"/>
      <c r="T116" s="638"/>
      <c r="U116" s="638"/>
      <c r="V116" s="638"/>
      <c r="W116" s="638"/>
      <c r="X116" s="638"/>
      <c r="Y116" s="638"/>
      <c r="Z116" s="638"/>
      <c r="AA116" s="638"/>
      <c r="AB116" s="638"/>
      <c r="AC116" s="638"/>
      <c r="AD116" s="638"/>
      <c r="AE116" s="222"/>
      <c r="AF116" s="222"/>
      <c r="AG116" s="222"/>
      <c r="AH116" s="222"/>
      <c r="AI116" s="222"/>
      <c r="AJ116" s="222"/>
    </row>
    <row r="117" spans="1:36" ht="14" customHeight="1">
      <c r="A117" s="637"/>
      <c r="B117" s="637"/>
      <c r="C117" s="636"/>
      <c r="D117" s="636"/>
      <c r="E117" s="636"/>
      <c r="F117" s="636"/>
      <c r="G117" s="636"/>
      <c r="H117" s="640"/>
      <c r="I117" s="640"/>
      <c r="J117" s="640"/>
      <c r="K117" s="640"/>
      <c r="L117" s="640"/>
      <c r="M117" s="640"/>
      <c r="N117" s="640"/>
      <c r="O117" s="640"/>
      <c r="P117" s="640"/>
      <c r="Q117" s="640"/>
      <c r="R117" s="640"/>
      <c r="S117" s="640"/>
      <c r="T117" s="638"/>
      <c r="U117" s="638"/>
      <c r="V117" s="638"/>
      <c r="W117" s="638"/>
      <c r="X117" s="638"/>
      <c r="Y117" s="638"/>
      <c r="Z117" s="638"/>
      <c r="AA117" s="638"/>
      <c r="AB117" s="638"/>
      <c r="AC117" s="638"/>
      <c r="AD117" s="638"/>
      <c r="AE117" s="222"/>
      <c r="AF117" s="222"/>
      <c r="AG117" s="222"/>
      <c r="AH117" s="222"/>
      <c r="AI117" s="222"/>
      <c r="AJ117" s="222"/>
    </row>
    <row r="118" spans="1:36" ht="14" customHeight="1">
      <c r="A118" s="637"/>
      <c r="B118" s="637"/>
      <c r="C118" s="636"/>
      <c r="D118" s="636"/>
      <c r="E118" s="636"/>
      <c r="F118" s="636"/>
      <c r="G118" s="636"/>
      <c r="H118" s="640"/>
      <c r="I118" s="640"/>
      <c r="J118" s="640"/>
      <c r="K118" s="640"/>
      <c r="L118" s="640"/>
      <c r="M118" s="640"/>
      <c r="N118" s="640"/>
      <c r="O118" s="640"/>
      <c r="P118" s="640"/>
      <c r="Q118" s="640"/>
      <c r="R118" s="640"/>
      <c r="S118" s="640"/>
      <c r="T118" s="638"/>
      <c r="U118" s="638"/>
      <c r="V118" s="638"/>
      <c r="W118" s="638"/>
      <c r="X118" s="638"/>
      <c r="Y118" s="638"/>
      <c r="Z118" s="638"/>
      <c r="AA118" s="638"/>
      <c r="AB118" s="638"/>
      <c r="AC118" s="638"/>
      <c r="AD118" s="638"/>
      <c r="AE118" s="222"/>
      <c r="AF118" s="222"/>
      <c r="AG118" s="222"/>
      <c r="AH118" s="222"/>
      <c r="AI118" s="222"/>
      <c r="AJ118" s="222"/>
    </row>
    <row r="119" spans="1:36" ht="14" customHeight="1">
      <c r="A119" s="637"/>
      <c r="B119" s="637"/>
      <c r="C119" s="636"/>
      <c r="D119" s="636"/>
      <c r="E119" s="636"/>
      <c r="F119" s="636"/>
      <c r="G119" s="636"/>
      <c r="H119" s="640"/>
      <c r="I119" s="640"/>
      <c r="J119" s="640"/>
      <c r="K119" s="640"/>
      <c r="L119" s="640"/>
      <c r="M119" s="640"/>
      <c r="N119" s="640"/>
      <c r="O119" s="640"/>
      <c r="P119" s="640"/>
      <c r="Q119" s="640"/>
      <c r="R119" s="640"/>
      <c r="S119" s="640"/>
      <c r="T119" s="638"/>
      <c r="U119" s="638"/>
      <c r="V119" s="638"/>
      <c r="W119" s="638"/>
      <c r="X119" s="638"/>
      <c r="Y119" s="638"/>
      <c r="Z119" s="638"/>
      <c r="AA119" s="638"/>
      <c r="AB119" s="638"/>
      <c r="AC119" s="638"/>
      <c r="AD119" s="638"/>
      <c r="AE119" s="222"/>
      <c r="AF119" s="222"/>
      <c r="AG119" s="222"/>
      <c r="AH119" s="222"/>
      <c r="AI119" s="222"/>
      <c r="AJ119" s="222"/>
    </row>
    <row r="120" spans="1:36" ht="14" customHeight="1">
      <c r="A120" s="637"/>
      <c r="B120" s="637"/>
      <c r="C120" s="636"/>
      <c r="D120" s="636"/>
      <c r="E120" s="636"/>
      <c r="F120" s="636"/>
      <c r="G120" s="636"/>
      <c r="H120" s="640"/>
      <c r="I120" s="640"/>
      <c r="J120" s="640"/>
      <c r="K120" s="640"/>
      <c r="L120" s="640"/>
      <c r="M120" s="640"/>
      <c r="N120" s="640"/>
      <c r="O120" s="640"/>
      <c r="P120" s="640"/>
      <c r="Q120" s="640"/>
      <c r="R120" s="640"/>
      <c r="S120" s="640"/>
      <c r="T120" s="638"/>
      <c r="U120" s="638"/>
      <c r="V120" s="638"/>
      <c r="W120" s="638"/>
      <c r="X120" s="638"/>
      <c r="Y120" s="638"/>
      <c r="Z120" s="638"/>
      <c r="AA120" s="638"/>
      <c r="AB120" s="638"/>
      <c r="AC120" s="638"/>
      <c r="AD120" s="638"/>
      <c r="AE120" s="222"/>
      <c r="AF120" s="222"/>
      <c r="AG120" s="222"/>
      <c r="AH120" s="222"/>
      <c r="AI120" s="222"/>
      <c r="AJ120" s="222"/>
    </row>
    <row r="121" spans="1:36">
      <c r="A121" s="637"/>
      <c r="B121" s="637"/>
      <c r="C121" s="636"/>
      <c r="D121" s="636"/>
      <c r="E121" s="636"/>
      <c r="F121" s="636"/>
      <c r="G121" s="636"/>
      <c r="H121" s="640"/>
      <c r="I121" s="640"/>
      <c r="J121" s="640"/>
      <c r="K121" s="640"/>
      <c r="L121" s="640"/>
      <c r="M121" s="640"/>
      <c r="N121" s="640"/>
      <c r="O121" s="640"/>
      <c r="P121" s="640"/>
      <c r="Q121" s="640"/>
      <c r="R121" s="640"/>
      <c r="S121" s="640"/>
      <c r="T121" s="638"/>
      <c r="U121" s="638"/>
      <c r="V121" s="638"/>
      <c r="W121" s="638"/>
      <c r="X121" s="638"/>
      <c r="Y121" s="638"/>
      <c r="Z121" s="638"/>
      <c r="AA121" s="638"/>
      <c r="AB121" s="638"/>
      <c r="AC121" s="638"/>
      <c r="AD121" s="638"/>
      <c r="AE121" s="222"/>
      <c r="AF121" s="222"/>
      <c r="AG121" s="222"/>
      <c r="AH121" s="222"/>
      <c r="AI121" s="222"/>
      <c r="AJ121" s="222"/>
    </row>
    <row r="122" spans="1:36">
      <c r="A122" s="637"/>
      <c r="B122" s="637"/>
      <c r="C122" s="636"/>
      <c r="D122" s="636"/>
      <c r="E122" s="636"/>
      <c r="F122" s="636"/>
      <c r="G122" s="636"/>
      <c r="H122" s="640"/>
      <c r="I122" s="640"/>
      <c r="J122" s="640"/>
      <c r="K122" s="640"/>
      <c r="L122" s="640"/>
      <c r="M122" s="640"/>
      <c r="N122" s="640"/>
      <c r="O122" s="640"/>
      <c r="P122" s="640"/>
      <c r="Q122" s="640"/>
      <c r="R122" s="640"/>
      <c r="S122" s="640"/>
      <c r="T122" s="638"/>
      <c r="U122" s="638"/>
      <c r="V122" s="638"/>
      <c r="W122" s="638"/>
      <c r="X122" s="638"/>
      <c r="Y122" s="638"/>
      <c r="Z122" s="638"/>
      <c r="AA122" s="638"/>
      <c r="AB122" s="638"/>
      <c r="AC122" s="638"/>
      <c r="AD122" s="638"/>
      <c r="AE122" s="222"/>
      <c r="AF122" s="222"/>
      <c r="AG122" s="222"/>
      <c r="AH122" s="222"/>
      <c r="AI122" s="222"/>
      <c r="AJ122" s="222"/>
    </row>
    <row r="123" spans="1:36">
      <c r="A123" s="637"/>
      <c r="B123" s="637"/>
      <c r="C123" s="636"/>
      <c r="D123" s="636"/>
      <c r="E123" s="636"/>
      <c r="F123" s="636"/>
      <c r="G123" s="636"/>
      <c r="H123" s="640"/>
      <c r="I123" s="640"/>
      <c r="J123" s="640"/>
      <c r="K123" s="640"/>
      <c r="L123" s="640"/>
      <c r="M123" s="640"/>
      <c r="N123" s="640"/>
      <c r="O123" s="640"/>
      <c r="P123" s="640"/>
      <c r="Q123" s="640"/>
      <c r="R123" s="640"/>
      <c r="S123" s="640"/>
      <c r="T123" s="638"/>
      <c r="U123" s="638"/>
      <c r="V123" s="638"/>
      <c r="W123" s="638"/>
      <c r="X123" s="638"/>
      <c r="Y123" s="638"/>
      <c r="Z123" s="638"/>
      <c r="AA123" s="638"/>
      <c r="AB123" s="638"/>
      <c r="AC123" s="638"/>
      <c r="AD123" s="638"/>
      <c r="AE123" s="222"/>
      <c r="AF123" s="222"/>
      <c r="AG123" s="222"/>
      <c r="AH123" s="222"/>
      <c r="AI123" s="222"/>
      <c r="AJ123" s="222"/>
    </row>
    <row r="124" spans="1:36">
      <c r="A124" s="637"/>
      <c r="B124" s="637"/>
      <c r="C124" s="636"/>
      <c r="D124" s="636"/>
      <c r="E124" s="636"/>
      <c r="F124" s="636"/>
      <c r="G124" s="636"/>
      <c r="H124" s="640"/>
      <c r="I124" s="640"/>
      <c r="J124" s="640"/>
      <c r="K124" s="640"/>
      <c r="L124" s="640"/>
      <c r="M124" s="640"/>
      <c r="N124" s="640"/>
      <c r="O124" s="640"/>
      <c r="P124" s="640"/>
      <c r="Q124" s="640"/>
      <c r="R124" s="640"/>
      <c r="S124" s="640"/>
      <c r="T124" s="638"/>
      <c r="U124" s="638"/>
      <c r="V124" s="638"/>
      <c r="W124" s="638"/>
      <c r="X124" s="638"/>
      <c r="Y124" s="638"/>
      <c r="Z124" s="638"/>
      <c r="AA124" s="638"/>
      <c r="AB124" s="638"/>
      <c r="AC124" s="638"/>
      <c r="AD124" s="638"/>
      <c r="AE124" s="222"/>
      <c r="AF124" s="222"/>
      <c r="AG124" s="222"/>
      <c r="AH124" s="222"/>
      <c r="AI124" s="222"/>
      <c r="AJ124" s="222"/>
    </row>
    <row r="125" spans="1:36">
      <c r="A125" s="637"/>
      <c r="B125" s="637"/>
      <c r="C125" s="636"/>
      <c r="D125" s="636"/>
      <c r="E125" s="636"/>
      <c r="F125" s="636"/>
      <c r="G125" s="636"/>
      <c r="H125" s="640"/>
      <c r="I125" s="640"/>
      <c r="J125" s="640"/>
      <c r="K125" s="640"/>
      <c r="L125" s="640"/>
      <c r="M125" s="640"/>
      <c r="N125" s="640"/>
      <c r="O125" s="640"/>
      <c r="P125" s="640"/>
      <c r="Q125" s="640"/>
      <c r="R125" s="640"/>
      <c r="S125" s="640"/>
      <c r="T125" s="638"/>
      <c r="U125" s="638"/>
      <c r="V125" s="638"/>
      <c r="W125" s="638"/>
      <c r="X125" s="638"/>
      <c r="Y125" s="638"/>
      <c r="Z125" s="638"/>
      <c r="AA125" s="638"/>
      <c r="AB125" s="638"/>
      <c r="AC125" s="638"/>
      <c r="AD125" s="638"/>
      <c r="AE125" s="222"/>
      <c r="AF125" s="222"/>
      <c r="AG125" s="222"/>
      <c r="AH125" s="222"/>
      <c r="AI125" s="222"/>
      <c r="AJ125" s="222"/>
    </row>
    <row r="126" spans="1:36">
      <c r="A126" s="637"/>
      <c r="B126" s="637"/>
      <c r="C126" s="636"/>
      <c r="D126" s="636"/>
      <c r="E126" s="636"/>
      <c r="F126" s="636"/>
      <c r="G126" s="636"/>
      <c r="H126" s="640"/>
      <c r="I126" s="640"/>
      <c r="J126" s="640"/>
      <c r="K126" s="640"/>
      <c r="L126" s="640"/>
      <c r="M126" s="640"/>
      <c r="N126" s="640"/>
      <c r="O126" s="640"/>
      <c r="P126" s="640"/>
      <c r="Q126" s="640"/>
      <c r="R126" s="640"/>
      <c r="S126" s="640"/>
      <c r="T126" s="638"/>
      <c r="U126" s="638"/>
      <c r="V126" s="638"/>
      <c r="W126" s="638"/>
      <c r="X126" s="638"/>
      <c r="Y126" s="638"/>
      <c r="Z126" s="638"/>
      <c r="AA126" s="638"/>
      <c r="AB126" s="638"/>
      <c r="AC126" s="638"/>
      <c r="AD126" s="638"/>
      <c r="AE126" s="222"/>
      <c r="AF126" s="222"/>
      <c r="AG126" s="222"/>
      <c r="AH126" s="222"/>
      <c r="AI126" s="222"/>
      <c r="AJ126" s="222"/>
    </row>
    <row r="127" spans="1:36">
      <c r="A127" s="637"/>
      <c r="B127" s="637"/>
      <c r="C127" s="636"/>
      <c r="D127" s="636"/>
      <c r="E127" s="636"/>
      <c r="F127" s="636"/>
      <c r="G127" s="63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5"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style="188" customWidth="1"/>
    <col min="24" max="24" width="5.6328125" style="188" customWidth="1"/>
    <col min="25" max="25" width="5.90625" style="188" customWidth="1"/>
    <col min="26" max="26" width="15.08984375" style="188" customWidth="1"/>
    <col min="27" max="27" width="14.54296875" style="188" customWidth="1"/>
    <col min="28" max="28" width="10.90625" style="188" customWidth="1"/>
    <col min="29" max="33" width="7" style="188" customWidth="1"/>
    <col min="34" max="34" width="7" customWidth="1"/>
    <col min="35" max="35" width="15.1796875" hidden="1" customWidth="1"/>
    <col min="36" max="36" width="9.81640625" style="32" hidden="1" customWidth="1"/>
    <col min="37" max="37" width="10.6328125" hidden="1" customWidth="1"/>
    <col min="38" max="38" width="9.1796875" hidden="1" customWidth="1"/>
    <col min="39" max="39" width="12.54296875" hidden="1" customWidth="1"/>
    <col min="40" max="40" width="9.26953125" hidden="1" customWidth="1"/>
    <col min="41" max="41" width="13" hidden="1" customWidth="1"/>
    <col min="42" max="42" width="13.26953125" hidden="1" customWidth="1"/>
    <col min="43" max="43" width="9.54296875" style="46" hidden="1" customWidth="1"/>
    <col min="44" max="45" width="15.81640625" customWidth="1"/>
  </cols>
  <sheetData>
    <row r="1" spans="1:43" ht="23.25" customHeight="1" thickBot="1">
      <c r="A1" s="96" t="s">
        <v>1953</v>
      </c>
      <c r="B1" s="33"/>
      <c r="C1" s="97"/>
      <c r="D1" s="96"/>
      <c r="E1" s="33"/>
      <c r="F1" s="33"/>
      <c r="G1" s="33"/>
      <c r="H1" s="33"/>
      <c r="I1" s="98"/>
      <c r="J1" s="97"/>
      <c r="K1" s="97"/>
      <c r="L1" s="97"/>
      <c r="N1" s="238"/>
      <c r="O1" s="98"/>
      <c r="P1" s="381" t="s">
        <v>25</v>
      </c>
      <c r="Q1" s="382"/>
      <c r="R1" s="383"/>
      <c r="S1" s="697" t="str">
        <f>IF(基本情報入力シート!C13&lt;&gt;"", 基本情報入力シート!C13, "")</f>
        <v>北海道</v>
      </c>
      <c r="T1" s="698"/>
      <c r="U1" s="698"/>
      <c r="V1" s="699"/>
      <c r="W1" s="192"/>
      <c r="X1" s="192"/>
      <c r="Y1" s="192"/>
      <c r="Z1" s="36"/>
      <c r="AA1" s="72"/>
      <c r="AB1" s="99"/>
      <c r="AC1" s="99"/>
      <c r="AD1" s="99"/>
      <c r="AE1" s="99"/>
      <c r="AF1" s="99"/>
      <c r="AG1" s="99"/>
      <c r="AH1" s="99"/>
      <c r="AI1" s="99"/>
      <c r="AJ1" s="46"/>
      <c r="AK1" s="46"/>
    </row>
    <row r="2" spans="1:43" ht="31.25" customHeight="1" thickBot="1">
      <c r="A2" s="766" t="s">
        <v>27</v>
      </c>
      <c r="B2" s="767"/>
      <c r="C2" s="768" t="str">
        <f>IF(基本情報入力シート!L18="", "", 基本情報入力シート!L18)</f>
        <v/>
      </c>
      <c r="D2" s="769"/>
      <c r="E2" s="769"/>
      <c r="F2" s="770"/>
      <c r="G2" s="100"/>
      <c r="I2" s="101"/>
      <c r="K2" s="384"/>
      <c r="L2" s="384"/>
      <c r="M2" s="384"/>
      <c r="N2" s="384"/>
      <c r="O2" s="101"/>
      <c r="P2" s="384"/>
      <c r="Q2" s="384"/>
      <c r="R2" s="384"/>
      <c r="S2" s="101"/>
      <c r="T2" s="101"/>
      <c r="U2" s="101"/>
      <c r="V2" s="101"/>
      <c r="W2" s="101"/>
      <c r="X2" s="101"/>
      <c r="Y2" s="101"/>
      <c r="Z2" s="101"/>
      <c r="AA2" s="101"/>
      <c r="AB2" s="101"/>
      <c r="AC2"/>
      <c r="AD2"/>
      <c r="AE2"/>
      <c r="AF2"/>
      <c r="AG2"/>
      <c r="AJ2"/>
    </row>
    <row r="3" spans="1:43" ht="61.25" customHeight="1" thickBot="1">
      <c r="A3" s="93"/>
      <c r="B3" s="93"/>
      <c r="C3" s="102"/>
      <c r="D3" s="103"/>
      <c r="E3" s="103"/>
      <c r="F3" s="103"/>
      <c r="G3" s="104"/>
      <c r="H3" s="101"/>
      <c r="I3" s="821" t="s">
        <v>2498</v>
      </c>
      <c r="J3" s="821"/>
      <c r="K3" s="821"/>
      <c r="L3" s="821"/>
      <c r="M3" s="101"/>
      <c r="N3" s="837" t="s">
        <v>2434</v>
      </c>
      <c r="O3" s="838"/>
      <c r="P3" s="838"/>
      <c r="Q3" s="843" t="s">
        <v>2463</v>
      </c>
      <c r="R3" s="843"/>
      <c r="S3" s="843"/>
      <c r="T3" s="843"/>
      <c r="U3" s="844"/>
      <c r="V3" s="101"/>
      <c r="W3" s="101"/>
      <c r="X3" s="101"/>
      <c r="Y3" s="101"/>
      <c r="Z3" s="101"/>
      <c r="AA3" s="101"/>
      <c r="AB3" s="101"/>
      <c r="AC3"/>
      <c r="AD3"/>
      <c r="AE3"/>
      <c r="AF3"/>
      <c r="AG3"/>
      <c r="AJ3"/>
    </row>
    <row r="4" spans="1:43" ht="16.25" customHeight="1" thickBot="1">
      <c r="A4" s="785" t="s">
        <v>2397</v>
      </c>
      <c r="B4" s="786"/>
      <c r="C4" s="786"/>
      <c r="D4" s="787"/>
      <c r="E4" s="804" t="s">
        <v>2398</v>
      </c>
      <c r="F4" s="387"/>
      <c r="G4" s="388"/>
      <c r="H4" s="101"/>
      <c r="I4" s="821"/>
      <c r="J4" s="821"/>
      <c r="K4" s="821"/>
      <c r="L4" s="821"/>
      <c r="M4" s="101"/>
      <c r="N4" s="839"/>
      <c r="O4" s="840"/>
      <c r="P4" s="840"/>
      <c r="Q4" s="845"/>
      <c r="R4" s="845"/>
      <c r="S4" s="845"/>
      <c r="T4" s="845"/>
      <c r="U4" s="846"/>
      <c r="V4" s="101"/>
      <c r="W4" s="101"/>
      <c r="X4" s="101"/>
      <c r="Y4" s="101"/>
      <c r="Z4" s="101"/>
      <c r="AA4" s="101"/>
      <c r="AB4" s="101"/>
      <c r="AC4"/>
      <c r="AD4"/>
      <c r="AE4"/>
      <c r="AF4"/>
      <c r="AG4"/>
      <c r="AJ4"/>
    </row>
    <row r="5" spans="1:43" ht="76.75" customHeight="1" thickBot="1">
      <c r="A5" s="788"/>
      <c r="B5" s="789"/>
      <c r="C5" s="789"/>
      <c r="D5" s="790"/>
      <c r="E5" s="805"/>
      <c r="F5" s="429" t="s">
        <v>2395</v>
      </c>
      <c r="G5" s="428" t="s">
        <v>2396</v>
      </c>
      <c r="H5" s="101"/>
      <c r="I5" s="821"/>
      <c r="J5" s="821"/>
      <c r="K5" s="821"/>
      <c r="L5" s="821"/>
      <c r="M5" s="101"/>
      <c r="N5" s="839" t="s">
        <v>2464</v>
      </c>
      <c r="O5" s="840"/>
      <c r="P5" s="840"/>
      <c r="Q5" s="847" t="s">
        <v>2435</v>
      </c>
      <c r="R5" s="847"/>
      <c r="S5" s="847"/>
      <c r="T5" s="847"/>
      <c r="U5" s="848"/>
      <c r="V5" s="101"/>
      <c r="W5" s="101"/>
      <c r="X5" s="101"/>
      <c r="Y5" s="101"/>
      <c r="Z5" s="101"/>
      <c r="AA5" s="101"/>
      <c r="AB5" s="101"/>
      <c r="AC5"/>
      <c r="AD5"/>
      <c r="AE5"/>
      <c r="AF5"/>
      <c r="AG5"/>
      <c r="AJ5"/>
    </row>
    <row r="6" spans="1:43" ht="30" customHeight="1" thickBot="1">
      <c r="A6" s="440"/>
      <c r="B6" s="791" t="s">
        <v>2399</v>
      </c>
      <c r="C6" s="792"/>
      <c r="D6" s="793"/>
      <c r="E6" s="424">
        <f>IFERROR(SUM(P15:P114),"")</f>
        <v>0</v>
      </c>
      <c r="F6" s="462">
        <f>IFERROR(SUMIF($AP$15:$AP$114,"加算対象",$P$15:$P$114),"")</f>
        <v>0</v>
      </c>
      <c r="G6" s="463">
        <f>IFERROR(SUMIF($AP$15:$AP$114,"加算対象外",$P$15:$P$114),"")</f>
        <v>0</v>
      </c>
      <c r="H6" s="101"/>
      <c r="I6" s="821"/>
      <c r="J6" s="821"/>
      <c r="K6" s="821"/>
      <c r="L6" s="821"/>
      <c r="M6" s="101"/>
      <c r="N6" s="839" t="s">
        <v>2465</v>
      </c>
      <c r="O6" s="840"/>
      <c r="P6" s="840"/>
      <c r="Q6" s="847" t="s">
        <v>2436</v>
      </c>
      <c r="R6" s="847"/>
      <c r="S6" s="847"/>
      <c r="T6" s="847"/>
      <c r="U6" s="848"/>
      <c r="V6" s="101"/>
      <c r="W6" s="101"/>
      <c r="X6" s="101"/>
      <c r="Y6" s="101"/>
      <c r="Z6" s="101"/>
      <c r="AA6" s="101"/>
      <c r="AB6" s="101"/>
      <c r="AC6"/>
      <c r="AD6"/>
      <c r="AE6"/>
      <c r="AF6"/>
      <c r="AG6"/>
      <c r="AJ6"/>
    </row>
    <row r="7" spans="1:43" ht="30" customHeight="1" thickBot="1">
      <c r="A7" s="423"/>
      <c r="B7" s="798" t="s">
        <v>2407</v>
      </c>
      <c r="C7" s="794" t="s">
        <v>2406</v>
      </c>
      <c r="D7" s="795"/>
      <c r="E7" s="425">
        <f>IF(C2="",0, SUM(E8:E9))</f>
        <v>0</v>
      </c>
      <c r="F7" s="464">
        <f>IF($C$2="", 0, SUM(F8:F9))</f>
        <v>0</v>
      </c>
      <c r="G7" s="465">
        <f>IF($C$2="", 0,G8)</f>
        <v>0</v>
      </c>
      <c r="H7" s="101"/>
      <c r="I7" s="821"/>
      <c r="J7" s="821"/>
      <c r="K7" s="821"/>
      <c r="L7" s="821"/>
      <c r="M7" s="101"/>
      <c r="N7" s="841"/>
      <c r="O7" s="842"/>
      <c r="P7" s="842"/>
      <c r="Q7" s="849"/>
      <c r="R7" s="849"/>
      <c r="S7" s="849"/>
      <c r="T7" s="849"/>
      <c r="U7" s="850"/>
      <c r="V7" s="101"/>
      <c r="W7" s="101"/>
      <c r="X7" s="101"/>
      <c r="Y7" s="101"/>
      <c r="Z7" s="101"/>
      <c r="AA7" s="101"/>
      <c r="AB7" s="101"/>
      <c r="AC7"/>
      <c r="AD7"/>
      <c r="AE7"/>
      <c r="AF7"/>
      <c r="AG7"/>
      <c r="AJ7"/>
    </row>
    <row r="8" spans="1:43" ht="30" customHeight="1">
      <c r="A8" s="421"/>
      <c r="B8" s="799"/>
      <c r="C8" s="431"/>
      <c r="D8" s="430" t="s">
        <v>2392</v>
      </c>
      <c r="E8" s="426">
        <f>IF(C2="", 0, SUM(Q15:Q114))</f>
        <v>0</v>
      </c>
      <c r="F8" s="466">
        <f>IF($C$2="", 0, SUMIF($AP$15:$AP$114,"加算対象",$Q$15:$Q$114))</f>
        <v>0</v>
      </c>
      <c r="G8" s="467">
        <f>IF($C$2="", 0, SUMIF($AP$15:$AP$114,"加算対象外",$Q$15:$Q$114))</f>
        <v>0</v>
      </c>
      <c r="H8" s="101"/>
      <c r="I8" s="821"/>
      <c r="J8" s="821"/>
      <c r="K8" s="821"/>
      <c r="L8" s="821"/>
      <c r="M8" s="101"/>
      <c r="N8" s="101"/>
      <c r="O8" s="101"/>
      <c r="P8" s="101"/>
      <c r="Q8" s="101"/>
      <c r="R8" s="384"/>
      <c r="S8" s="101"/>
      <c r="T8" s="101"/>
      <c r="U8" s="101"/>
      <c r="V8" s="101"/>
      <c r="W8" s="101"/>
      <c r="X8" s="101"/>
      <c r="Y8" s="101"/>
      <c r="Z8" s="101"/>
      <c r="AA8" s="101"/>
      <c r="AB8" s="101"/>
      <c r="AC8"/>
      <c r="AD8"/>
      <c r="AE8"/>
      <c r="AF8"/>
      <c r="AG8"/>
      <c r="AJ8"/>
    </row>
    <row r="9" spans="1:43" ht="30" customHeight="1">
      <c r="A9" s="421"/>
      <c r="B9" s="799"/>
      <c r="C9" s="432"/>
      <c r="D9" s="430" t="s">
        <v>2393</v>
      </c>
      <c r="E9" s="426">
        <f>IF(C2="", 0, SUM(R15:R114))</f>
        <v>0</v>
      </c>
      <c r="F9" s="466">
        <f>IF($C$2="", 0, SUMIF($AP$15:$AP$114,"加算対象",$R$15:$R$114))</f>
        <v>0</v>
      </c>
      <c r="G9" s="468"/>
      <c r="H9" s="186"/>
      <c r="I9" s="821"/>
      <c r="J9" s="821"/>
      <c r="K9" s="821"/>
      <c r="L9" s="821"/>
      <c r="M9" s="101"/>
      <c r="N9" s="101"/>
      <c r="O9" s="101"/>
      <c r="P9" s="101"/>
      <c r="Q9" s="101"/>
      <c r="R9" s="384"/>
      <c r="S9" s="236"/>
      <c r="T9" s="186"/>
      <c r="U9" s="186"/>
      <c r="V9" s="186"/>
      <c r="W9" s="186"/>
      <c r="X9" s="186"/>
      <c r="Y9" s="186"/>
      <c r="Z9" s="186"/>
      <c r="AA9" s="386"/>
      <c r="AB9" s="101"/>
      <c r="AC9"/>
      <c r="AD9"/>
      <c r="AE9"/>
      <c r="AF9"/>
      <c r="AG9"/>
      <c r="AJ9"/>
    </row>
    <row r="10" spans="1:43" ht="30" customHeight="1" thickBot="1">
      <c r="A10" s="422"/>
      <c r="B10" s="800"/>
      <c r="C10" s="796" t="s">
        <v>2394</v>
      </c>
      <c r="D10" s="797"/>
      <c r="E10" s="427">
        <f>IF(C2="", 0, SUM(S15:S114))</f>
        <v>0</v>
      </c>
      <c r="F10" s="469">
        <f>IF($C$2="", 0, SUMIF($AP$15:$AP$114,"加算対象",$S$15:$S$114))</f>
        <v>0</v>
      </c>
      <c r="G10" s="470"/>
      <c r="H10" s="186"/>
      <c r="I10" s="186"/>
      <c r="J10" s="384"/>
      <c r="K10" s="384"/>
      <c r="L10" s="384"/>
      <c r="M10" s="261"/>
      <c r="N10" s="384"/>
      <c r="O10" s="380"/>
      <c r="P10" s="384"/>
      <c r="Q10" s="384"/>
      <c r="R10" s="384"/>
      <c r="S10" s="236"/>
      <c r="T10" s="186"/>
      <c r="U10" s="186"/>
      <c r="V10" s="186"/>
      <c r="W10" s="186"/>
      <c r="X10" s="186"/>
      <c r="Y10" s="186"/>
      <c r="Z10" s="186"/>
      <c r="AA10" s="386"/>
      <c r="AB10" s="101"/>
      <c r="AC10"/>
      <c r="AD10"/>
      <c r="AE10"/>
      <c r="AF10"/>
      <c r="AG10"/>
      <c r="AJ10"/>
    </row>
    <row r="11" spans="1:43" ht="32.4" customHeight="1" thickBot="1">
      <c r="A11" s="33"/>
      <c r="B11" s="33"/>
      <c r="C11" s="97"/>
      <c r="D11" s="33"/>
      <c r="E11" s="33"/>
      <c r="F11" s="33"/>
      <c r="G11" s="33"/>
      <c r="H11" s="33"/>
      <c r="I11" s="33"/>
      <c r="J11" s="365" t="str">
        <f>IF(E6=0, "",IF(COUNTA(基本情報入力シート!$Z$58:$Z$157)=COUNTA(J15:J114),"○","×"))</f>
        <v/>
      </c>
      <c r="K11" s="365" t="str">
        <f>IF(E6=0,"",IF(AND(COUNTIF(K15:K114,"要件を満たさない")=0,COUNTA(基本情報入力シート!Z58:AB157)=COUNTIF('別紙様式2-3（個表） '!K15:K114,"&lt;&gt;")),"○",
    IF(AND(COUNTIF(K15:K114,"要件を満たさない")&gt;=1,COUNTA(基本情報入力シート!Z58:AB157)=COUNTIF('別紙様式2-3（個表） '!K15:K114,"&lt;&gt;")),"△","×")))</f>
        <v/>
      </c>
      <c r="L11" s="365" t="str">
        <f>IF(E6=0,"",IF(AND(COUNTIF(L15:L114,"要件を満たさない")=0,COUNTA(基本情報入力シート!Z58:AB157)=COUNTIF(L15:L114,"&lt;&gt;")),"○",
    IF(AND(COUNTIF(L15:L114,"要件を満たさない")&gt;=1,COUNTA(基本情報入力シート!Z58:AB157)=COUNTIF(L15:L114,"&lt;&gt;")),"△","×")))</f>
        <v/>
      </c>
      <c r="M11" s="48"/>
      <c r="N11" s="33"/>
      <c r="O11" s="33"/>
      <c r="P11" s="213"/>
      <c r="Q11" s="213"/>
      <c r="R11" s="213"/>
      <c r="S11" s="213"/>
      <c r="T11" s="33"/>
      <c r="U11" s="106"/>
      <c r="V11" s="107"/>
      <c r="W11" s="107"/>
      <c r="X11" s="48"/>
      <c r="Y11" s="48"/>
      <c r="Z11" s="48"/>
      <c r="AA11" s="105"/>
      <c r="AB11" s="72"/>
      <c r="AC11" s="72"/>
      <c r="AD11"/>
      <c r="AE11" s="105"/>
      <c r="AF11"/>
      <c r="AG11" s="32"/>
      <c r="AJ11"/>
    </row>
    <row r="12" spans="1:43" ht="45" customHeight="1" thickBot="1">
      <c r="A12" s="771" t="s">
        <v>95</v>
      </c>
      <c r="B12" s="774" t="s">
        <v>96</v>
      </c>
      <c r="C12" s="777" t="s">
        <v>19</v>
      </c>
      <c r="D12" s="809" t="s">
        <v>20</v>
      </c>
      <c r="E12" s="810"/>
      <c r="F12" s="780" t="s">
        <v>77</v>
      </c>
      <c r="G12" s="806" t="s">
        <v>22</v>
      </c>
      <c r="H12" s="801" t="s">
        <v>2369</v>
      </c>
      <c r="I12" s="828" t="s">
        <v>97</v>
      </c>
      <c r="J12" s="834" t="s">
        <v>1967</v>
      </c>
      <c r="K12" s="801" t="s">
        <v>1966</v>
      </c>
      <c r="L12" s="801" t="s">
        <v>1965</v>
      </c>
      <c r="M12" s="828" t="s">
        <v>2030</v>
      </c>
      <c r="N12" s="822" t="s">
        <v>1918</v>
      </c>
      <c r="O12" s="814" t="s">
        <v>2401</v>
      </c>
      <c r="P12" s="825" t="s">
        <v>2400</v>
      </c>
      <c r="Q12" s="826"/>
      <c r="R12" s="826"/>
      <c r="S12" s="827"/>
      <c r="T12" s="831" t="s">
        <v>98</v>
      </c>
      <c r="U12" s="813"/>
      <c r="V12" s="365" t="str">
        <f>IF(C2="","",IF(OR(COUNTIF(AO15:AO114,"○○×")&gt;0,COUNTIF(AQ15:AQ114,"×")&gt;0),"×","○"))</f>
        <v/>
      </c>
      <c r="W12" s="783" t="s">
        <v>2479</v>
      </c>
      <c r="X12" s="644"/>
      <c r="Y12" s="644"/>
      <c r="Z12" s="644"/>
      <c r="AA12" s="644"/>
      <c r="AB12" s="644"/>
      <c r="AC12" s="644"/>
      <c r="AD12" s="644"/>
      <c r="AE12" s="644"/>
      <c r="AF12" s="644"/>
      <c r="AG12" s="645"/>
      <c r="AJ12"/>
    </row>
    <row r="13" spans="1:43" ht="83" customHeight="1" thickBot="1">
      <c r="A13" s="772"/>
      <c r="B13" s="775"/>
      <c r="C13" s="778"/>
      <c r="D13" s="811"/>
      <c r="E13" s="812"/>
      <c r="F13" s="781"/>
      <c r="G13" s="807"/>
      <c r="H13" s="802"/>
      <c r="I13" s="829"/>
      <c r="J13" s="835"/>
      <c r="K13" s="802"/>
      <c r="L13" s="802"/>
      <c r="M13" s="829"/>
      <c r="N13" s="823"/>
      <c r="O13" s="815"/>
      <c r="P13" s="851"/>
      <c r="Q13" s="817" t="s">
        <v>2034</v>
      </c>
      <c r="R13" s="817" t="s">
        <v>2035</v>
      </c>
      <c r="S13" s="819" t="s">
        <v>2036</v>
      </c>
      <c r="T13" s="832"/>
      <c r="U13" s="813"/>
      <c r="V13" s="489" t="str">
        <f>IF(C2="","",IF(S1="","提出先未選択",(IF(COUNTIFS(T15:T114,"○")=1,"○","×"))))</f>
        <v/>
      </c>
      <c r="W13" s="783" t="s">
        <v>2370</v>
      </c>
      <c r="X13" s="644"/>
      <c r="Y13" s="644"/>
      <c r="Z13" s="644"/>
      <c r="AA13" s="644"/>
      <c r="AB13" s="644"/>
      <c r="AC13" s="644"/>
      <c r="AD13" s="644"/>
      <c r="AE13" s="644"/>
      <c r="AF13" s="644"/>
      <c r="AG13" s="645"/>
      <c r="AH13" s="72"/>
      <c r="AI13" s="32"/>
      <c r="AJ13"/>
    </row>
    <row r="14" spans="1:43" ht="47.25" customHeight="1" thickBot="1">
      <c r="A14" s="773"/>
      <c r="B14" s="776"/>
      <c r="C14" s="779"/>
      <c r="D14" s="108" t="s">
        <v>23</v>
      </c>
      <c r="E14" s="108" t="s">
        <v>24</v>
      </c>
      <c r="F14" s="782"/>
      <c r="G14" s="808"/>
      <c r="H14" s="803"/>
      <c r="I14" s="830"/>
      <c r="J14" s="836"/>
      <c r="K14" s="803"/>
      <c r="L14" s="803"/>
      <c r="M14" s="830"/>
      <c r="N14" s="824"/>
      <c r="O14" s="816"/>
      <c r="P14" s="852"/>
      <c r="Q14" s="818"/>
      <c r="R14" s="818"/>
      <c r="S14" s="820"/>
      <c r="T14" s="833"/>
      <c r="U14" s="813"/>
      <c r="V14" s="509" t="str">
        <f>IF(C2="", "", IF(COUNTIFS(T15:T114, "○", U15:U114, "")=0, "○","×"))</f>
        <v/>
      </c>
      <c r="W14" s="784"/>
      <c r="X14" s="784"/>
      <c r="Y14" s="784"/>
      <c r="Z14" s="784"/>
      <c r="AA14" s="784"/>
      <c r="AB14" s="784"/>
      <c r="AC14" s="784"/>
      <c r="AD14" s="784"/>
      <c r="AE14" s="784"/>
      <c r="AF14" s="784"/>
      <c r="AG14" s="784"/>
      <c r="AH14" s="493"/>
      <c r="AI14" s="362" t="s">
        <v>99</v>
      </c>
      <c r="AJ14" s="363" t="s">
        <v>2371</v>
      </c>
      <c r="AK14" s="363" t="s">
        <v>2372</v>
      </c>
      <c r="AL14" s="363" t="s">
        <v>2373</v>
      </c>
      <c r="AM14" s="363" t="s">
        <v>2374</v>
      </c>
      <c r="AN14" s="363" t="s">
        <v>2375</v>
      </c>
      <c r="AO14" s="363" t="s">
        <v>2376</v>
      </c>
      <c r="AP14" s="363" t="s">
        <v>2377</v>
      </c>
      <c r="AQ14" s="461" t="s">
        <v>2480</v>
      </c>
    </row>
    <row r="15" spans="1:43" ht="45" customHeight="1">
      <c r="A15" s="109">
        <v>1</v>
      </c>
      <c r="B15" s="110" t="str">
        <f>IF(基本情報入力シート!B58="","",基本情報入力シート!B58)</f>
        <v/>
      </c>
      <c r="C15" s="111" t="str">
        <f>IF(基本情報入力シート!L58="","",基本情報入力シート!L58)</f>
        <v/>
      </c>
      <c r="D15" s="111" t="str">
        <f>IF(基本情報入力シート!Q58="","",基本情報入力シート!Q58)</f>
        <v/>
      </c>
      <c r="E15" s="111" t="str">
        <f>IF(基本情報入力シート!V58="","",基本情報入力シート!V58)</f>
        <v/>
      </c>
      <c r="F15" s="111" t="str">
        <f>IF(基本情報入力シート!W58="","",基本情報入力シート!W58)</f>
        <v/>
      </c>
      <c r="G15" s="111" t="str">
        <f>IF(基本情報入力シート!Z58="","",基本情報入力シート!Z58)</f>
        <v/>
      </c>
      <c r="H15" s="217" t="str">
        <f>IF(基本情報入力シート!AD58="","",基本情報入力シート!AD58)</f>
        <v/>
      </c>
      <c r="I15" s="356" t="str">
        <f>IF(基本情報入力シート!AE58="","",基本情報入力シート!AE58)</f>
        <v/>
      </c>
      <c r="J15" s="474"/>
      <c r="K15" s="475"/>
      <c r="L15" s="475"/>
      <c r="M15" s="358" t="str">
        <f>IF(G15="", "", VLOOKUP(AO15,【参考】数式用!$AZ$3:$BA$6, 2, FALSE))</f>
        <v/>
      </c>
      <c r="N15" s="359" t="str">
        <f>IF(G15="","",VLOOKUP(G15,【参考】数式用!$A$4:$L$54,MATCH('別紙様式2-3（個表） '!M15,【参考】数式用!$J$3:$L$3,0)+9,FALSE))</f>
        <v/>
      </c>
      <c r="O15" s="478" t="s">
        <v>2388</v>
      </c>
      <c r="P15" s="360" t="str">
        <f>IFERROR(ROUNDDOWN(ROUNDDOWN($H15*$I15,0)*$N15,0),"未入力あり")</f>
        <v>未入力あり</v>
      </c>
      <c r="Q15" s="268" t="str">
        <f>IFERROR(IF(P15="未入力あり","",ROUNDDOWN(ROUNDDOWN($H15*$I15,0)*VLOOKUP($G15,【参考】数式用!$A$4:$E$54,3, FALSE),0)),"")</f>
        <v/>
      </c>
      <c r="R15" s="268" t="str">
        <f>IF(AM15="×", 0,IF(P15="未入力あり","",ROUNDDOWN(ROUNDDOWN($H15*$I15,0)*VLOOKUP($G15,【参考】数式用!$A$4:$E$54,4,FALSE),0)))</f>
        <v/>
      </c>
      <c r="S15" s="361" t="str">
        <f>IF(AN15="×", 0,IF(P15="未入力あり","",ROUNDDOWN(ROUNDDOWN($H15*$I15,0)*VLOOKUP($G15,【参考】数式用!$A$4:$E$54,5, FALSE),0)))</f>
        <v/>
      </c>
      <c r="T15" s="490"/>
      <c r="U15" s="510" t="s">
        <v>2554</v>
      </c>
      <c r="V15" s="33"/>
      <c r="W15" s="765"/>
      <c r="X15" s="765"/>
      <c r="Y15" s="765"/>
      <c r="Z15" s="765"/>
      <c r="AA15" s="765"/>
      <c r="AB15" s="765"/>
      <c r="AC15" s="765"/>
      <c r="AD15" s="765"/>
      <c r="AE15" s="765"/>
      <c r="AF15" s="765"/>
      <c r="AG15" s="765"/>
      <c r="AI15" s="364" t="str">
        <f t="shared" ref="AI15:AI78" si="0">IF(T15="○", F15, "")</f>
        <v/>
      </c>
      <c r="AJ15" s="363" t="e">
        <f>VLOOKUP('別紙様式2-3（個表） '!$G15,【参考】数式用!$P$4:$Q$54,2, FALSE)</f>
        <v>#N/A</v>
      </c>
      <c r="AK15" s="363" t="e">
        <f>VLOOKUP('別紙様式2-3（個表） '!$G15,【参考】数式用!$P$4:$W$54,8, FALSE)</f>
        <v>#N/A</v>
      </c>
      <c r="AL15" s="363" t="e">
        <f>VLOOKUP('別紙様式2-3（個表） '!$G15,【参考】数式用!$P$4:$AD$54,15, FALSE)</f>
        <v>#N/A</v>
      </c>
      <c r="AM15" s="363" t="str">
        <f t="shared" ref="AM15:AM46" si="1">IF(K15="", "", IF(OR(K15="要件を満たさない",K15="―"), "×","○"))</f>
        <v/>
      </c>
      <c r="AN15" s="363" t="str">
        <f t="shared" ref="AN15:AN46" si="2">IF(L15="", "", IF(OR(L15="要件を満たさない",L15="―"), "×","○"))</f>
        <v/>
      </c>
      <c r="AO15" s="363" t="str">
        <f t="shared" ref="AO15:AO46" si="3">IF(G15="","", "○"&amp;AM15&amp;AN15)</f>
        <v/>
      </c>
      <c r="AP15" s="363" t="str">
        <f>IF(G15="", "", VLOOKUP(G15,【参考】数式用!$A$4:$M$54,13,FALSE))</f>
        <v/>
      </c>
      <c r="AQ15" s="46" t="str">
        <f t="shared" ref="AQ15:AQ46" si="4">IF(AND(AM15="×",L15="②の要件を満たしている"),"×","―")</f>
        <v>―</v>
      </c>
    </row>
    <row r="16" spans="1:43" ht="45" customHeight="1">
      <c r="A16" s="112">
        <f>A15+1</f>
        <v>2</v>
      </c>
      <c r="B16" s="113" t="str">
        <f>IF(基本情報入力シート!B59="","",基本情報入力シート!B59)</f>
        <v/>
      </c>
      <c r="C16" s="114" t="str">
        <f>IF(基本情報入力シート!L59="","",基本情報入力シート!L59)</f>
        <v/>
      </c>
      <c r="D16" s="114" t="str">
        <f>IF(基本情報入力シート!Q59="","",基本情報入力シート!Q59)</f>
        <v/>
      </c>
      <c r="E16" s="114" t="str">
        <f>IF(基本情報入力シート!V59="","",基本情報入力シート!V59)</f>
        <v/>
      </c>
      <c r="F16" s="114" t="str">
        <f>IF(基本情報入力シート!W59="","",基本情報入力シート!W59)</f>
        <v/>
      </c>
      <c r="G16" s="114" t="str">
        <f>IF(基本情報入力シート!Z59="","",基本情報入力シート!Z59)</f>
        <v/>
      </c>
      <c r="H16" s="218" t="str">
        <f>IF(基本情報入力シート!AD59="","",基本情報入力シート!AD59)</f>
        <v/>
      </c>
      <c r="I16" s="357" t="str">
        <f>IF(基本情報入力シート!AE59="","",基本情報入力シート!AE59)</f>
        <v/>
      </c>
      <c r="J16" s="476"/>
      <c r="K16" s="475"/>
      <c r="L16" s="475"/>
      <c r="M16" s="358" t="str">
        <f>IF(G16="", "", VLOOKUP(AO16,【参考】数式用!$AZ$3:$BA$6, 2, FALSE))</f>
        <v/>
      </c>
      <c r="N16" s="359" t="str">
        <f>IF(G16="","",VLOOKUP(G16,【参考】数式用!$A$4:$L$54,MATCH('別紙様式2-3（個表） '!M16,【参考】数式用!$J$3:$L$3,0)+9,FALSE))</f>
        <v/>
      </c>
      <c r="O16" s="478" t="s">
        <v>2388</v>
      </c>
      <c r="P16" s="360" t="str">
        <f t="shared" ref="P16:P79" si="5">IFERROR(ROUNDDOWN(ROUNDDOWN($H16*$I16,0)*$N16,0),"未入力あり")</f>
        <v>未入力あり</v>
      </c>
      <c r="Q16" s="268" t="str">
        <f>IFERROR(IF(P16="未入力あり","",ROUNDDOWN(ROUNDDOWN($H16*$I16,0)*VLOOKUP($G16,【参考】数式用!$A$4:$E$54,3, FALSE),0)),"")</f>
        <v/>
      </c>
      <c r="R16" s="268" t="str">
        <f>IF(AM16="×", 0,IF(P16="未入力あり","",ROUNDDOWN(ROUNDDOWN($H16*$I16,0)*VLOOKUP($G16,【参考】数式用!$A$4:$E$54,4,FALSE),0)))</f>
        <v/>
      </c>
      <c r="S16" s="361" t="str">
        <f>IF(AN16="×", 0,IF(P16="未入力あり","",ROUNDDOWN(ROUNDDOWN($H16*$I16,0)*VLOOKUP($G16,【参考】数式用!$A$4:$E$54,5, FALSE),0)))</f>
        <v/>
      </c>
      <c r="T16" s="491"/>
      <c r="U16" s="492"/>
      <c r="V16" s="33"/>
      <c r="W16" s="765"/>
      <c r="X16" s="765"/>
      <c r="Y16" s="765"/>
      <c r="Z16" s="765"/>
      <c r="AA16" s="765"/>
      <c r="AB16" s="765"/>
      <c r="AC16" s="765"/>
      <c r="AD16" s="765"/>
      <c r="AE16" s="765"/>
      <c r="AF16" s="765"/>
      <c r="AG16" s="765"/>
      <c r="AI16" s="364" t="str">
        <f t="shared" si="0"/>
        <v/>
      </c>
      <c r="AJ16" s="363" t="e">
        <f>VLOOKUP('別紙様式2-3（個表） '!$G16,【参考】数式用!$P$4:$Q$54,2, FALSE)</f>
        <v>#N/A</v>
      </c>
      <c r="AK16" s="363" t="e">
        <f>VLOOKUP('別紙様式2-3（個表） '!$G16,【参考】数式用!$P$4:$W$54,8, FALSE)</f>
        <v>#N/A</v>
      </c>
      <c r="AL16" s="363" t="e">
        <f>VLOOKUP('別紙様式2-3（個表） '!$G16,【参考】数式用!$P$4:$AD$54,15, FALSE)</f>
        <v>#N/A</v>
      </c>
      <c r="AM16" s="363" t="str">
        <f t="shared" si="1"/>
        <v/>
      </c>
      <c r="AN16" s="363" t="str">
        <f t="shared" si="2"/>
        <v/>
      </c>
      <c r="AO16" s="363" t="str">
        <f t="shared" si="3"/>
        <v/>
      </c>
      <c r="AP16" s="363" t="str">
        <f>IF(G16="", "", VLOOKUP(G16,【参考】数式用!$A$4:$M$54,13,FALSE))</f>
        <v/>
      </c>
      <c r="AQ16" s="46" t="str">
        <f t="shared" si="4"/>
        <v>―</v>
      </c>
    </row>
    <row r="17" spans="1:43" ht="45" customHeight="1">
      <c r="A17" s="112">
        <f t="shared" ref="A17:A80" si="6">A16+1</f>
        <v>3</v>
      </c>
      <c r="B17" s="113" t="str">
        <f>IF(基本情報入力シート!B60="","",基本情報入力シート!B60)</f>
        <v/>
      </c>
      <c r="C17" s="114" t="str">
        <f>IF(基本情報入力シート!L60="","",基本情報入力シート!L60)</f>
        <v/>
      </c>
      <c r="D17" s="114" t="str">
        <f>IF(基本情報入力シート!Q60="","",基本情報入力シート!Q60)</f>
        <v/>
      </c>
      <c r="E17" s="114" t="str">
        <f>IF(基本情報入力シート!V60="","",基本情報入力シート!V60)</f>
        <v/>
      </c>
      <c r="F17" s="114" t="str">
        <f>IF(基本情報入力シート!W60="","",基本情報入力シート!W60)</f>
        <v/>
      </c>
      <c r="G17" s="114" t="str">
        <f>IF(基本情報入力シート!Z60="","",基本情報入力シート!Z60)</f>
        <v/>
      </c>
      <c r="H17" s="218" t="str">
        <f>IF(基本情報入力シート!AD60="","",基本情報入力シート!AD60)</f>
        <v/>
      </c>
      <c r="I17" s="357" t="str">
        <f>IF(基本情報入力シート!AE60="","",基本情報入力シート!AE60)</f>
        <v/>
      </c>
      <c r="J17" s="476"/>
      <c r="K17" s="475"/>
      <c r="L17" s="475"/>
      <c r="M17" s="358" t="str">
        <f>IF(G17="", "", VLOOKUP(AO17,【参考】数式用!$AZ$3:$BA$6, 2, FALSE))</f>
        <v/>
      </c>
      <c r="N17" s="359" t="str">
        <f>IF(G17="","",VLOOKUP(G17,【参考】数式用!$A$4:$L$54,MATCH('別紙様式2-3（個表） '!M17,【参考】数式用!$J$3:$L$3,0)+9,FALSE))</f>
        <v/>
      </c>
      <c r="O17" s="479" t="s">
        <v>2388</v>
      </c>
      <c r="P17" s="360" t="str">
        <f t="shared" si="5"/>
        <v>未入力あり</v>
      </c>
      <c r="Q17" s="268" t="str">
        <f>IFERROR(IF(P17="未入力あり","",ROUNDDOWN(ROUNDDOWN($H17*$I17,0)*VLOOKUP($G17,【参考】数式用!$A$4:$E$54,3, FALSE),0)),"")</f>
        <v/>
      </c>
      <c r="R17" s="268" t="str">
        <f>IF(AM17="×", 0,IF(P17="未入力あり","",ROUNDDOWN(ROUNDDOWN($H17*$I17,0)*VLOOKUP($G17,【参考】数式用!$A$4:$E$54,4,FALSE),0)))</f>
        <v/>
      </c>
      <c r="S17" s="361" t="str">
        <f>IF(AN17="×", 0,IF(P17="未入力あり","",ROUNDDOWN(ROUNDDOWN($H17*$I17,0)*VLOOKUP($G17,【参考】数式用!$A$4:$E$54,5, FALSE),0)))</f>
        <v/>
      </c>
      <c r="T17" s="491"/>
      <c r="U17" s="492"/>
      <c r="V17" s="33"/>
      <c r="W17" s="765"/>
      <c r="X17" s="765"/>
      <c r="Y17" s="765"/>
      <c r="Z17" s="765"/>
      <c r="AA17" s="765"/>
      <c r="AB17" s="765"/>
      <c r="AC17" s="765"/>
      <c r="AD17" s="765"/>
      <c r="AE17" s="765"/>
      <c r="AF17" s="765"/>
      <c r="AG17" s="765"/>
      <c r="AI17" s="364" t="str">
        <f t="shared" si="0"/>
        <v/>
      </c>
      <c r="AJ17" s="363" t="e">
        <f>VLOOKUP('別紙様式2-3（個表） '!$G17,【参考】数式用!$P$4:$Q$54,2, FALSE)</f>
        <v>#N/A</v>
      </c>
      <c r="AK17" s="363" t="e">
        <f>VLOOKUP('別紙様式2-3（個表） '!$G17,【参考】数式用!$P$4:$W$54,8, FALSE)</f>
        <v>#N/A</v>
      </c>
      <c r="AL17" s="363" t="e">
        <f>VLOOKUP('別紙様式2-3（個表） '!$G17,【参考】数式用!$P$4:$AD$54,15, FALSE)</f>
        <v>#N/A</v>
      </c>
      <c r="AM17" s="363" t="str">
        <f t="shared" si="1"/>
        <v/>
      </c>
      <c r="AN17" s="363" t="str">
        <f t="shared" si="2"/>
        <v/>
      </c>
      <c r="AO17" s="363" t="str">
        <f t="shared" si="3"/>
        <v/>
      </c>
      <c r="AP17" s="363" t="str">
        <f>IF(G17="", "", VLOOKUP(G17,【参考】数式用!$A$4:$M$54,13,FALSE))</f>
        <v/>
      </c>
      <c r="AQ17" s="46" t="str">
        <f t="shared" si="4"/>
        <v>―</v>
      </c>
    </row>
    <row r="18" spans="1:43" ht="45" customHeight="1">
      <c r="A18" s="112">
        <f>A17+1</f>
        <v>4</v>
      </c>
      <c r="B18" s="113" t="str">
        <f>IF(基本情報入力シート!B61="","",基本情報入力シート!B61)</f>
        <v/>
      </c>
      <c r="C18" s="114" t="str">
        <f>IF(基本情報入力シート!L61="","",基本情報入力シート!L61)</f>
        <v/>
      </c>
      <c r="D18" s="114" t="str">
        <f>IF(基本情報入力シート!Q61="","",基本情報入力シート!Q61)</f>
        <v/>
      </c>
      <c r="E18" s="114" t="str">
        <f>IF(基本情報入力シート!V61="","",基本情報入力シート!V61)</f>
        <v/>
      </c>
      <c r="F18" s="114" t="str">
        <f>IF(基本情報入力シート!W61="","",基本情報入力シート!W61)</f>
        <v/>
      </c>
      <c r="G18" s="114" t="str">
        <f>IF(基本情報入力シート!Z61="","",基本情報入力シート!Z61)</f>
        <v/>
      </c>
      <c r="H18" s="218" t="str">
        <f>IF(基本情報入力シート!AD61="","",基本情報入力シート!AD61)</f>
        <v/>
      </c>
      <c r="I18" s="357" t="str">
        <f>IF(基本情報入力シート!AE61="","",基本情報入力シート!AE61)</f>
        <v/>
      </c>
      <c r="J18" s="476"/>
      <c r="K18" s="475"/>
      <c r="L18" s="475"/>
      <c r="M18" s="358" t="str">
        <f>IF(G18="", "", VLOOKUP(AO18,【参考】数式用!$AZ$3:$BA$6, 2, FALSE))</f>
        <v/>
      </c>
      <c r="N18" s="359" t="str">
        <f>IF(G18="","",VLOOKUP(G18,【参考】数式用!$A$4:$L$54,MATCH('別紙様式2-3（個表） '!M18,【参考】数式用!$J$3:$L$3,0)+9,FALSE))</f>
        <v/>
      </c>
      <c r="O18" s="479" t="s">
        <v>2388</v>
      </c>
      <c r="P18" s="360" t="str">
        <f t="shared" si="5"/>
        <v>未入力あり</v>
      </c>
      <c r="Q18" s="268" t="str">
        <f>IFERROR(IF(P18="未入力あり","",ROUNDDOWN(ROUNDDOWN($H18*$I18,0)*VLOOKUP($G18,【参考】数式用!$A$4:$E$54,3, FALSE),0)),"")</f>
        <v/>
      </c>
      <c r="R18" s="268" t="str">
        <f>IF(AM18="×", 0,IF(P18="未入力あり","",ROUNDDOWN(ROUNDDOWN($H18*$I18,0)*VLOOKUP($G18,【参考】数式用!$A$4:$E$54,4,FALSE),0)))</f>
        <v/>
      </c>
      <c r="S18" s="361" t="str">
        <f>IF(AN18="×", 0,IF(P18="未入力あり","",ROUNDDOWN(ROUNDDOWN($H18*$I18,0)*VLOOKUP($G18,【参考】数式用!$A$4:$E$54,5, FALSE),0)))</f>
        <v/>
      </c>
      <c r="T18" s="491"/>
      <c r="U18" s="492"/>
      <c r="V18" s="33"/>
      <c r="W18" s="765"/>
      <c r="X18" s="765"/>
      <c r="Y18" s="765"/>
      <c r="Z18" s="765"/>
      <c r="AA18" s="765"/>
      <c r="AB18" s="765"/>
      <c r="AC18" s="765"/>
      <c r="AD18" s="765"/>
      <c r="AE18" s="765"/>
      <c r="AF18" s="765"/>
      <c r="AG18" s="765"/>
      <c r="AI18" s="364" t="str">
        <f t="shared" si="0"/>
        <v/>
      </c>
      <c r="AJ18" s="363" t="e">
        <f>VLOOKUP('別紙様式2-3（個表） '!$G18,【参考】数式用!$P$4:$Q$54,2, FALSE)</f>
        <v>#N/A</v>
      </c>
      <c r="AK18" s="363" t="e">
        <f>VLOOKUP('別紙様式2-3（個表） '!$G18,【参考】数式用!$P$4:$W$54,8, FALSE)</f>
        <v>#N/A</v>
      </c>
      <c r="AL18" s="363" t="e">
        <f>VLOOKUP('別紙様式2-3（個表） '!$G18,【参考】数式用!$P$4:$AD$54,15, FALSE)</f>
        <v>#N/A</v>
      </c>
      <c r="AM18" s="363" t="str">
        <f t="shared" si="1"/>
        <v/>
      </c>
      <c r="AN18" s="363" t="str">
        <f t="shared" si="2"/>
        <v/>
      </c>
      <c r="AO18" s="363" t="str">
        <f t="shared" si="3"/>
        <v/>
      </c>
      <c r="AP18" s="363" t="str">
        <f>IF(G18="", "", VLOOKUP(G18,【参考】数式用!$A$4:$M$54,13,FALSE))</f>
        <v/>
      </c>
      <c r="AQ18" s="46" t="str">
        <f t="shared" si="4"/>
        <v>―</v>
      </c>
    </row>
    <row r="19" spans="1:43" ht="45" customHeight="1">
      <c r="A19" s="112">
        <f t="shared" si="6"/>
        <v>5</v>
      </c>
      <c r="B19" s="113" t="str">
        <f>IF(基本情報入力シート!B62="","",基本情報入力シート!B62)</f>
        <v/>
      </c>
      <c r="C19" s="114" t="str">
        <f>IF(基本情報入力シート!L62="","",基本情報入力シート!L62)</f>
        <v/>
      </c>
      <c r="D19" s="114" t="str">
        <f>IF(基本情報入力シート!Q62="","",基本情報入力シート!Q62)</f>
        <v/>
      </c>
      <c r="E19" s="114" t="str">
        <f>IF(基本情報入力シート!V62="","",基本情報入力シート!V62)</f>
        <v/>
      </c>
      <c r="F19" s="114" t="str">
        <f>IF(基本情報入力シート!W62="","",基本情報入力シート!W62)</f>
        <v/>
      </c>
      <c r="G19" s="114" t="str">
        <f>IF(基本情報入力シート!Z62="","",基本情報入力シート!Z62)</f>
        <v/>
      </c>
      <c r="H19" s="218" t="str">
        <f>IF(基本情報入力シート!AD62="","",基本情報入力シート!AD62)</f>
        <v/>
      </c>
      <c r="I19" s="357" t="str">
        <f>IF(基本情報入力シート!AE62="","",基本情報入力シート!AE62)</f>
        <v/>
      </c>
      <c r="J19" s="476"/>
      <c r="K19" s="477"/>
      <c r="L19" s="475"/>
      <c r="M19" s="358" t="str">
        <f>IF(G19="", "", VLOOKUP(AO19,【参考】数式用!$AZ$3:$BA$6, 2, FALSE))</f>
        <v/>
      </c>
      <c r="N19" s="359" t="str">
        <f>IF(G19="","",VLOOKUP(G19,【参考】数式用!$A$4:$L$54,MATCH('別紙様式2-3（個表） '!M19,【参考】数式用!$J$3:$L$3,0)+9,FALSE))</f>
        <v/>
      </c>
      <c r="O19" s="478" t="s">
        <v>2388</v>
      </c>
      <c r="P19" s="360" t="str">
        <f t="shared" si="5"/>
        <v>未入力あり</v>
      </c>
      <c r="Q19" s="268" t="str">
        <f>IFERROR(IF(P19="未入力あり","",ROUNDDOWN(ROUNDDOWN($H19*$I19,0)*VLOOKUP($G19,【参考】数式用!$A$4:$E$54,3, FALSE),0)),"")</f>
        <v/>
      </c>
      <c r="R19" s="268" t="str">
        <f>IF(AM19="×", 0,IF(P19="未入力あり","",ROUNDDOWN(ROUNDDOWN($H19*$I19,0)*VLOOKUP($G19,【参考】数式用!$A$4:$E$54,4,FALSE),0)))</f>
        <v/>
      </c>
      <c r="S19" s="361" t="str">
        <f>IF(AN19="×", 0,IF(P19="未入力あり","",ROUNDDOWN(ROUNDDOWN($H19*$I19,0)*VLOOKUP($G19,【参考】数式用!$A$4:$E$54,5, FALSE),0)))</f>
        <v/>
      </c>
      <c r="T19" s="491"/>
      <c r="U19" s="492"/>
      <c r="V19" s="33"/>
      <c r="W19" s="765"/>
      <c r="X19" s="765"/>
      <c r="Y19" s="765"/>
      <c r="Z19" s="765"/>
      <c r="AA19" s="765"/>
      <c r="AB19" s="765"/>
      <c r="AC19" s="765"/>
      <c r="AD19" s="765"/>
      <c r="AE19" s="765"/>
      <c r="AF19" s="765"/>
      <c r="AG19" s="765"/>
      <c r="AI19" s="364" t="str">
        <f t="shared" si="0"/>
        <v/>
      </c>
      <c r="AJ19" s="363" t="e">
        <f>VLOOKUP('別紙様式2-3（個表） '!$G19,【参考】数式用!$P$4:$Q$54,2, FALSE)</f>
        <v>#N/A</v>
      </c>
      <c r="AK19" s="363" t="e">
        <f>VLOOKUP('別紙様式2-3（個表） '!$G19,【参考】数式用!$P$4:$W$54,8, FALSE)</f>
        <v>#N/A</v>
      </c>
      <c r="AL19" s="363" t="e">
        <f>VLOOKUP('別紙様式2-3（個表） '!$G19,【参考】数式用!$P$4:$AD$54,15, FALSE)</f>
        <v>#N/A</v>
      </c>
      <c r="AM19" s="363" t="str">
        <f t="shared" si="1"/>
        <v/>
      </c>
      <c r="AN19" s="363" t="str">
        <f t="shared" si="2"/>
        <v/>
      </c>
      <c r="AO19" s="363" t="str">
        <f t="shared" si="3"/>
        <v/>
      </c>
      <c r="AP19" s="363" t="str">
        <f>IF(G19="", "", VLOOKUP(G19,【参考】数式用!$A$4:$M$54,13,FALSE))</f>
        <v/>
      </c>
      <c r="AQ19" s="46" t="str">
        <f t="shared" si="4"/>
        <v>―</v>
      </c>
    </row>
    <row r="20" spans="1:43" ht="45" customHeight="1">
      <c r="A20" s="112">
        <f t="shared" si="6"/>
        <v>6</v>
      </c>
      <c r="B20" s="113" t="str">
        <f>IF(基本情報入力シート!B63="","",基本情報入力シート!B63)</f>
        <v/>
      </c>
      <c r="C20" s="114" t="str">
        <f>IF(基本情報入力シート!L63="","",基本情報入力シート!L63)</f>
        <v/>
      </c>
      <c r="D20" s="114" t="str">
        <f>IF(基本情報入力シート!Q63="","",基本情報入力シート!Q63)</f>
        <v/>
      </c>
      <c r="E20" s="114" t="str">
        <f>IF(基本情報入力シート!V63="","",基本情報入力シート!V63)</f>
        <v/>
      </c>
      <c r="F20" s="114" t="str">
        <f>IF(基本情報入力シート!W63="","",基本情報入力シート!W63)</f>
        <v/>
      </c>
      <c r="G20" s="114" t="str">
        <f>IF(基本情報入力シート!Z63="","",基本情報入力シート!Z63)</f>
        <v/>
      </c>
      <c r="H20" s="218" t="str">
        <f>IF(基本情報入力シート!AD63="","",基本情報入力シート!AD63)</f>
        <v/>
      </c>
      <c r="I20" s="357" t="str">
        <f>IF(基本情報入力シート!AE63="","",基本情報入力シート!AE63)</f>
        <v/>
      </c>
      <c r="J20" s="476"/>
      <c r="K20" s="477"/>
      <c r="L20" s="475"/>
      <c r="M20" s="358" t="str">
        <f>IF(G20="", "", VLOOKUP(AO20,【参考】数式用!$AZ$3:$BA$6, 2, FALSE))</f>
        <v/>
      </c>
      <c r="N20" s="359" t="str">
        <f>IF(G20="","",VLOOKUP(G20,【参考】数式用!$A$4:$L$54,MATCH('別紙様式2-3（個表） '!M20,【参考】数式用!$J$3:$L$3,0)+9,FALSE))</f>
        <v/>
      </c>
      <c r="O20" s="479" t="s">
        <v>2388</v>
      </c>
      <c r="P20" s="360" t="str">
        <f t="shared" si="5"/>
        <v>未入力あり</v>
      </c>
      <c r="Q20" s="268" t="str">
        <f>IFERROR(IF(P20="未入力あり","",ROUNDDOWN(ROUNDDOWN($H20*$I20,0)*VLOOKUP($G20,【参考】数式用!$A$4:$E$54,3, FALSE),0)),"")</f>
        <v/>
      </c>
      <c r="R20" s="268" t="str">
        <f>IF(AM20="×", 0,IF(P20="未入力あり","",ROUNDDOWN(ROUNDDOWN($H20*$I20,0)*VLOOKUP($G20,【参考】数式用!$A$4:$E$54,4,FALSE),0)))</f>
        <v/>
      </c>
      <c r="S20" s="361" t="str">
        <f>IF(AN20="×", 0,IF(P20="未入力あり","",ROUNDDOWN(ROUNDDOWN($H20*$I20,0)*VLOOKUP($G20,【参考】数式用!$A$4:$E$54,5, FALSE),0)))</f>
        <v/>
      </c>
      <c r="T20" s="491"/>
      <c r="U20" s="492"/>
      <c r="V20" s="33"/>
      <c r="W20" s="765"/>
      <c r="X20" s="765"/>
      <c r="Y20" s="765"/>
      <c r="Z20" s="765"/>
      <c r="AA20" s="765"/>
      <c r="AB20" s="765"/>
      <c r="AC20" s="765"/>
      <c r="AD20" s="765"/>
      <c r="AE20" s="765"/>
      <c r="AF20" s="765"/>
      <c r="AG20" s="765"/>
      <c r="AI20" s="364" t="str">
        <f t="shared" si="0"/>
        <v/>
      </c>
      <c r="AJ20" s="363" t="e">
        <f>VLOOKUP('別紙様式2-3（個表） '!$G20,【参考】数式用!$P$4:$Q$54,2, FALSE)</f>
        <v>#N/A</v>
      </c>
      <c r="AK20" s="363" t="e">
        <f>VLOOKUP('別紙様式2-3（個表） '!$G20,【参考】数式用!$P$4:$W$54,8, FALSE)</f>
        <v>#N/A</v>
      </c>
      <c r="AL20" s="363" t="e">
        <f>VLOOKUP('別紙様式2-3（個表） '!$G20,【参考】数式用!$P$4:$AD$54,15, FALSE)</f>
        <v>#N/A</v>
      </c>
      <c r="AM20" s="363" t="str">
        <f t="shared" si="1"/>
        <v/>
      </c>
      <c r="AN20" s="363" t="str">
        <f t="shared" si="2"/>
        <v/>
      </c>
      <c r="AO20" s="363" t="str">
        <f t="shared" si="3"/>
        <v/>
      </c>
      <c r="AP20" s="363" t="str">
        <f>IF(G20="", "", VLOOKUP(G20,【参考】数式用!$A$4:$M$54,13,FALSE))</f>
        <v/>
      </c>
      <c r="AQ20" s="46" t="str">
        <f t="shared" si="4"/>
        <v>―</v>
      </c>
    </row>
    <row r="21" spans="1:43" ht="45" customHeight="1">
      <c r="A21" s="112">
        <f t="shared" si="6"/>
        <v>7</v>
      </c>
      <c r="B21" s="113" t="str">
        <f>IF(基本情報入力シート!B64="","",基本情報入力シート!B64)</f>
        <v/>
      </c>
      <c r="C21" s="114" t="str">
        <f>IF(基本情報入力シート!L64="","",基本情報入力シート!L64)</f>
        <v/>
      </c>
      <c r="D21" s="114" t="str">
        <f>IF(基本情報入力シート!Q64="","",基本情報入力シート!Q64)</f>
        <v/>
      </c>
      <c r="E21" s="114" t="str">
        <f>IF(基本情報入力シート!V64="","",基本情報入力シート!V64)</f>
        <v/>
      </c>
      <c r="F21" s="114" t="str">
        <f>IF(基本情報入力シート!W64="","",基本情報入力シート!W64)</f>
        <v/>
      </c>
      <c r="G21" s="114" t="str">
        <f>IF(基本情報入力シート!Z64="","",基本情報入力シート!Z64)</f>
        <v/>
      </c>
      <c r="H21" s="218" t="str">
        <f>IF(基本情報入力シート!AD64="","",基本情報入力シート!AD64)</f>
        <v/>
      </c>
      <c r="I21" s="357" t="str">
        <f>IF(基本情報入力シート!AE64="","",基本情報入力シート!AE64)</f>
        <v/>
      </c>
      <c r="J21" s="476"/>
      <c r="K21" s="475"/>
      <c r="L21" s="475"/>
      <c r="M21" s="358" t="str">
        <f>IF(G21="", "", VLOOKUP(AO21,【参考】数式用!$AZ$3:$BA$6, 2, FALSE))</f>
        <v/>
      </c>
      <c r="N21" s="359" t="str">
        <f>IF(G21="","",VLOOKUP(G21,【参考】数式用!$A$4:$L$54,MATCH('別紙様式2-3（個表） '!M21,【参考】数式用!$J$3:$L$3,0)+9,FALSE))</f>
        <v/>
      </c>
      <c r="O21" s="479" t="s">
        <v>2388</v>
      </c>
      <c r="P21" s="360" t="str">
        <f t="shared" si="5"/>
        <v>未入力あり</v>
      </c>
      <c r="Q21" s="268" t="str">
        <f>IFERROR(IF(P21="未入力あり","",ROUNDDOWN(ROUNDDOWN($H21*$I21,0)*VLOOKUP($G21,【参考】数式用!$A$4:$E$54,3, FALSE),0)),"")</f>
        <v/>
      </c>
      <c r="R21" s="268" t="str">
        <f>IF(AM21="×", 0,IF(P21="未入力あり","",ROUNDDOWN(ROUNDDOWN($H21*$I21,0)*VLOOKUP($G21,【参考】数式用!$A$4:$E$54,4,FALSE),0)))</f>
        <v/>
      </c>
      <c r="S21" s="361" t="str">
        <f>IF(AN21="×", 0,IF(P21="未入力あり","",ROUNDDOWN(ROUNDDOWN($H21*$I21,0)*VLOOKUP($G21,【参考】数式用!$A$4:$E$54,5, FALSE),0)))</f>
        <v/>
      </c>
      <c r="T21" s="491"/>
      <c r="U21" s="492"/>
      <c r="V21" s="33"/>
      <c r="W21" s="765"/>
      <c r="X21" s="765"/>
      <c r="Y21" s="765"/>
      <c r="Z21" s="765"/>
      <c r="AA21" s="765"/>
      <c r="AB21" s="765"/>
      <c r="AC21" s="765"/>
      <c r="AD21" s="765"/>
      <c r="AE21" s="765"/>
      <c r="AF21" s="765"/>
      <c r="AG21" s="765"/>
      <c r="AI21" s="364" t="str">
        <f t="shared" si="0"/>
        <v/>
      </c>
      <c r="AJ21" s="363" t="e">
        <f>VLOOKUP('別紙様式2-3（個表） '!$G21,【参考】数式用!$P$4:$Q$54,2, FALSE)</f>
        <v>#N/A</v>
      </c>
      <c r="AK21" s="363" t="e">
        <f>VLOOKUP('別紙様式2-3（個表） '!$G21,【参考】数式用!$P$4:$W$54,8, FALSE)</f>
        <v>#N/A</v>
      </c>
      <c r="AL21" s="363" t="e">
        <f>VLOOKUP('別紙様式2-3（個表） '!$G21,【参考】数式用!$P$4:$AD$54,15, FALSE)</f>
        <v>#N/A</v>
      </c>
      <c r="AM21" s="363" t="str">
        <f t="shared" si="1"/>
        <v/>
      </c>
      <c r="AN21" s="363" t="str">
        <f t="shared" si="2"/>
        <v/>
      </c>
      <c r="AO21" s="363" t="str">
        <f t="shared" si="3"/>
        <v/>
      </c>
      <c r="AP21" s="363" t="str">
        <f>IF(G21="", "", VLOOKUP(G21,【参考】数式用!$A$4:$M$54,13,FALSE))</f>
        <v/>
      </c>
      <c r="AQ21" s="46" t="str">
        <f t="shared" si="4"/>
        <v>―</v>
      </c>
    </row>
    <row r="22" spans="1:43" ht="45" customHeight="1">
      <c r="A22" s="112">
        <f t="shared" si="6"/>
        <v>8</v>
      </c>
      <c r="B22" s="113" t="str">
        <f>IF(基本情報入力シート!B65="","",基本情報入力シート!B65)</f>
        <v/>
      </c>
      <c r="C22" s="114" t="str">
        <f>IF(基本情報入力シート!L65="","",基本情報入力シート!L65)</f>
        <v/>
      </c>
      <c r="D22" s="114" t="str">
        <f>IF(基本情報入力シート!Q65="","",基本情報入力シート!Q65)</f>
        <v/>
      </c>
      <c r="E22" s="114" t="str">
        <f>IF(基本情報入力シート!V65="","",基本情報入力シート!V65)</f>
        <v/>
      </c>
      <c r="F22" s="114" t="str">
        <f>IF(基本情報入力シート!W65="","",基本情報入力シート!W65)</f>
        <v/>
      </c>
      <c r="G22" s="114" t="str">
        <f>IF(基本情報入力シート!Z65="","",基本情報入力シート!Z65)</f>
        <v/>
      </c>
      <c r="H22" s="218" t="str">
        <f>IF(基本情報入力シート!AD65="","",基本情報入力シート!AD65)</f>
        <v/>
      </c>
      <c r="I22" s="357" t="str">
        <f>IF(基本情報入力シート!AE65="","",基本情報入力シート!AE65)</f>
        <v/>
      </c>
      <c r="J22" s="476"/>
      <c r="K22" s="475"/>
      <c r="L22" s="475"/>
      <c r="M22" s="358" t="str">
        <f>IF(G22="", "", VLOOKUP(AO22,【参考】数式用!$AZ$3:$BA$6, 2, FALSE))</f>
        <v/>
      </c>
      <c r="N22" s="359" t="str">
        <f>IF(G22="","",VLOOKUP(G22,【参考】数式用!$A$4:$L$54,MATCH('別紙様式2-3（個表） '!M22,【参考】数式用!$J$3:$L$3,0)+9,FALSE))</f>
        <v/>
      </c>
      <c r="O22" s="478" t="s">
        <v>2388</v>
      </c>
      <c r="P22" s="360" t="str">
        <f t="shared" si="5"/>
        <v>未入力あり</v>
      </c>
      <c r="Q22" s="268" t="str">
        <f>IFERROR(IF(P22="未入力あり","",ROUNDDOWN(ROUNDDOWN($H22*$I22,0)*VLOOKUP($G22,【参考】数式用!$A$4:$E$54,3, FALSE),0)),"")</f>
        <v/>
      </c>
      <c r="R22" s="268" t="str">
        <f>IF(AM22="×", 0,IF(P22="未入力あり","",ROUNDDOWN(ROUNDDOWN($H22*$I22,0)*VLOOKUP($G22,【参考】数式用!$A$4:$E$54,4,FALSE),0)))</f>
        <v/>
      </c>
      <c r="S22" s="361" t="str">
        <f>IF(AN22="×", 0,IF(P22="未入力あり","",ROUNDDOWN(ROUNDDOWN($H22*$I22,0)*VLOOKUP($G22,【参考】数式用!$A$4:$E$54,5, FALSE),0)))</f>
        <v/>
      </c>
      <c r="T22" s="491"/>
      <c r="U22" s="492"/>
      <c r="V22" s="33"/>
      <c r="W22" s="765"/>
      <c r="X22" s="765"/>
      <c r="Y22" s="765"/>
      <c r="Z22" s="765"/>
      <c r="AA22" s="765"/>
      <c r="AB22" s="765"/>
      <c r="AC22" s="765"/>
      <c r="AD22" s="765"/>
      <c r="AE22" s="765"/>
      <c r="AF22" s="765"/>
      <c r="AG22" s="765"/>
      <c r="AI22" s="364" t="str">
        <f t="shared" si="0"/>
        <v/>
      </c>
      <c r="AJ22" s="363" t="e">
        <f>VLOOKUP('別紙様式2-3（個表） '!$G22,【参考】数式用!$P$4:$Q$54,2, FALSE)</f>
        <v>#N/A</v>
      </c>
      <c r="AK22" s="363" t="e">
        <f>VLOOKUP('別紙様式2-3（個表） '!$G22,【参考】数式用!$P$4:$W$54,8, FALSE)</f>
        <v>#N/A</v>
      </c>
      <c r="AL22" s="363" t="e">
        <f>VLOOKUP('別紙様式2-3（個表） '!$G22,【参考】数式用!$P$4:$AD$54,15, FALSE)</f>
        <v>#N/A</v>
      </c>
      <c r="AM22" s="363" t="str">
        <f t="shared" si="1"/>
        <v/>
      </c>
      <c r="AN22" s="363" t="str">
        <f t="shared" si="2"/>
        <v/>
      </c>
      <c r="AO22" s="363" t="str">
        <f t="shared" si="3"/>
        <v/>
      </c>
      <c r="AP22" s="363" t="str">
        <f>IF(G22="", "", VLOOKUP(G22,【参考】数式用!$A$4:$M$54,13,FALSE))</f>
        <v/>
      </c>
      <c r="AQ22" s="46" t="str">
        <f t="shared" si="4"/>
        <v>―</v>
      </c>
    </row>
    <row r="23" spans="1:43" ht="45" customHeight="1">
      <c r="A23" s="112">
        <f t="shared" si="6"/>
        <v>9</v>
      </c>
      <c r="B23" s="113" t="str">
        <f>IF(基本情報入力シート!B66="","",基本情報入力シート!B66)</f>
        <v/>
      </c>
      <c r="C23" s="114" t="str">
        <f>IF(基本情報入力シート!L66="","",基本情報入力シート!L66)</f>
        <v/>
      </c>
      <c r="D23" s="114" t="str">
        <f>IF(基本情報入力シート!Q66="","",基本情報入力シート!Q66)</f>
        <v/>
      </c>
      <c r="E23" s="114" t="str">
        <f>IF(基本情報入力シート!V66="","",基本情報入力シート!V66)</f>
        <v/>
      </c>
      <c r="F23" s="114" t="str">
        <f>IF(基本情報入力シート!W66="","",基本情報入力シート!W66)</f>
        <v/>
      </c>
      <c r="G23" s="114" t="str">
        <f>IF(基本情報入力シート!Z66="","",基本情報入力シート!Z66)</f>
        <v/>
      </c>
      <c r="H23" s="218" t="str">
        <f>IF(基本情報入力シート!AD66="","",基本情報入力シート!AD66)</f>
        <v/>
      </c>
      <c r="I23" s="357" t="str">
        <f>IF(基本情報入力シート!AE66="","",基本情報入力シート!AE66)</f>
        <v/>
      </c>
      <c r="J23" s="476"/>
      <c r="K23" s="475"/>
      <c r="L23" s="475"/>
      <c r="M23" s="358" t="str">
        <f>IF(G23="", "", VLOOKUP(AO23,【参考】数式用!$AZ$3:$BA$6, 2, FALSE))</f>
        <v/>
      </c>
      <c r="N23" s="359" t="str">
        <f>IF(G23="","",VLOOKUP(G23,【参考】数式用!$A$4:$L$54,MATCH('別紙様式2-3（個表） '!M23,【参考】数式用!$J$3:$L$3,0)+9,FALSE))</f>
        <v/>
      </c>
      <c r="O23" s="479" t="s">
        <v>2388</v>
      </c>
      <c r="P23" s="360" t="str">
        <f t="shared" si="5"/>
        <v>未入力あり</v>
      </c>
      <c r="Q23" s="268" t="str">
        <f>IFERROR(IF(P23="未入力あり","",ROUNDDOWN(ROUNDDOWN($H23*$I23,0)*VLOOKUP($G23,【参考】数式用!$A$4:$E$54,3, FALSE),0)),"")</f>
        <v/>
      </c>
      <c r="R23" s="268" t="str">
        <f>IF(AM23="×", 0,IF(P23="未入力あり","",ROUNDDOWN(ROUNDDOWN($H23*$I23,0)*VLOOKUP($G23,【参考】数式用!$A$4:$E$54,4,FALSE),0)))</f>
        <v/>
      </c>
      <c r="S23" s="361" t="str">
        <f>IF(AN23="×", 0,IF(P23="未入力あり","",ROUNDDOWN(ROUNDDOWN($H23*$I23,0)*VLOOKUP($G23,【参考】数式用!$A$4:$E$54,5, FALSE),0)))</f>
        <v/>
      </c>
      <c r="T23" s="491"/>
      <c r="U23" s="492"/>
      <c r="V23" s="33"/>
      <c r="W23" s="765"/>
      <c r="X23" s="765"/>
      <c r="Y23" s="765"/>
      <c r="Z23" s="765"/>
      <c r="AA23" s="765"/>
      <c r="AB23" s="765"/>
      <c r="AC23" s="765"/>
      <c r="AD23" s="765"/>
      <c r="AE23" s="765"/>
      <c r="AF23" s="765"/>
      <c r="AG23" s="765"/>
      <c r="AI23" s="364" t="str">
        <f t="shared" si="0"/>
        <v/>
      </c>
      <c r="AJ23" s="363" t="e">
        <f>VLOOKUP('別紙様式2-3（個表） '!$G23,【参考】数式用!$P$4:$Q$54,2, FALSE)</f>
        <v>#N/A</v>
      </c>
      <c r="AK23" s="363" t="e">
        <f>VLOOKUP('別紙様式2-3（個表） '!$G23,【参考】数式用!$P$4:$W$54,8, FALSE)</f>
        <v>#N/A</v>
      </c>
      <c r="AL23" s="363" t="e">
        <f>VLOOKUP('別紙様式2-3（個表） '!$G23,【参考】数式用!$P$4:$AD$54,15, FALSE)</f>
        <v>#N/A</v>
      </c>
      <c r="AM23" s="363" t="str">
        <f t="shared" si="1"/>
        <v/>
      </c>
      <c r="AN23" s="363" t="str">
        <f t="shared" si="2"/>
        <v/>
      </c>
      <c r="AO23" s="363" t="str">
        <f t="shared" si="3"/>
        <v/>
      </c>
      <c r="AP23" s="363" t="str">
        <f>IF(G23="", "", VLOOKUP(G23,【参考】数式用!$A$4:$M$54,13,FALSE))</f>
        <v/>
      </c>
      <c r="AQ23" s="46" t="str">
        <f t="shared" si="4"/>
        <v>―</v>
      </c>
    </row>
    <row r="24" spans="1:43" ht="45" customHeight="1">
      <c r="A24" s="112">
        <f t="shared" si="6"/>
        <v>10</v>
      </c>
      <c r="B24" s="113" t="str">
        <f>IF(基本情報入力シート!B67="","",基本情報入力シート!B67)</f>
        <v/>
      </c>
      <c r="C24" s="114" t="str">
        <f>IF(基本情報入力シート!L67="","",基本情報入力シート!L67)</f>
        <v/>
      </c>
      <c r="D24" s="114" t="str">
        <f>IF(基本情報入力シート!Q67="","",基本情報入力シート!Q67)</f>
        <v/>
      </c>
      <c r="E24" s="114" t="str">
        <f>IF(基本情報入力シート!V67="","",基本情報入力シート!V67)</f>
        <v/>
      </c>
      <c r="F24" s="114" t="str">
        <f>IF(基本情報入力シート!W67="","",基本情報入力シート!W67)</f>
        <v/>
      </c>
      <c r="G24" s="114" t="str">
        <f>IF(基本情報入力シート!Z67="","",基本情報入力シート!Z67)</f>
        <v/>
      </c>
      <c r="H24" s="218" t="str">
        <f>IF(基本情報入力シート!AD67="","",基本情報入力シート!AD67)</f>
        <v/>
      </c>
      <c r="I24" s="357" t="str">
        <f>IF(基本情報入力シート!AE67="","",基本情報入力シート!AE67)</f>
        <v/>
      </c>
      <c r="J24" s="476"/>
      <c r="K24" s="475"/>
      <c r="L24" s="475"/>
      <c r="M24" s="358" t="str">
        <f>IF(G24="", "", VLOOKUP(AO24,【参考】数式用!$AZ$3:$BA$6, 2, FALSE))</f>
        <v/>
      </c>
      <c r="N24" s="359" t="str">
        <f>IF(G24="","",VLOOKUP(G24,【参考】数式用!$A$4:$L$54,MATCH('別紙様式2-3（個表） '!M24,【参考】数式用!$J$3:$L$3,0)+9,FALSE))</f>
        <v/>
      </c>
      <c r="O24" s="479" t="s">
        <v>2388</v>
      </c>
      <c r="P24" s="360" t="str">
        <f t="shared" si="5"/>
        <v>未入力あり</v>
      </c>
      <c r="Q24" s="268" t="str">
        <f>IFERROR(IF(P24="未入力あり","",ROUNDDOWN(ROUNDDOWN($H24*$I24,0)*VLOOKUP($G24,【参考】数式用!$A$4:$E$54,3, FALSE),0)),"")</f>
        <v/>
      </c>
      <c r="R24" s="268" t="str">
        <f>IF(AM24="×", 0,IF(P24="未入力あり","",ROUNDDOWN(ROUNDDOWN($H24*$I24,0)*VLOOKUP($G24,【参考】数式用!$A$4:$E$54,4,FALSE),0)))</f>
        <v/>
      </c>
      <c r="S24" s="361" t="str">
        <f>IF(AN24="×", 0,IF(P24="未入力あり","",ROUNDDOWN(ROUNDDOWN($H24*$I24,0)*VLOOKUP($G24,【参考】数式用!$A$4:$E$54,5, FALSE),0)))</f>
        <v/>
      </c>
      <c r="T24" s="491"/>
      <c r="U24" s="492"/>
      <c r="V24" s="33"/>
      <c r="W24" s="765"/>
      <c r="X24" s="765"/>
      <c r="Y24" s="765"/>
      <c r="Z24" s="765"/>
      <c r="AA24" s="765"/>
      <c r="AB24" s="765"/>
      <c r="AC24" s="765"/>
      <c r="AD24" s="765"/>
      <c r="AE24" s="765"/>
      <c r="AF24" s="765"/>
      <c r="AG24" s="765"/>
      <c r="AI24" s="364" t="str">
        <f t="shared" si="0"/>
        <v/>
      </c>
      <c r="AJ24" s="363" t="e">
        <f>VLOOKUP('別紙様式2-3（個表） '!$G24,【参考】数式用!$P$4:$Q$54,2, FALSE)</f>
        <v>#N/A</v>
      </c>
      <c r="AK24" s="363" t="e">
        <f>VLOOKUP('別紙様式2-3（個表） '!$G24,【参考】数式用!$P$4:$W$54,8, FALSE)</f>
        <v>#N/A</v>
      </c>
      <c r="AL24" s="363" t="e">
        <f>VLOOKUP('別紙様式2-3（個表） '!$G24,【参考】数式用!$P$4:$AD$54,15, FALSE)</f>
        <v>#N/A</v>
      </c>
      <c r="AM24" s="363" t="str">
        <f t="shared" si="1"/>
        <v/>
      </c>
      <c r="AN24" s="363" t="str">
        <f t="shared" si="2"/>
        <v/>
      </c>
      <c r="AO24" s="363" t="str">
        <f t="shared" si="3"/>
        <v/>
      </c>
      <c r="AP24" s="363" t="str">
        <f>IF(G24="", "", VLOOKUP(G24,【参考】数式用!$A$4:$M$54,13,FALSE))</f>
        <v/>
      </c>
      <c r="AQ24" s="46" t="str">
        <f t="shared" si="4"/>
        <v>―</v>
      </c>
    </row>
    <row r="25" spans="1:43" ht="45" customHeight="1">
      <c r="A25" s="112">
        <f t="shared" si="6"/>
        <v>11</v>
      </c>
      <c r="B25" s="113" t="str">
        <f>IF(基本情報入力シート!B68="","",基本情報入力シート!B68)</f>
        <v/>
      </c>
      <c r="C25" s="114" t="str">
        <f>IF(基本情報入力シート!L68="","",基本情報入力シート!L68)</f>
        <v/>
      </c>
      <c r="D25" s="114" t="str">
        <f>IF(基本情報入力シート!Q68="","",基本情報入力シート!Q68)</f>
        <v/>
      </c>
      <c r="E25" s="114" t="str">
        <f>IF(基本情報入力シート!V68="","",基本情報入力シート!V68)</f>
        <v/>
      </c>
      <c r="F25" s="114" t="str">
        <f>IF(基本情報入力シート!W68="","",基本情報入力シート!W68)</f>
        <v/>
      </c>
      <c r="G25" s="114" t="str">
        <f>IF(基本情報入力シート!Z68="","",基本情報入力シート!Z68)</f>
        <v/>
      </c>
      <c r="H25" s="218" t="str">
        <f>IF(基本情報入力シート!AD68="","",基本情報入力シート!AD68)</f>
        <v/>
      </c>
      <c r="I25" s="357" t="str">
        <f>IF(基本情報入力シート!AE68="","",基本情報入力シート!AE68)</f>
        <v/>
      </c>
      <c r="J25" s="476"/>
      <c r="K25" s="477"/>
      <c r="L25" s="475"/>
      <c r="M25" s="358" t="str">
        <f>IF(G25="", "", VLOOKUP(AO25,【参考】数式用!$AZ$3:$BA$6, 2, FALSE))</f>
        <v/>
      </c>
      <c r="N25" s="359" t="str">
        <f>IF(G25="","",VLOOKUP(G25,【参考】数式用!$A$4:$L$54,MATCH('別紙様式2-3（個表） '!M25,【参考】数式用!$J$3:$L$3,0)+9,FALSE))</f>
        <v/>
      </c>
      <c r="O25" s="478" t="s">
        <v>2388</v>
      </c>
      <c r="P25" s="360" t="str">
        <f t="shared" si="5"/>
        <v>未入力あり</v>
      </c>
      <c r="Q25" s="268" t="str">
        <f>IFERROR(IF(P25="未入力あり","",ROUNDDOWN(ROUNDDOWN($H25*$I25,0)*VLOOKUP($G25,【参考】数式用!$A$4:$E$54,3, FALSE),0)),"")</f>
        <v/>
      </c>
      <c r="R25" s="268" t="str">
        <f>IF(AM25="×", 0,IF(P25="未入力あり","",ROUNDDOWN(ROUNDDOWN($H25*$I25,0)*VLOOKUP($G25,【参考】数式用!$A$4:$E$54,4,FALSE),0)))</f>
        <v/>
      </c>
      <c r="S25" s="361" t="str">
        <f>IF(AN25="×", 0,IF(P25="未入力あり","",ROUNDDOWN(ROUNDDOWN($H25*$I25,0)*VLOOKUP($G25,【参考】数式用!$A$4:$E$54,5, FALSE),0)))</f>
        <v/>
      </c>
      <c r="T25" s="491"/>
      <c r="U25" s="492"/>
      <c r="V25" s="33"/>
      <c r="W25" s="765"/>
      <c r="X25" s="765"/>
      <c r="Y25" s="765"/>
      <c r="Z25" s="765"/>
      <c r="AA25" s="765"/>
      <c r="AB25" s="765"/>
      <c r="AC25" s="765"/>
      <c r="AD25" s="765"/>
      <c r="AE25" s="765"/>
      <c r="AF25" s="765"/>
      <c r="AG25" s="765"/>
      <c r="AI25" s="364" t="str">
        <f t="shared" si="0"/>
        <v/>
      </c>
      <c r="AJ25" s="363" t="e">
        <f>VLOOKUP('別紙様式2-3（個表） '!$G25,【参考】数式用!$P$4:$Q$54,2, FALSE)</f>
        <v>#N/A</v>
      </c>
      <c r="AK25" s="363" t="e">
        <f>VLOOKUP('別紙様式2-3（個表） '!$G25,【参考】数式用!$P$4:$W$54,8, FALSE)</f>
        <v>#N/A</v>
      </c>
      <c r="AL25" s="363" t="e">
        <f>VLOOKUP('別紙様式2-3（個表） '!$G25,【参考】数式用!$P$4:$AD$54,15, FALSE)</f>
        <v>#N/A</v>
      </c>
      <c r="AM25" s="363" t="str">
        <f t="shared" si="1"/>
        <v/>
      </c>
      <c r="AN25" s="363" t="str">
        <f t="shared" si="2"/>
        <v/>
      </c>
      <c r="AO25" s="363" t="str">
        <f t="shared" si="3"/>
        <v/>
      </c>
      <c r="AP25" s="363" t="str">
        <f>IF(G25="", "", VLOOKUP(G25,【参考】数式用!$A$4:$M$54,13,FALSE))</f>
        <v/>
      </c>
      <c r="AQ25" s="46" t="str">
        <f t="shared" si="4"/>
        <v>―</v>
      </c>
    </row>
    <row r="26" spans="1:43" ht="45" customHeight="1">
      <c r="A26" s="112">
        <f t="shared" si="6"/>
        <v>12</v>
      </c>
      <c r="B26" s="113" t="str">
        <f>IF(基本情報入力シート!B69="","",基本情報入力シート!B69)</f>
        <v/>
      </c>
      <c r="C26" s="114" t="str">
        <f>IF(基本情報入力シート!L69="","",基本情報入力シート!L69)</f>
        <v/>
      </c>
      <c r="D26" s="114" t="str">
        <f>IF(基本情報入力シート!Q69="","",基本情報入力シート!Q69)</f>
        <v/>
      </c>
      <c r="E26" s="114" t="str">
        <f>IF(基本情報入力シート!V69="","",基本情報入力シート!V69)</f>
        <v/>
      </c>
      <c r="F26" s="114" t="str">
        <f>IF(基本情報入力シート!W69="","",基本情報入力シート!W69)</f>
        <v/>
      </c>
      <c r="G26" s="114" t="str">
        <f>IF(基本情報入力シート!Z69="","",基本情報入力シート!Z69)</f>
        <v/>
      </c>
      <c r="H26" s="218" t="str">
        <f>IF(基本情報入力シート!AD69="","",基本情報入力シート!AD69)</f>
        <v/>
      </c>
      <c r="I26" s="357" t="str">
        <f>IF(基本情報入力シート!AE69="","",基本情報入力シート!AE69)</f>
        <v/>
      </c>
      <c r="J26" s="476"/>
      <c r="K26" s="477"/>
      <c r="L26" s="475"/>
      <c r="M26" s="358" t="str">
        <f>IF(G26="", "", VLOOKUP(AO26,【参考】数式用!$AZ$3:$BA$6, 2, FALSE))</f>
        <v/>
      </c>
      <c r="N26" s="359" t="str">
        <f>IF(G26="","",VLOOKUP(G26,【参考】数式用!$A$4:$L$54,MATCH('別紙様式2-3（個表） '!M26,【参考】数式用!$J$3:$L$3,0)+9,FALSE))</f>
        <v/>
      </c>
      <c r="O26" s="479" t="s">
        <v>2388</v>
      </c>
      <c r="P26" s="360" t="str">
        <f t="shared" si="5"/>
        <v>未入力あり</v>
      </c>
      <c r="Q26" s="268" t="str">
        <f>IFERROR(IF(P26="未入力あり","",ROUNDDOWN(ROUNDDOWN($H26*$I26,0)*VLOOKUP($G26,【参考】数式用!$A$4:$E$54,3, FALSE),0)),"")</f>
        <v/>
      </c>
      <c r="R26" s="268" t="str">
        <f>IF(AM26="×", 0,IF(P26="未入力あり","",ROUNDDOWN(ROUNDDOWN($H26*$I26,0)*VLOOKUP($G26,【参考】数式用!$A$4:$E$54,4,FALSE),0)))</f>
        <v/>
      </c>
      <c r="S26" s="361" t="str">
        <f>IF(AN26="×", 0,IF(P26="未入力あり","",ROUNDDOWN(ROUNDDOWN($H26*$I26,0)*VLOOKUP($G26,【参考】数式用!$A$4:$E$54,5, FALSE),0)))</f>
        <v/>
      </c>
      <c r="T26" s="491"/>
      <c r="U26" s="492"/>
      <c r="V26" s="33"/>
      <c r="W26" s="765"/>
      <c r="X26" s="765"/>
      <c r="Y26" s="765"/>
      <c r="Z26" s="765"/>
      <c r="AA26" s="765"/>
      <c r="AB26" s="765"/>
      <c r="AC26" s="765"/>
      <c r="AD26" s="765"/>
      <c r="AE26" s="765"/>
      <c r="AF26" s="765"/>
      <c r="AG26" s="765"/>
      <c r="AI26" s="364" t="str">
        <f t="shared" si="0"/>
        <v/>
      </c>
      <c r="AJ26" s="363" t="e">
        <f>VLOOKUP('別紙様式2-3（個表） '!$G26,【参考】数式用!$P$4:$Q$54,2, FALSE)</f>
        <v>#N/A</v>
      </c>
      <c r="AK26" s="363" t="e">
        <f>VLOOKUP('別紙様式2-3（個表） '!$G26,【参考】数式用!$P$4:$W$54,8, FALSE)</f>
        <v>#N/A</v>
      </c>
      <c r="AL26" s="363" t="e">
        <f>VLOOKUP('別紙様式2-3（個表） '!$G26,【参考】数式用!$P$4:$AD$54,15, FALSE)</f>
        <v>#N/A</v>
      </c>
      <c r="AM26" s="363" t="str">
        <f t="shared" si="1"/>
        <v/>
      </c>
      <c r="AN26" s="363" t="str">
        <f t="shared" si="2"/>
        <v/>
      </c>
      <c r="AO26" s="363" t="str">
        <f t="shared" si="3"/>
        <v/>
      </c>
      <c r="AP26" s="363" t="str">
        <f>IF(G26="", "", VLOOKUP(G26,【参考】数式用!$A$4:$M$54,13,FALSE))</f>
        <v/>
      </c>
      <c r="AQ26" s="46" t="str">
        <f t="shared" si="4"/>
        <v>―</v>
      </c>
    </row>
    <row r="27" spans="1:43" ht="45" customHeight="1">
      <c r="A27" s="112">
        <f t="shared" si="6"/>
        <v>13</v>
      </c>
      <c r="B27" s="113" t="str">
        <f>IF(基本情報入力シート!B70="","",基本情報入力シート!B70)</f>
        <v/>
      </c>
      <c r="C27" s="114" t="str">
        <f>IF(基本情報入力シート!L70="","",基本情報入力シート!L70)</f>
        <v/>
      </c>
      <c r="D27" s="114" t="str">
        <f>IF(基本情報入力シート!Q70="","",基本情報入力シート!Q70)</f>
        <v/>
      </c>
      <c r="E27" s="114" t="str">
        <f>IF(基本情報入力シート!V70="","",基本情報入力シート!V70)</f>
        <v/>
      </c>
      <c r="F27" s="114" t="str">
        <f>IF(基本情報入力シート!W70="","",基本情報入力シート!W70)</f>
        <v/>
      </c>
      <c r="G27" s="114" t="str">
        <f>IF(基本情報入力シート!Z70="","",基本情報入力シート!Z70)</f>
        <v/>
      </c>
      <c r="H27" s="218" t="str">
        <f>IF(基本情報入力シート!AD70="","",基本情報入力シート!AD70)</f>
        <v/>
      </c>
      <c r="I27" s="357" t="str">
        <f>IF(基本情報入力シート!AE70="","",基本情報入力シート!AE70)</f>
        <v/>
      </c>
      <c r="J27" s="476"/>
      <c r="K27" s="475"/>
      <c r="L27" s="475"/>
      <c r="M27" s="358" t="str">
        <f>IF(G27="", "", VLOOKUP(AO27,【参考】数式用!$AZ$3:$BA$6, 2, FALSE))</f>
        <v/>
      </c>
      <c r="N27" s="359" t="str">
        <f>IF(G27="","",VLOOKUP(G27,【参考】数式用!$A$4:$L$54,MATCH('別紙様式2-3（個表） '!M27,【参考】数式用!$J$3:$L$3,0)+9,FALSE))</f>
        <v/>
      </c>
      <c r="O27" s="479" t="s">
        <v>2388</v>
      </c>
      <c r="P27" s="360" t="str">
        <f t="shared" si="5"/>
        <v>未入力あり</v>
      </c>
      <c r="Q27" s="268" t="str">
        <f>IFERROR(IF(P27="未入力あり","",ROUNDDOWN(ROUNDDOWN($H27*$I27,0)*VLOOKUP($G27,【参考】数式用!$A$4:$E$54,3, FALSE),0)),"")</f>
        <v/>
      </c>
      <c r="R27" s="268" t="str">
        <f>IF(AM27="×", 0,IF(P27="未入力あり","",ROUNDDOWN(ROUNDDOWN($H27*$I27,0)*VLOOKUP($G27,【参考】数式用!$A$4:$E$54,4,FALSE),0)))</f>
        <v/>
      </c>
      <c r="S27" s="361" t="str">
        <f>IF(AN27="×", 0,IF(P27="未入力あり","",ROUNDDOWN(ROUNDDOWN($H27*$I27,0)*VLOOKUP($G27,【参考】数式用!$A$4:$E$54,5, FALSE),0)))</f>
        <v/>
      </c>
      <c r="T27" s="491"/>
      <c r="U27" s="492"/>
      <c r="V27" s="33"/>
      <c r="W27" s="765"/>
      <c r="X27" s="765"/>
      <c r="Y27" s="765"/>
      <c r="Z27" s="765"/>
      <c r="AA27" s="765"/>
      <c r="AB27" s="765"/>
      <c r="AC27" s="765"/>
      <c r="AD27" s="765"/>
      <c r="AE27" s="765"/>
      <c r="AF27" s="765"/>
      <c r="AG27" s="765"/>
      <c r="AI27" s="364" t="str">
        <f t="shared" si="0"/>
        <v/>
      </c>
      <c r="AJ27" s="363" t="e">
        <f>VLOOKUP('別紙様式2-3（個表） '!$G27,【参考】数式用!$P$4:$Q$54,2, FALSE)</f>
        <v>#N/A</v>
      </c>
      <c r="AK27" s="363" t="e">
        <f>VLOOKUP('別紙様式2-3（個表） '!$G27,【参考】数式用!$P$4:$W$54,8, FALSE)</f>
        <v>#N/A</v>
      </c>
      <c r="AL27" s="363" t="e">
        <f>VLOOKUP('別紙様式2-3（個表） '!$G27,【参考】数式用!$P$4:$AD$54,15, FALSE)</f>
        <v>#N/A</v>
      </c>
      <c r="AM27" s="363" t="str">
        <f t="shared" si="1"/>
        <v/>
      </c>
      <c r="AN27" s="363" t="str">
        <f t="shared" si="2"/>
        <v/>
      </c>
      <c r="AO27" s="363" t="str">
        <f t="shared" si="3"/>
        <v/>
      </c>
      <c r="AP27" s="363" t="str">
        <f>IF(G27="", "", VLOOKUP(G27,【参考】数式用!$A$4:$M$54,13,FALSE))</f>
        <v/>
      </c>
      <c r="AQ27" s="46" t="str">
        <f t="shared" si="4"/>
        <v>―</v>
      </c>
    </row>
    <row r="28" spans="1:43" ht="45" customHeight="1">
      <c r="A28" s="112">
        <f t="shared" si="6"/>
        <v>14</v>
      </c>
      <c r="B28" s="113" t="str">
        <f>IF(基本情報入力シート!B71="","",基本情報入力シート!B71)</f>
        <v/>
      </c>
      <c r="C28" s="114" t="str">
        <f>IF(基本情報入力シート!L71="","",基本情報入力シート!L71)</f>
        <v/>
      </c>
      <c r="D28" s="114" t="str">
        <f>IF(基本情報入力シート!Q71="","",基本情報入力シート!Q71)</f>
        <v/>
      </c>
      <c r="E28" s="114" t="str">
        <f>IF(基本情報入力シート!V71="","",基本情報入力シート!V71)</f>
        <v/>
      </c>
      <c r="F28" s="114" t="str">
        <f>IF(基本情報入力シート!W71="","",基本情報入力シート!W71)</f>
        <v/>
      </c>
      <c r="G28" s="114" t="str">
        <f>IF(基本情報入力シート!Z71="","",基本情報入力シート!Z71)</f>
        <v/>
      </c>
      <c r="H28" s="218" t="str">
        <f>IF(基本情報入力シート!AD71="","",基本情報入力シート!AD71)</f>
        <v/>
      </c>
      <c r="I28" s="357" t="str">
        <f>IF(基本情報入力シート!AE71="","",基本情報入力シート!AE71)</f>
        <v/>
      </c>
      <c r="J28" s="476"/>
      <c r="K28" s="475"/>
      <c r="L28" s="475"/>
      <c r="M28" s="358" t="str">
        <f>IF(G28="", "", VLOOKUP(AO28,【参考】数式用!$AZ$3:$BA$6, 2, FALSE))</f>
        <v/>
      </c>
      <c r="N28" s="359" t="str">
        <f>IF(G28="","",VLOOKUP(G28,【参考】数式用!$A$4:$L$54,MATCH('別紙様式2-3（個表） '!M28,【参考】数式用!$J$3:$L$3,0)+9,FALSE))</f>
        <v/>
      </c>
      <c r="O28" s="478" t="s">
        <v>2388</v>
      </c>
      <c r="P28" s="360" t="str">
        <f t="shared" si="5"/>
        <v>未入力あり</v>
      </c>
      <c r="Q28" s="268" t="str">
        <f>IFERROR(IF(P28="未入力あり","",ROUNDDOWN(ROUNDDOWN($H28*$I28,0)*VLOOKUP($G28,【参考】数式用!$A$4:$E$54,3, FALSE),0)),"")</f>
        <v/>
      </c>
      <c r="R28" s="268" t="str">
        <f>IF(AM28="×", 0,IF(P28="未入力あり","",ROUNDDOWN(ROUNDDOWN($H28*$I28,0)*VLOOKUP($G28,【参考】数式用!$A$4:$E$54,4,FALSE),0)))</f>
        <v/>
      </c>
      <c r="S28" s="361" t="str">
        <f>IF(AN28="×", 0,IF(P28="未入力あり","",ROUNDDOWN(ROUNDDOWN($H28*$I28,0)*VLOOKUP($G28,【参考】数式用!$A$4:$E$54,5, FALSE),0)))</f>
        <v/>
      </c>
      <c r="T28" s="491"/>
      <c r="U28" s="492"/>
      <c r="V28" s="33"/>
      <c r="W28" s="765"/>
      <c r="X28" s="765"/>
      <c r="Y28" s="765"/>
      <c r="Z28" s="765"/>
      <c r="AA28" s="765"/>
      <c r="AB28" s="765"/>
      <c r="AC28" s="765"/>
      <c r="AD28" s="765"/>
      <c r="AE28" s="765"/>
      <c r="AF28" s="765"/>
      <c r="AG28" s="765"/>
      <c r="AI28" s="364" t="str">
        <f t="shared" si="0"/>
        <v/>
      </c>
      <c r="AJ28" s="363" t="e">
        <f>VLOOKUP('別紙様式2-3（個表） '!$G28,【参考】数式用!$P$4:$Q$54,2, FALSE)</f>
        <v>#N/A</v>
      </c>
      <c r="AK28" s="363" t="e">
        <f>VLOOKUP('別紙様式2-3（個表） '!$G28,【参考】数式用!$P$4:$W$54,8, FALSE)</f>
        <v>#N/A</v>
      </c>
      <c r="AL28" s="363" t="e">
        <f>VLOOKUP('別紙様式2-3（個表） '!$G28,【参考】数式用!$P$4:$AD$54,15, FALSE)</f>
        <v>#N/A</v>
      </c>
      <c r="AM28" s="363" t="str">
        <f t="shared" si="1"/>
        <v/>
      </c>
      <c r="AN28" s="363" t="str">
        <f t="shared" si="2"/>
        <v/>
      </c>
      <c r="AO28" s="363" t="str">
        <f t="shared" si="3"/>
        <v/>
      </c>
      <c r="AP28" s="363" t="str">
        <f>IF(G28="", "", VLOOKUP(G28,【参考】数式用!$A$4:$M$54,13,FALSE))</f>
        <v/>
      </c>
      <c r="AQ28" s="46" t="str">
        <f t="shared" si="4"/>
        <v>―</v>
      </c>
    </row>
    <row r="29" spans="1:43" ht="45" customHeight="1">
      <c r="A29" s="112">
        <f t="shared" si="6"/>
        <v>15</v>
      </c>
      <c r="B29" s="113" t="str">
        <f>IF(基本情報入力シート!B72="","",基本情報入力シート!B72)</f>
        <v/>
      </c>
      <c r="C29" s="114" t="str">
        <f>IF(基本情報入力シート!L72="","",基本情報入力シート!L72)</f>
        <v/>
      </c>
      <c r="D29" s="114" t="str">
        <f>IF(基本情報入力シート!Q72="","",基本情報入力シート!Q72)</f>
        <v/>
      </c>
      <c r="E29" s="114" t="str">
        <f>IF(基本情報入力シート!V72="","",基本情報入力シート!V72)</f>
        <v/>
      </c>
      <c r="F29" s="114" t="str">
        <f>IF(基本情報入力シート!W72="","",基本情報入力シート!W72)</f>
        <v/>
      </c>
      <c r="G29" s="114" t="str">
        <f>IF(基本情報入力シート!Z72="","",基本情報入力シート!Z72)</f>
        <v/>
      </c>
      <c r="H29" s="218" t="str">
        <f>IF(基本情報入力シート!AD72="","",基本情報入力シート!AD72)</f>
        <v/>
      </c>
      <c r="I29" s="357" t="str">
        <f>IF(基本情報入力シート!AE72="","",基本情報入力シート!AE72)</f>
        <v/>
      </c>
      <c r="J29" s="476"/>
      <c r="K29" s="475"/>
      <c r="L29" s="475"/>
      <c r="M29" s="358" t="str">
        <f>IF(G29="", "", VLOOKUP(AO29,【参考】数式用!$AZ$3:$BA$6, 2, FALSE))</f>
        <v/>
      </c>
      <c r="N29" s="359" t="str">
        <f>IF(G29="","",VLOOKUP(G29,【参考】数式用!$A$4:$L$54,MATCH('別紙様式2-3（個表） '!M29,【参考】数式用!$J$3:$L$3,0)+9,FALSE))</f>
        <v/>
      </c>
      <c r="O29" s="479" t="s">
        <v>2388</v>
      </c>
      <c r="P29" s="360" t="str">
        <f t="shared" si="5"/>
        <v>未入力あり</v>
      </c>
      <c r="Q29" s="268" t="str">
        <f>IFERROR(IF(P29="未入力あり","",ROUNDDOWN(ROUNDDOWN($H29*$I29,0)*VLOOKUP($G29,【参考】数式用!$A$4:$E$54,3, FALSE),0)),"")</f>
        <v/>
      </c>
      <c r="R29" s="268" t="str">
        <f>IF(AM29="×", 0,IF(P29="未入力あり","",ROUNDDOWN(ROUNDDOWN($H29*$I29,0)*VLOOKUP($G29,【参考】数式用!$A$4:$E$54,4,FALSE),0)))</f>
        <v/>
      </c>
      <c r="S29" s="361" t="str">
        <f>IF(AN29="×", 0,IF(P29="未入力あり","",ROUNDDOWN(ROUNDDOWN($H29*$I29,0)*VLOOKUP($G29,【参考】数式用!$A$4:$E$54,5, FALSE),0)))</f>
        <v/>
      </c>
      <c r="T29" s="491"/>
      <c r="U29" s="492"/>
      <c r="V29" s="33"/>
      <c r="W29" s="765"/>
      <c r="X29" s="765"/>
      <c r="Y29" s="765"/>
      <c r="Z29" s="765"/>
      <c r="AA29" s="765"/>
      <c r="AB29" s="765"/>
      <c r="AC29" s="765"/>
      <c r="AD29" s="765"/>
      <c r="AE29" s="765"/>
      <c r="AF29" s="765"/>
      <c r="AG29" s="765"/>
      <c r="AI29" s="364" t="str">
        <f t="shared" si="0"/>
        <v/>
      </c>
      <c r="AJ29" s="363" t="e">
        <f>VLOOKUP('別紙様式2-3（個表） '!$G29,【参考】数式用!$P$4:$Q$54,2, FALSE)</f>
        <v>#N/A</v>
      </c>
      <c r="AK29" s="363" t="e">
        <f>VLOOKUP('別紙様式2-3（個表） '!$G29,【参考】数式用!$P$4:$W$54,8, FALSE)</f>
        <v>#N/A</v>
      </c>
      <c r="AL29" s="363" t="e">
        <f>VLOOKUP('別紙様式2-3（個表） '!$G29,【参考】数式用!$P$4:$AD$54,15, FALSE)</f>
        <v>#N/A</v>
      </c>
      <c r="AM29" s="363" t="str">
        <f t="shared" si="1"/>
        <v/>
      </c>
      <c r="AN29" s="363" t="str">
        <f t="shared" si="2"/>
        <v/>
      </c>
      <c r="AO29" s="363" t="str">
        <f t="shared" si="3"/>
        <v/>
      </c>
      <c r="AP29" s="363" t="str">
        <f>IF(G29="", "", VLOOKUP(G29,【参考】数式用!$A$4:$M$54,13,FALSE))</f>
        <v/>
      </c>
      <c r="AQ29" s="46" t="str">
        <f t="shared" si="4"/>
        <v>―</v>
      </c>
    </row>
    <row r="30" spans="1:43" ht="45" customHeight="1">
      <c r="A30" s="112">
        <f t="shared" si="6"/>
        <v>16</v>
      </c>
      <c r="B30" s="113" t="str">
        <f>IF(基本情報入力シート!B73="","",基本情報入力シート!B73)</f>
        <v/>
      </c>
      <c r="C30" s="114" t="str">
        <f>IF(基本情報入力シート!L73="","",基本情報入力シート!L73)</f>
        <v/>
      </c>
      <c r="D30" s="114" t="str">
        <f>IF(基本情報入力シート!Q73="","",基本情報入力シート!Q73)</f>
        <v/>
      </c>
      <c r="E30" s="114" t="str">
        <f>IF(基本情報入力シート!V73="","",基本情報入力シート!V73)</f>
        <v/>
      </c>
      <c r="F30" s="114" t="str">
        <f>IF(基本情報入力シート!W73="","",基本情報入力シート!W73)</f>
        <v/>
      </c>
      <c r="G30" s="114" t="str">
        <f>IF(基本情報入力シート!Z73="","",基本情報入力シート!Z73)</f>
        <v/>
      </c>
      <c r="H30" s="219" t="str">
        <f>IF(基本情報入力シート!AD73="","",基本情報入力シート!AD73)</f>
        <v/>
      </c>
      <c r="I30" s="357" t="str">
        <f>IF(基本情報入力シート!AE73="","",基本情報入力シート!AE73)</f>
        <v/>
      </c>
      <c r="J30" s="476"/>
      <c r="K30" s="475"/>
      <c r="L30" s="475"/>
      <c r="M30" s="452" t="str">
        <f>IF(G30="", "", VLOOKUP(AO30,【参考】数式用!$AZ$3:$BA$6, 2, FALSE))</f>
        <v/>
      </c>
      <c r="N30" s="453" t="str">
        <f>IF(G30="","",VLOOKUP(G30,【参考】数式用!$A$4:$L$54,MATCH('別紙様式2-3（個表） '!M30,【参考】数式用!$J$3:$L$3,0)+9,FALSE))</f>
        <v/>
      </c>
      <c r="O30" s="479" t="s">
        <v>2388</v>
      </c>
      <c r="P30" s="360" t="str">
        <f t="shared" si="5"/>
        <v>未入力あり</v>
      </c>
      <c r="Q30" s="268" t="str">
        <f>IFERROR(IF(P30="未入力あり","",ROUNDDOWN(ROUNDDOWN($H30*$I30,0)*VLOOKUP($G30,【参考】数式用!$A$4:$E$54,3, FALSE),0)),"")</f>
        <v/>
      </c>
      <c r="R30" s="268" t="str">
        <f>IF(AM30="×", 0,IF(P30="未入力あり","",ROUNDDOWN(ROUNDDOWN($H30*$I30,0)*VLOOKUP($G30,【参考】数式用!$A$4:$E$54,4,FALSE),0)))</f>
        <v/>
      </c>
      <c r="S30" s="361" t="str">
        <f>IF(AN30="×", 0,IF(P30="未入力あり","",ROUNDDOWN(ROUNDDOWN($H30*$I30,0)*VLOOKUP($G30,【参考】数式用!$A$4:$E$54,5, FALSE),0)))</f>
        <v/>
      </c>
      <c r="T30" s="491"/>
      <c r="U30" s="492"/>
      <c r="V30" s="33"/>
      <c r="W30" s="765"/>
      <c r="X30" s="765"/>
      <c r="Y30" s="765"/>
      <c r="Z30" s="765"/>
      <c r="AA30" s="765"/>
      <c r="AB30" s="765"/>
      <c r="AC30" s="765"/>
      <c r="AD30" s="765"/>
      <c r="AE30" s="765"/>
      <c r="AF30" s="765"/>
      <c r="AG30" s="765"/>
      <c r="AI30" s="364" t="str">
        <f t="shared" si="0"/>
        <v/>
      </c>
      <c r="AJ30" s="363" t="e">
        <f>VLOOKUP('別紙様式2-3（個表） '!$G30,【参考】数式用!$P$4:$Q$54,2, FALSE)</f>
        <v>#N/A</v>
      </c>
      <c r="AK30" s="363" t="e">
        <f>VLOOKUP('別紙様式2-3（個表） '!$G30,【参考】数式用!$P$4:$W$54,8, FALSE)</f>
        <v>#N/A</v>
      </c>
      <c r="AL30" s="363" t="e">
        <f>VLOOKUP('別紙様式2-3（個表） '!$G30,【参考】数式用!$P$4:$AD$54,15, FALSE)</f>
        <v>#N/A</v>
      </c>
      <c r="AM30" s="363" t="str">
        <f t="shared" si="1"/>
        <v/>
      </c>
      <c r="AN30" s="363" t="str">
        <f t="shared" si="2"/>
        <v/>
      </c>
      <c r="AO30" s="363" t="str">
        <f t="shared" si="3"/>
        <v/>
      </c>
      <c r="AP30" s="363" t="str">
        <f>IF(G30="", "", VLOOKUP(G30,【参考】数式用!$A$4:$M$54,13,FALSE))</f>
        <v/>
      </c>
      <c r="AQ30" s="46" t="str">
        <f t="shared" si="4"/>
        <v>―</v>
      </c>
    </row>
    <row r="31" spans="1:43" ht="45" customHeight="1">
      <c r="A31" s="112">
        <f t="shared" si="6"/>
        <v>17</v>
      </c>
      <c r="B31" s="113" t="str">
        <f>IF(基本情報入力シート!B74="","",基本情報入力シート!B74)</f>
        <v/>
      </c>
      <c r="C31" s="114" t="str">
        <f>IF(基本情報入力シート!L74="","",基本情報入力シート!L74)</f>
        <v/>
      </c>
      <c r="D31" s="114" t="str">
        <f>IF(基本情報入力シート!Q74="","",基本情報入力シート!Q74)</f>
        <v/>
      </c>
      <c r="E31" s="114" t="str">
        <f>IF(基本情報入力シート!V74="","",基本情報入力シート!V74)</f>
        <v/>
      </c>
      <c r="F31" s="114" t="str">
        <f>IF(基本情報入力シート!W74="","",基本情報入力シート!W74)</f>
        <v/>
      </c>
      <c r="G31" s="114" t="str">
        <f>IF(基本情報入力シート!Z74="","",基本情報入力シート!Z74)</f>
        <v/>
      </c>
      <c r="H31" s="218" t="str">
        <f>IF(基本情報入力シート!AD74="","",基本情報入力シート!AD74)</f>
        <v/>
      </c>
      <c r="I31" s="357" t="str">
        <f>IF(基本情報入力シート!AE74="","",基本情報入力シート!AE74)</f>
        <v/>
      </c>
      <c r="J31" s="476"/>
      <c r="K31" s="477"/>
      <c r="L31" s="475"/>
      <c r="M31" s="358" t="str">
        <f>IF(G31="", "", VLOOKUP(AO31,【参考】数式用!$AZ$3:$BA$6, 2, FALSE))</f>
        <v/>
      </c>
      <c r="N31" s="359" t="str">
        <f>IF(G31="","",VLOOKUP(G31,【参考】数式用!$A$4:$L$54,MATCH('別紙様式2-3（個表） '!M31,【参考】数式用!$J$3:$L$3,0)+9,FALSE))</f>
        <v/>
      </c>
      <c r="O31" s="478" t="s">
        <v>2388</v>
      </c>
      <c r="P31" s="360" t="str">
        <f t="shared" si="5"/>
        <v>未入力あり</v>
      </c>
      <c r="Q31" s="268" t="str">
        <f>IFERROR(IF(P31="未入力あり","",ROUNDDOWN(ROUNDDOWN($H31*$I31,0)*VLOOKUP($G31,【参考】数式用!$A$4:$E$54,3, FALSE),0)),"")</f>
        <v/>
      </c>
      <c r="R31" s="268" t="str">
        <f>IF(AM31="×", 0,IF(P31="未入力あり","",ROUNDDOWN(ROUNDDOWN($H31*$I31,0)*VLOOKUP($G31,【参考】数式用!$A$4:$E$54,4,FALSE),0)))</f>
        <v/>
      </c>
      <c r="S31" s="361" t="str">
        <f>IF(AN31="×", 0,IF(P31="未入力あり","",ROUNDDOWN(ROUNDDOWN($H31*$I31,0)*VLOOKUP($G31,【参考】数式用!$A$4:$E$54,5, FALSE),0)))</f>
        <v/>
      </c>
      <c r="T31" s="491"/>
      <c r="U31" s="492"/>
      <c r="V31" s="33"/>
      <c r="W31" s="765"/>
      <c r="X31" s="765"/>
      <c r="Y31" s="765"/>
      <c r="Z31" s="765"/>
      <c r="AA31" s="765"/>
      <c r="AB31" s="765"/>
      <c r="AC31" s="765"/>
      <c r="AD31" s="765"/>
      <c r="AE31" s="765"/>
      <c r="AF31" s="765"/>
      <c r="AG31" s="765"/>
      <c r="AI31" s="364" t="str">
        <f t="shared" si="0"/>
        <v/>
      </c>
      <c r="AJ31" s="363" t="e">
        <f>VLOOKUP('別紙様式2-3（個表） '!$G31,【参考】数式用!$P$4:$Q$54,2, FALSE)</f>
        <v>#N/A</v>
      </c>
      <c r="AK31" s="363" t="e">
        <f>VLOOKUP('別紙様式2-3（個表） '!$G31,【参考】数式用!$P$4:$W$54,8, FALSE)</f>
        <v>#N/A</v>
      </c>
      <c r="AL31" s="363" t="e">
        <f>VLOOKUP('別紙様式2-3（個表） '!$G31,【参考】数式用!$P$4:$AD$54,15, FALSE)</f>
        <v>#N/A</v>
      </c>
      <c r="AM31" s="363" t="str">
        <f t="shared" si="1"/>
        <v/>
      </c>
      <c r="AN31" s="363" t="str">
        <f t="shared" si="2"/>
        <v/>
      </c>
      <c r="AO31" s="363" t="str">
        <f t="shared" si="3"/>
        <v/>
      </c>
      <c r="AP31" s="363" t="str">
        <f>IF(G31="", "", VLOOKUP(G31,【参考】数式用!$A$4:$M$54,13,FALSE))</f>
        <v/>
      </c>
      <c r="AQ31" s="46" t="str">
        <f t="shared" si="4"/>
        <v>―</v>
      </c>
    </row>
    <row r="32" spans="1:43" ht="45" customHeight="1">
      <c r="A32" s="112">
        <f t="shared" si="6"/>
        <v>18</v>
      </c>
      <c r="B32" s="113" t="str">
        <f>IF(基本情報入力シート!B75="","",基本情報入力シート!B75)</f>
        <v/>
      </c>
      <c r="C32" s="114" t="str">
        <f>IF(基本情報入力シート!L75="","",基本情報入力シート!L75)</f>
        <v/>
      </c>
      <c r="D32" s="114" t="str">
        <f>IF(基本情報入力シート!Q75="","",基本情報入力シート!Q75)</f>
        <v/>
      </c>
      <c r="E32" s="114" t="str">
        <f>IF(基本情報入力シート!V75="","",基本情報入力シート!V75)</f>
        <v/>
      </c>
      <c r="F32" s="114" t="str">
        <f>IF(基本情報入力シート!W75="","",基本情報入力シート!W75)</f>
        <v/>
      </c>
      <c r="G32" s="114" t="str">
        <f>IF(基本情報入力シート!Z75="","",基本情報入力シート!Z75)</f>
        <v/>
      </c>
      <c r="H32" s="218" t="str">
        <f>IF(基本情報入力シート!AD75="","",基本情報入力シート!AD75)</f>
        <v/>
      </c>
      <c r="I32" s="357" t="str">
        <f>IF(基本情報入力シート!AE75="","",基本情報入力シート!AE75)</f>
        <v/>
      </c>
      <c r="J32" s="476"/>
      <c r="K32" s="477"/>
      <c r="L32" s="475"/>
      <c r="M32" s="358" t="str">
        <f>IF(G32="", "", VLOOKUP(AO32,【参考】数式用!$AZ$3:$BA$6, 2, FALSE))</f>
        <v/>
      </c>
      <c r="N32" s="359" t="str">
        <f>IF(G32="","",VLOOKUP(G32,【参考】数式用!$A$4:$L$54,MATCH('別紙様式2-3（個表） '!M32,【参考】数式用!$J$3:$L$3,0)+9,FALSE))</f>
        <v/>
      </c>
      <c r="O32" s="479" t="s">
        <v>2388</v>
      </c>
      <c r="P32" s="360" t="str">
        <f t="shared" si="5"/>
        <v>未入力あり</v>
      </c>
      <c r="Q32" s="268" t="str">
        <f>IFERROR(IF(P32="未入力あり","",ROUNDDOWN(ROUNDDOWN($H32*$I32,0)*VLOOKUP($G32,【参考】数式用!$A$4:$E$54,3, FALSE),0)),"")</f>
        <v/>
      </c>
      <c r="R32" s="268" t="str">
        <f>IF(AM32="×", 0,IF(P32="未入力あり","",ROUNDDOWN(ROUNDDOWN($H32*$I32,0)*VLOOKUP($G32,【参考】数式用!$A$4:$E$54,4,FALSE),0)))</f>
        <v/>
      </c>
      <c r="S32" s="361" t="str">
        <f>IF(AN32="×", 0,IF(P32="未入力あり","",ROUNDDOWN(ROUNDDOWN($H32*$I32,0)*VLOOKUP($G32,【参考】数式用!$A$4:$E$54,5, FALSE),0)))</f>
        <v/>
      </c>
      <c r="T32" s="491"/>
      <c r="U32" s="492"/>
      <c r="V32" s="33"/>
      <c r="W32" s="765"/>
      <c r="X32" s="765"/>
      <c r="Y32" s="765"/>
      <c r="Z32" s="765"/>
      <c r="AA32" s="765"/>
      <c r="AB32" s="765"/>
      <c r="AC32" s="765"/>
      <c r="AD32" s="765"/>
      <c r="AE32" s="765"/>
      <c r="AF32" s="765"/>
      <c r="AG32" s="765"/>
      <c r="AI32" s="364" t="str">
        <f t="shared" si="0"/>
        <v/>
      </c>
      <c r="AJ32" s="363" t="e">
        <f>VLOOKUP('別紙様式2-3（個表） '!$G32,【参考】数式用!$P$4:$Q$54,2, FALSE)</f>
        <v>#N/A</v>
      </c>
      <c r="AK32" s="363" t="e">
        <f>VLOOKUP('別紙様式2-3（個表） '!$G32,【参考】数式用!$P$4:$W$54,8, FALSE)</f>
        <v>#N/A</v>
      </c>
      <c r="AL32" s="363" t="e">
        <f>VLOOKUP('別紙様式2-3（個表） '!$G32,【参考】数式用!$P$4:$AD$54,15, FALSE)</f>
        <v>#N/A</v>
      </c>
      <c r="AM32" s="363" t="str">
        <f t="shared" si="1"/>
        <v/>
      </c>
      <c r="AN32" s="363" t="str">
        <f t="shared" si="2"/>
        <v/>
      </c>
      <c r="AO32" s="363" t="str">
        <f t="shared" si="3"/>
        <v/>
      </c>
      <c r="AP32" s="363" t="str">
        <f>IF(G32="", "", VLOOKUP(G32,【参考】数式用!$A$4:$M$54,13,FALSE))</f>
        <v/>
      </c>
      <c r="AQ32" s="46" t="str">
        <f t="shared" si="4"/>
        <v>―</v>
      </c>
    </row>
    <row r="33" spans="1:43" ht="45" customHeight="1">
      <c r="A33" s="112">
        <f t="shared" si="6"/>
        <v>19</v>
      </c>
      <c r="B33" s="113" t="str">
        <f>IF(基本情報入力シート!B76="","",基本情報入力シート!B76)</f>
        <v/>
      </c>
      <c r="C33" s="114" t="str">
        <f>IF(基本情報入力シート!L76="","",基本情報入力シート!L76)</f>
        <v/>
      </c>
      <c r="D33" s="114" t="str">
        <f>IF(基本情報入力シート!Q76="","",基本情報入力シート!Q76)</f>
        <v/>
      </c>
      <c r="E33" s="114" t="str">
        <f>IF(基本情報入力シート!V76="","",基本情報入力シート!V76)</f>
        <v/>
      </c>
      <c r="F33" s="114" t="str">
        <f>IF(基本情報入力シート!W76="","",基本情報入力シート!W76)</f>
        <v/>
      </c>
      <c r="G33" s="114" t="str">
        <f>IF(基本情報入力シート!Z76="","",基本情報入力シート!Z76)</f>
        <v/>
      </c>
      <c r="H33" s="218" t="str">
        <f>IF(基本情報入力シート!AD76="","",基本情報入力シート!AD76)</f>
        <v/>
      </c>
      <c r="I33" s="357" t="str">
        <f>IF(基本情報入力シート!AE76="","",基本情報入力シート!AE76)</f>
        <v/>
      </c>
      <c r="J33" s="476"/>
      <c r="K33" s="475"/>
      <c r="L33" s="475"/>
      <c r="M33" s="358" t="str">
        <f>IF(G33="", "", VLOOKUP(AO33,【参考】数式用!$AZ$3:$BA$6, 2, FALSE))</f>
        <v/>
      </c>
      <c r="N33" s="359" t="str">
        <f>IF(G33="","",VLOOKUP(G33,【参考】数式用!$A$4:$L$54,MATCH('別紙様式2-3（個表） '!M33,【参考】数式用!$J$3:$L$3,0)+9,FALSE))</f>
        <v/>
      </c>
      <c r="O33" s="479" t="s">
        <v>2388</v>
      </c>
      <c r="P33" s="360" t="str">
        <f t="shared" si="5"/>
        <v>未入力あり</v>
      </c>
      <c r="Q33" s="268" t="str">
        <f>IFERROR(IF(P33="未入力あり","",ROUNDDOWN(ROUNDDOWN($H33*$I33,0)*VLOOKUP($G33,【参考】数式用!$A$4:$E$54,3, FALSE),0)),"")</f>
        <v/>
      </c>
      <c r="R33" s="268" t="str">
        <f>IF(AM33="×", 0,IF(P33="未入力あり","",ROUNDDOWN(ROUNDDOWN($H33*$I33,0)*VLOOKUP($G33,【参考】数式用!$A$4:$E$54,4,FALSE),0)))</f>
        <v/>
      </c>
      <c r="S33" s="361" t="str">
        <f>IF(AN33="×", 0,IF(P33="未入力あり","",ROUNDDOWN(ROUNDDOWN($H33*$I33,0)*VLOOKUP($G33,【参考】数式用!$A$4:$E$54,5, FALSE),0)))</f>
        <v/>
      </c>
      <c r="T33" s="491"/>
      <c r="U33" s="492"/>
      <c r="V33" s="33"/>
      <c r="W33" s="765"/>
      <c r="X33" s="765"/>
      <c r="Y33" s="765"/>
      <c r="Z33" s="765"/>
      <c r="AA33" s="765"/>
      <c r="AB33" s="765"/>
      <c r="AC33" s="765"/>
      <c r="AD33" s="765"/>
      <c r="AE33" s="765"/>
      <c r="AF33" s="765"/>
      <c r="AG33" s="765"/>
      <c r="AI33" s="364" t="str">
        <f t="shared" si="0"/>
        <v/>
      </c>
      <c r="AJ33" s="363" t="e">
        <f>VLOOKUP('別紙様式2-3（個表） '!$G33,【参考】数式用!$P$4:$Q$54,2, FALSE)</f>
        <v>#N/A</v>
      </c>
      <c r="AK33" s="363" t="e">
        <f>VLOOKUP('別紙様式2-3（個表） '!$G33,【参考】数式用!$P$4:$W$54,8, FALSE)</f>
        <v>#N/A</v>
      </c>
      <c r="AL33" s="363" t="e">
        <f>VLOOKUP('別紙様式2-3（個表） '!$G33,【参考】数式用!$P$4:$AD$54,15, FALSE)</f>
        <v>#N/A</v>
      </c>
      <c r="AM33" s="363" t="str">
        <f t="shared" si="1"/>
        <v/>
      </c>
      <c r="AN33" s="363" t="str">
        <f t="shared" si="2"/>
        <v/>
      </c>
      <c r="AO33" s="363" t="str">
        <f t="shared" si="3"/>
        <v/>
      </c>
      <c r="AP33" s="363" t="str">
        <f>IF(G33="", "", VLOOKUP(G33,【参考】数式用!$A$4:$M$54,13,FALSE))</f>
        <v/>
      </c>
      <c r="AQ33" s="46" t="str">
        <f t="shared" si="4"/>
        <v>―</v>
      </c>
    </row>
    <row r="34" spans="1:43" ht="45" customHeight="1">
      <c r="A34" s="112">
        <f t="shared" si="6"/>
        <v>20</v>
      </c>
      <c r="B34" s="113" t="str">
        <f>IF(基本情報入力シート!B77="","",基本情報入力シート!B77)</f>
        <v/>
      </c>
      <c r="C34" s="114" t="str">
        <f>IF(基本情報入力シート!L77="","",基本情報入力シート!L77)</f>
        <v/>
      </c>
      <c r="D34" s="114" t="str">
        <f>IF(基本情報入力シート!Q77="","",基本情報入力シート!Q77)</f>
        <v/>
      </c>
      <c r="E34" s="114" t="str">
        <f>IF(基本情報入力シート!V77="","",基本情報入力シート!V77)</f>
        <v/>
      </c>
      <c r="F34" s="114" t="str">
        <f>IF(基本情報入力シート!W77="","",基本情報入力シート!W77)</f>
        <v/>
      </c>
      <c r="G34" s="114" t="str">
        <f>IF(基本情報入力シート!Z77="","",基本情報入力シート!Z77)</f>
        <v/>
      </c>
      <c r="H34" s="218" t="str">
        <f>IF(基本情報入力シート!AD77="","",基本情報入力シート!AD77)</f>
        <v/>
      </c>
      <c r="I34" s="357" t="str">
        <f>IF(基本情報入力シート!AE77="","",基本情報入力シート!AE77)</f>
        <v/>
      </c>
      <c r="J34" s="476"/>
      <c r="K34" s="475"/>
      <c r="L34" s="475"/>
      <c r="M34" s="358" t="str">
        <f>IF(G34="", "", VLOOKUP(AO34,【参考】数式用!$AZ$3:$BA$6, 2, FALSE))</f>
        <v/>
      </c>
      <c r="N34" s="359" t="str">
        <f>IF(G34="","",VLOOKUP(G34,【参考】数式用!$A$4:$L$54,MATCH('別紙様式2-3（個表） '!M34,【参考】数式用!$J$3:$L$3,0)+9,FALSE))</f>
        <v/>
      </c>
      <c r="O34" s="478" t="s">
        <v>2388</v>
      </c>
      <c r="P34" s="360" t="str">
        <f t="shared" si="5"/>
        <v>未入力あり</v>
      </c>
      <c r="Q34" s="268" t="str">
        <f>IFERROR(IF(P34="未入力あり","",ROUNDDOWN(ROUNDDOWN($H34*$I34,0)*VLOOKUP($G34,【参考】数式用!$A$4:$E$54,3, FALSE),0)),"")</f>
        <v/>
      </c>
      <c r="R34" s="268" t="str">
        <f>IF(AM34="×", 0,IF(P34="未入力あり","",ROUNDDOWN(ROUNDDOWN($H34*$I34,0)*VLOOKUP($G34,【参考】数式用!$A$4:$E$54,4,FALSE),0)))</f>
        <v/>
      </c>
      <c r="S34" s="361" t="str">
        <f>IF(AN34="×", 0,IF(P34="未入力あり","",ROUNDDOWN(ROUNDDOWN($H34*$I34,0)*VLOOKUP($G34,【参考】数式用!$A$4:$E$54,5, FALSE),0)))</f>
        <v/>
      </c>
      <c r="T34" s="491"/>
      <c r="U34" s="492"/>
      <c r="V34" s="33"/>
      <c r="W34" s="765"/>
      <c r="X34" s="765"/>
      <c r="Y34" s="765"/>
      <c r="Z34" s="765"/>
      <c r="AA34" s="765"/>
      <c r="AB34" s="765"/>
      <c r="AC34" s="765"/>
      <c r="AD34" s="765"/>
      <c r="AE34" s="765"/>
      <c r="AF34" s="765"/>
      <c r="AG34" s="765"/>
      <c r="AI34" s="364" t="str">
        <f t="shared" si="0"/>
        <v/>
      </c>
      <c r="AJ34" s="363" t="e">
        <f>VLOOKUP('別紙様式2-3（個表） '!$G34,【参考】数式用!$P$4:$Q$54,2, FALSE)</f>
        <v>#N/A</v>
      </c>
      <c r="AK34" s="363" t="e">
        <f>VLOOKUP('別紙様式2-3（個表） '!$G34,【参考】数式用!$P$4:$W$54,8, FALSE)</f>
        <v>#N/A</v>
      </c>
      <c r="AL34" s="363" t="e">
        <f>VLOOKUP('別紙様式2-3（個表） '!$G34,【参考】数式用!$P$4:$AD$54,15, FALSE)</f>
        <v>#N/A</v>
      </c>
      <c r="AM34" s="363" t="str">
        <f t="shared" si="1"/>
        <v/>
      </c>
      <c r="AN34" s="363" t="str">
        <f t="shared" si="2"/>
        <v/>
      </c>
      <c r="AO34" s="363" t="str">
        <f t="shared" si="3"/>
        <v/>
      </c>
      <c r="AP34" s="363" t="str">
        <f>IF(G34="", "", VLOOKUP(G34,【参考】数式用!$A$4:$M$54,13,FALSE))</f>
        <v/>
      </c>
      <c r="AQ34" s="46" t="str">
        <f t="shared" si="4"/>
        <v>―</v>
      </c>
    </row>
    <row r="35" spans="1:43" ht="45" customHeight="1">
      <c r="A35" s="112">
        <f t="shared" si="6"/>
        <v>21</v>
      </c>
      <c r="B35" s="113" t="str">
        <f>IF(基本情報入力シート!B78="","",基本情報入力シート!B78)</f>
        <v/>
      </c>
      <c r="C35" s="114" t="str">
        <f>IF(基本情報入力シート!L78="","",基本情報入力シート!L78)</f>
        <v/>
      </c>
      <c r="D35" s="114" t="str">
        <f>IF(基本情報入力シート!Q78="","",基本情報入力シート!Q78)</f>
        <v/>
      </c>
      <c r="E35" s="114" t="str">
        <f>IF(基本情報入力シート!V78="","",基本情報入力シート!V78)</f>
        <v/>
      </c>
      <c r="F35" s="114" t="str">
        <f>IF(基本情報入力シート!W78="","",基本情報入力シート!W78)</f>
        <v/>
      </c>
      <c r="G35" s="114" t="str">
        <f>IF(基本情報入力シート!Z78="","",基本情報入力シート!Z78)</f>
        <v/>
      </c>
      <c r="H35" s="218" t="str">
        <f>IF(基本情報入力シート!AD78="","",基本情報入力シート!AD78)</f>
        <v/>
      </c>
      <c r="I35" s="357" t="str">
        <f>IF(基本情報入力シート!AE78="","",基本情報入力シート!AE78)</f>
        <v/>
      </c>
      <c r="J35" s="476"/>
      <c r="K35" s="475"/>
      <c r="L35" s="475"/>
      <c r="M35" s="358" t="str">
        <f>IF(G35="", "", VLOOKUP(AO35,【参考】数式用!$AZ$3:$BA$6, 2, FALSE))</f>
        <v/>
      </c>
      <c r="N35" s="359" t="str">
        <f>IF(G35="","",VLOOKUP(G35,【参考】数式用!$A$4:$L$54,MATCH('別紙様式2-3（個表） '!M35,【参考】数式用!$J$3:$L$3,0)+9,FALSE))</f>
        <v/>
      </c>
      <c r="O35" s="479" t="s">
        <v>2388</v>
      </c>
      <c r="P35" s="360" t="str">
        <f t="shared" si="5"/>
        <v>未入力あり</v>
      </c>
      <c r="Q35" s="268" t="str">
        <f>IFERROR(IF(P35="未入力あり","",ROUNDDOWN(ROUNDDOWN($H35*$I35,0)*VLOOKUP($G35,【参考】数式用!$A$4:$E$54,3, FALSE),0)),"")</f>
        <v/>
      </c>
      <c r="R35" s="268" t="str">
        <f>IF(AM35="×", 0,IF(P35="未入力あり","",ROUNDDOWN(ROUNDDOWN($H35*$I35,0)*VLOOKUP($G35,【参考】数式用!$A$4:$E$54,4,FALSE),0)))</f>
        <v/>
      </c>
      <c r="S35" s="361" t="str">
        <f>IF(AN35="×", 0,IF(P35="未入力あり","",ROUNDDOWN(ROUNDDOWN($H35*$I35,0)*VLOOKUP($G35,【参考】数式用!$A$4:$E$54,5, FALSE),0)))</f>
        <v/>
      </c>
      <c r="T35" s="491"/>
      <c r="U35" s="492"/>
      <c r="V35" s="33"/>
      <c r="W35" s="765"/>
      <c r="X35" s="765"/>
      <c r="Y35" s="765"/>
      <c r="Z35" s="765"/>
      <c r="AA35" s="765"/>
      <c r="AB35" s="765"/>
      <c r="AC35" s="765"/>
      <c r="AD35" s="765"/>
      <c r="AE35" s="765"/>
      <c r="AF35" s="765"/>
      <c r="AG35" s="765"/>
      <c r="AI35" s="364" t="str">
        <f t="shared" si="0"/>
        <v/>
      </c>
      <c r="AJ35" s="363" t="e">
        <f>VLOOKUP('別紙様式2-3（個表） '!$G35,【参考】数式用!$P$4:$Q$54,2, FALSE)</f>
        <v>#N/A</v>
      </c>
      <c r="AK35" s="363" t="e">
        <f>VLOOKUP('別紙様式2-3（個表） '!$G35,【参考】数式用!$P$4:$W$54,8, FALSE)</f>
        <v>#N/A</v>
      </c>
      <c r="AL35" s="363" t="e">
        <f>VLOOKUP('別紙様式2-3（個表） '!$G35,【参考】数式用!$P$4:$AD$54,15, FALSE)</f>
        <v>#N/A</v>
      </c>
      <c r="AM35" s="363" t="str">
        <f t="shared" si="1"/>
        <v/>
      </c>
      <c r="AN35" s="363" t="str">
        <f t="shared" si="2"/>
        <v/>
      </c>
      <c r="AO35" s="363" t="str">
        <f t="shared" si="3"/>
        <v/>
      </c>
      <c r="AP35" s="363" t="str">
        <f>IF(G35="", "", VLOOKUP(G35,【参考】数式用!$A$4:$M$54,13,FALSE))</f>
        <v/>
      </c>
      <c r="AQ35" s="46" t="str">
        <f t="shared" si="4"/>
        <v>―</v>
      </c>
    </row>
    <row r="36" spans="1:43" ht="45" customHeight="1">
      <c r="A36" s="112">
        <f t="shared" si="6"/>
        <v>22</v>
      </c>
      <c r="B36" s="113" t="str">
        <f>IF(基本情報入力シート!B79="","",基本情報入力シート!B79)</f>
        <v/>
      </c>
      <c r="C36" s="114" t="str">
        <f>IF(基本情報入力シート!L79="","",基本情報入力シート!L79)</f>
        <v/>
      </c>
      <c r="D36" s="114" t="str">
        <f>IF(基本情報入力シート!Q79="","",基本情報入力シート!Q79)</f>
        <v/>
      </c>
      <c r="E36" s="114" t="str">
        <f>IF(基本情報入力シート!V79="","",基本情報入力シート!V79)</f>
        <v/>
      </c>
      <c r="F36" s="114" t="str">
        <f>IF(基本情報入力シート!W79="","",基本情報入力シート!W79)</f>
        <v/>
      </c>
      <c r="G36" s="114" t="str">
        <f>IF(基本情報入力シート!Z79="","",基本情報入力シート!Z79)</f>
        <v/>
      </c>
      <c r="H36" s="218" t="str">
        <f>IF(基本情報入力シート!AD79="","",基本情報入力シート!AD79)</f>
        <v/>
      </c>
      <c r="I36" s="357" t="str">
        <f>IF(基本情報入力シート!AE79="","",基本情報入力シート!AE79)</f>
        <v/>
      </c>
      <c r="J36" s="476"/>
      <c r="K36" s="475"/>
      <c r="L36" s="475"/>
      <c r="M36" s="358" t="str">
        <f>IF(G36="", "", VLOOKUP(AO36,【参考】数式用!$AZ$3:$BA$6, 2, FALSE))</f>
        <v/>
      </c>
      <c r="N36" s="359" t="str">
        <f>IF(G36="","",VLOOKUP(G36,【参考】数式用!$A$4:$L$54,MATCH('別紙様式2-3（個表） '!M36,【参考】数式用!$J$3:$L$3,0)+9,FALSE))</f>
        <v/>
      </c>
      <c r="O36" s="479" t="s">
        <v>2388</v>
      </c>
      <c r="P36" s="360" t="str">
        <f t="shared" si="5"/>
        <v>未入力あり</v>
      </c>
      <c r="Q36" s="268" t="str">
        <f>IFERROR(IF(P36="未入力あり","",ROUNDDOWN(ROUNDDOWN($H36*$I36,0)*VLOOKUP($G36,【参考】数式用!$A$4:$E$54,3, FALSE),0)),"")</f>
        <v/>
      </c>
      <c r="R36" s="268" t="str">
        <f>IF(AM36="×", 0,IF(P36="未入力あり","",ROUNDDOWN(ROUNDDOWN($H36*$I36,0)*VLOOKUP($G36,【参考】数式用!$A$4:$E$54,4,FALSE),0)))</f>
        <v/>
      </c>
      <c r="S36" s="361" t="str">
        <f>IF(AN36="×", 0,IF(P36="未入力あり","",ROUNDDOWN(ROUNDDOWN($H36*$I36,0)*VLOOKUP($G36,【参考】数式用!$A$4:$E$54,5, FALSE),0)))</f>
        <v/>
      </c>
      <c r="T36" s="491"/>
      <c r="U36" s="492"/>
      <c r="V36" s="33"/>
      <c r="W36" s="765"/>
      <c r="X36" s="765"/>
      <c r="Y36" s="765"/>
      <c r="Z36" s="765"/>
      <c r="AA36" s="765"/>
      <c r="AB36" s="765"/>
      <c r="AC36" s="765"/>
      <c r="AD36" s="765"/>
      <c r="AE36" s="765"/>
      <c r="AF36" s="765"/>
      <c r="AG36" s="765"/>
      <c r="AI36" s="364" t="str">
        <f t="shared" si="0"/>
        <v/>
      </c>
      <c r="AJ36" s="363" t="e">
        <f>VLOOKUP('別紙様式2-3（個表） '!$G36,【参考】数式用!$P$4:$Q$54,2, FALSE)</f>
        <v>#N/A</v>
      </c>
      <c r="AK36" s="363" t="e">
        <f>VLOOKUP('別紙様式2-3（個表） '!$G36,【参考】数式用!$P$4:$W$54,8, FALSE)</f>
        <v>#N/A</v>
      </c>
      <c r="AL36" s="363" t="e">
        <f>VLOOKUP('別紙様式2-3（個表） '!$G36,【参考】数式用!$P$4:$AD$54,15, FALSE)</f>
        <v>#N/A</v>
      </c>
      <c r="AM36" s="363" t="str">
        <f t="shared" si="1"/>
        <v/>
      </c>
      <c r="AN36" s="363" t="str">
        <f t="shared" si="2"/>
        <v/>
      </c>
      <c r="AO36" s="363" t="str">
        <f t="shared" si="3"/>
        <v/>
      </c>
      <c r="AP36" s="363" t="str">
        <f>IF(G36="", "", VLOOKUP(G36,【参考】数式用!$A$4:$M$54,13,FALSE))</f>
        <v/>
      </c>
      <c r="AQ36" s="46" t="str">
        <f t="shared" si="4"/>
        <v>―</v>
      </c>
    </row>
    <row r="37" spans="1:43" ht="45" customHeight="1">
      <c r="A37" s="112">
        <f t="shared" si="6"/>
        <v>23</v>
      </c>
      <c r="B37" s="113" t="str">
        <f>IF(基本情報入力シート!B80="","",基本情報入力シート!B80)</f>
        <v/>
      </c>
      <c r="C37" s="114" t="str">
        <f>IF(基本情報入力シート!L80="","",基本情報入力シート!L80)</f>
        <v/>
      </c>
      <c r="D37" s="114" t="str">
        <f>IF(基本情報入力シート!Q80="","",基本情報入力シート!Q80)</f>
        <v/>
      </c>
      <c r="E37" s="114" t="str">
        <f>IF(基本情報入力シート!V80="","",基本情報入力シート!V80)</f>
        <v/>
      </c>
      <c r="F37" s="114" t="str">
        <f>IF(基本情報入力シート!W80="","",基本情報入力シート!W80)</f>
        <v/>
      </c>
      <c r="G37" s="114" t="str">
        <f>IF(基本情報入力シート!Z80="","",基本情報入力シート!Z80)</f>
        <v/>
      </c>
      <c r="H37" s="218" t="str">
        <f>IF(基本情報入力シート!AD80="","",基本情報入力シート!AD80)</f>
        <v/>
      </c>
      <c r="I37" s="357" t="str">
        <f>IF(基本情報入力シート!AE80="","",基本情報入力シート!AE80)</f>
        <v/>
      </c>
      <c r="J37" s="476"/>
      <c r="K37" s="477"/>
      <c r="L37" s="475"/>
      <c r="M37" s="358" t="str">
        <f>IF(G37="", "", VLOOKUP(AO37,【参考】数式用!$AZ$3:$BA$6, 2, FALSE))</f>
        <v/>
      </c>
      <c r="N37" s="359" t="str">
        <f>IF(G37="","",VLOOKUP(G37,【参考】数式用!$A$4:$L$54,MATCH('別紙様式2-3（個表） '!M37,【参考】数式用!$J$3:$L$3,0)+9,FALSE))</f>
        <v/>
      </c>
      <c r="O37" s="478" t="s">
        <v>2388</v>
      </c>
      <c r="P37" s="360" t="str">
        <f t="shared" si="5"/>
        <v>未入力あり</v>
      </c>
      <c r="Q37" s="268" t="str">
        <f>IFERROR(IF(P37="未入力あり","",ROUNDDOWN(ROUNDDOWN($H37*$I37,0)*VLOOKUP($G37,【参考】数式用!$A$4:$E$54,3, FALSE),0)),"")</f>
        <v/>
      </c>
      <c r="R37" s="268" t="str">
        <f>IF(AM37="×", 0,IF(P37="未入力あり","",ROUNDDOWN(ROUNDDOWN($H37*$I37,0)*VLOOKUP($G37,【参考】数式用!$A$4:$E$54,4,FALSE),0)))</f>
        <v/>
      </c>
      <c r="S37" s="361" t="str">
        <f>IF(AN37="×", 0,IF(P37="未入力あり","",ROUNDDOWN(ROUNDDOWN($H37*$I37,0)*VLOOKUP($G37,【参考】数式用!$A$4:$E$54,5, FALSE),0)))</f>
        <v/>
      </c>
      <c r="T37" s="491"/>
      <c r="U37" s="492"/>
      <c r="V37" s="33"/>
      <c r="W37" s="765"/>
      <c r="X37" s="765"/>
      <c r="Y37" s="765"/>
      <c r="Z37" s="765"/>
      <c r="AA37" s="765"/>
      <c r="AB37" s="765"/>
      <c r="AC37" s="765"/>
      <c r="AD37" s="765"/>
      <c r="AE37" s="765"/>
      <c r="AF37" s="765"/>
      <c r="AG37" s="765"/>
      <c r="AI37" s="364" t="str">
        <f t="shared" si="0"/>
        <v/>
      </c>
      <c r="AJ37" s="363" t="e">
        <f>VLOOKUP('別紙様式2-3（個表） '!$G37,【参考】数式用!$P$4:$Q$54,2, FALSE)</f>
        <v>#N/A</v>
      </c>
      <c r="AK37" s="363" t="e">
        <f>VLOOKUP('別紙様式2-3（個表） '!$G37,【参考】数式用!$P$4:$W$54,8, FALSE)</f>
        <v>#N/A</v>
      </c>
      <c r="AL37" s="363" t="e">
        <f>VLOOKUP('別紙様式2-3（個表） '!$G37,【参考】数式用!$P$4:$AD$54,15, FALSE)</f>
        <v>#N/A</v>
      </c>
      <c r="AM37" s="363" t="str">
        <f t="shared" si="1"/>
        <v/>
      </c>
      <c r="AN37" s="363" t="str">
        <f t="shared" si="2"/>
        <v/>
      </c>
      <c r="AO37" s="363" t="str">
        <f t="shared" si="3"/>
        <v/>
      </c>
      <c r="AP37" s="363" t="str">
        <f>IF(G37="", "", VLOOKUP(G37,【参考】数式用!$A$4:$M$54,13,FALSE))</f>
        <v/>
      </c>
      <c r="AQ37" s="46" t="str">
        <f t="shared" si="4"/>
        <v>―</v>
      </c>
    </row>
    <row r="38" spans="1:43" ht="45" customHeight="1">
      <c r="A38" s="112">
        <f t="shared" si="6"/>
        <v>24</v>
      </c>
      <c r="B38" s="113" t="str">
        <f>IF(基本情報入力シート!B81="","",基本情報入力シート!B81)</f>
        <v/>
      </c>
      <c r="C38" s="114" t="str">
        <f>IF(基本情報入力シート!L81="","",基本情報入力シート!L81)</f>
        <v/>
      </c>
      <c r="D38" s="114" t="str">
        <f>IF(基本情報入力シート!Q81="","",基本情報入力シート!Q81)</f>
        <v/>
      </c>
      <c r="E38" s="114" t="str">
        <f>IF(基本情報入力シート!V81="","",基本情報入力シート!V81)</f>
        <v/>
      </c>
      <c r="F38" s="114" t="str">
        <f>IF(基本情報入力シート!W81="","",基本情報入力シート!W81)</f>
        <v/>
      </c>
      <c r="G38" s="114" t="str">
        <f>IF(基本情報入力シート!Z81="","",基本情報入力シート!Z81)</f>
        <v/>
      </c>
      <c r="H38" s="218" t="str">
        <f>IF(基本情報入力シート!AD81="","",基本情報入力シート!AD81)</f>
        <v/>
      </c>
      <c r="I38" s="357" t="str">
        <f>IF(基本情報入力シート!AE81="","",基本情報入力シート!AE81)</f>
        <v/>
      </c>
      <c r="J38" s="476"/>
      <c r="K38" s="477"/>
      <c r="L38" s="475"/>
      <c r="M38" s="358" t="str">
        <f>IF(G38="", "", VLOOKUP(AO38,【参考】数式用!$AZ$3:$BA$6, 2, FALSE))</f>
        <v/>
      </c>
      <c r="N38" s="359" t="str">
        <f>IF(G38="","",VLOOKUP(G38,【参考】数式用!$A$4:$L$54,MATCH('別紙様式2-3（個表） '!M38,【参考】数式用!$J$3:$L$3,0)+9,FALSE))</f>
        <v/>
      </c>
      <c r="O38" s="479" t="s">
        <v>2388</v>
      </c>
      <c r="P38" s="360" t="str">
        <f t="shared" si="5"/>
        <v>未入力あり</v>
      </c>
      <c r="Q38" s="268" t="str">
        <f>IFERROR(IF(P38="未入力あり","",ROUNDDOWN(ROUNDDOWN($H38*$I38,0)*VLOOKUP($G38,【参考】数式用!$A$4:$E$54,3, FALSE),0)),"")</f>
        <v/>
      </c>
      <c r="R38" s="268" t="str">
        <f>IF(AM38="×", 0,IF(P38="未入力あり","",ROUNDDOWN(ROUNDDOWN($H38*$I38,0)*VLOOKUP($G38,【参考】数式用!$A$4:$E$54,4,FALSE),0)))</f>
        <v/>
      </c>
      <c r="S38" s="361" t="str">
        <f>IF(AN38="×", 0,IF(P38="未入力あり","",ROUNDDOWN(ROUNDDOWN($H38*$I38,0)*VLOOKUP($G38,【参考】数式用!$A$4:$E$54,5, FALSE),0)))</f>
        <v/>
      </c>
      <c r="T38" s="491"/>
      <c r="U38" s="492"/>
      <c r="V38" s="33"/>
      <c r="W38" s="765"/>
      <c r="X38" s="765"/>
      <c r="Y38" s="765"/>
      <c r="Z38" s="765"/>
      <c r="AA38" s="765"/>
      <c r="AB38" s="765"/>
      <c r="AC38" s="765"/>
      <c r="AD38" s="765"/>
      <c r="AE38" s="765"/>
      <c r="AF38" s="765"/>
      <c r="AG38" s="765"/>
      <c r="AI38" s="364" t="str">
        <f t="shared" si="0"/>
        <v/>
      </c>
      <c r="AJ38" s="363" t="e">
        <f>VLOOKUP('別紙様式2-3（個表） '!$G38,【参考】数式用!$P$4:$Q$54,2, FALSE)</f>
        <v>#N/A</v>
      </c>
      <c r="AK38" s="363" t="e">
        <f>VLOOKUP('別紙様式2-3（個表） '!$G38,【参考】数式用!$P$4:$W$54,8, FALSE)</f>
        <v>#N/A</v>
      </c>
      <c r="AL38" s="363" t="e">
        <f>VLOOKUP('別紙様式2-3（個表） '!$G38,【参考】数式用!$P$4:$AD$54,15, FALSE)</f>
        <v>#N/A</v>
      </c>
      <c r="AM38" s="363" t="str">
        <f t="shared" si="1"/>
        <v/>
      </c>
      <c r="AN38" s="363" t="str">
        <f t="shared" si="2"/>
        <v/>
      </c>
      <c r="AO38" s="363" t="str">
        <f t="shared" si="3"/>
        <v/>
      </c>
      <c r="AP38" s="363" t="str">
        <f>IF(G38="", "", VLOOKUP(G38,【参考】数式用!$A$4:$M$54,13,FALSE))</f>
        <v/>
      </c>
      <c r="AQ38" s="46" t="str">
        <f t="shared" si="4"/>
        <v>―</v>
      </c>
    </row>
    <row r="39" spans="1:43" ht="45" customHeight="1">
      <c r="A39" s="112">
        <f t="shared" si="6"/>
        <v>25</v>
      </c>
      <c r="B39" s="113" t="str">
        <f>IF(基本情報入力シート!B82="","",基本情報入力シート!B82)</f>
        <v/>
      </c>
      <c r="C39" s="114" t="str">
        <f>IF(基本情報入力シート!L82="","",基本情報入力シート!L82)</f>
        <v/>
      </c>
      <c r="D39" s="114" t="str">
        <f>IF(基本情報入力シート!Q82="","",基本情報入力シート!Q82)</f>
        <v/>
      </c>
      <c r="E39" s="114" t="str">
        <f>IF(基本情報入力シート!V82="","",基本情報入力シート!V82)</f>
        <v/>
      </c>
      <c r="F39" s="114" t="str">
        <f>IF(基本情報入力シート!W82="","",基本情報入力シート!W82)</f>
        <v/>
      </c>
      <c r="G39" s="114" t="str">
        <f>IF(基本情報入力シート!Z82="","",基本情報入力シート!Z82)</f>
        <v/>
      </c>
      <c r="H39" s="218" t="str">
        <f>IF(基本情報入力シート!AD82="","",基本情報入力シート!AD82)</f>
        <v/>
      </c>
      <c r="I39" s="357" t="str">
        <f>IF(基本情報入力シート!AE82="","",基本情報入力シート!AE82)</f>
        <v/>
      </c>
      <c r="J39" s="476"/>
      <c r="K39" s="475"/>
      <c r="L39" s="475"/>
      <c r="M39" s="358" t="str">
        <f>IF(G39="", "", VLOOKUP(AO39,【参考】数式用!$AZ$3:$BA$6, 2, FALSE))</f>
        <v/>
      </c>
      <c r="N39" s="359" t="str">
        <f>IF(G39="","",VLOOKUP(G39,【参考】数式用!$A$4:$L$54,MATCH('別紙様式2-3（個表） '!M39,【参考】数式用!$J$3:$L$3,0)+9,FALSE))</f>
        <v/>
      </c>
      <c r="O39" s="479" t="s">
        <v>2388</v>
      </c>
      <c r="P39" s="360" t="str">
        <f t="shared" si="5"/>
        <v>未入力あり</v>
      </c>
      <c r="Q39" s="268" t="str">
        <f>IFERROR(IF(P39="未入力あり","",ROUNDDOWN(ROUNDDOWN($H39*$I39,0)*VLOOKUP($G39,【参考】数式用!$A$4:$E$54,3, FALSE),0)),"")</f>
        <v/>
      </c>
      <c r="R39" s="268" t="str">
        <f>IF(AM39="×", 0,IF(P39="未入力あり","",ROUNDDOWN(ROUNDDOWN($H39*$I39,0)*VLOOKUP($G39,【参考】数式用!$A$4:$E$54,4,FALSE),0)))</f>
        <v/>
      </c>
      <c r="S39" s="361" t="str">
        <f>IF(AN39="×", 0,IF(P39="未入力あり","",ROUNDDOWN(ROUNDDOWN($H39*$I39,0)*VLOOKUP($G39,【参考】数式用!$A$4:$E$54,5, FALSE),0)))</f>
        <v/>
      </c>
      <c r="T39" s="491"/>
      <c r="U39" s="492"/>
      <c r="V39" s="33"/>
      <c r="W39" s="765"/>
      <c r="X39" s="765"/>
      <c r="Y39" s="765"/>
      <c r="Z39" s="765"/>
      <c r="AA39" s="765"/>
      <c r="AB39" s="765"/>
      <c r="AC39" s="765"/>
      <c r="AD39" s="765"/>
      <c r="AE39" s="765"/>
      <c r="AF39" s="765"/>
      <c r="AG39" s="765"/>
      <c r="AI39" s="364" t="str">
        <f t="shared" si="0"/>
        <v/>
      </c>
      <c r="AJ39" s="363" t="e">
        <f>VLOOKUP('別紙様式2-3（個表） '!$G39,【参考】数式用!$P$4:$Q$54,2, FALSE)</f>
        <v>#N/A</v>
      </c>
      <c r="AK39" s="363" t="e">
        <f>VLOOKUP('別紙様式2-3（個表） '!$G39,【参考】数式用!$P$4:$W$54,8, FALSE)</f>
        <v>#N/A</v>
      </c>
      <c r="AL39" s="363" t="e">
        <f>VLOOKUP('別紙様式2-3（個表） '!$G39,【参考】数式用!$P$4:$AD$54,15, FALSE)</f>
        <v>#N/A</v>
      </c>
      <c r="AM39" s="363" t="str">
        <f t="shared" si="1"/>
        <v/>
      </c>
      <c r="AN39" s="363" t="str">
        <f t="shared" si="2"/>
        <v/>
      </c>
      <c r="AO39" s="363" t="str">
        <f t="shared" si="3"/>
        <v/>
      </c>
      <c r="AP39" s="363" t="str">
        <f>IF(G39="", "", VLOOKUP(G39,【参考】数式用!$A$4:$M$54,13,FALSE))</f>
        <v/>
      </c>
      <c r="AQ39" s="46" t="str">
        <f t="shared" si="4"/>
        <v>―</v>
      </c>
    </row>
    <row r="40" spans="1:43" ht="45" customHeight="1">
      <c r="A40" s="112">
        <f t="shared" si="6"/>
        <v>26</v>
      </c>
      <c r="B40" s="113" t="str">
        <f>IF(基本情報入力シート!B83="","",基本情報入力シート!B83)</f>
        <v/>
      </c>
      <c r="C40" s="114" t="str">
        <f>IF(基本情報入力シート!L83="","",基本情報入力シート!L83)</f>
        <v/>
      </c>
      <c r="D40" s="114" t="str">
        <f>IF(基本情報入力シート!Q83="","",基本情報入力シート!Q83)</f>
        <v/>
      </c>
      <c r="E40" s="114" t="str">
        <f>IF(基本情報入力シート!V83="","",基本情報入力シート!V83)</f>
        <v/>
      </c>
      <c r="F40" s="114" t="str">
        <f>IF(基本情報入力シート!W83="","",基本情報入力シート!W83)</f>
        <v/>
      </c>
      <c r="G40" s="114" t="str">
        <f>IF(基本情報入力シート!Z83="","",基本情報入力シート!Z83)</f>
        <v/>
      </c>
      <c r="H40" s="218" t="str">
        <f>IF(基本情報入力シート!AD83="","",基本情報入力シート!AD83)</f>
        <v/>
      </c>
      <c r="I40" s="357" t="str">
        <f>IF(基本情報入力シート!AE83="","",基本情報入力シート!AE83)</f>
        <v/>
      </c>
      <c r="J40" s="476"/>
      <c r="K40" s="475"/>
      <c r="L40" s="475"/>
      <c r="M40" s="358" t="str">
        <f>IF(G40="", "", VLOOKUP(AO40,【参考】数式用!$AZ$3:$BA$6, 2, FALSE))</f>
        <v/>
      </c>
      <c r="N40" s="359" t="str">
        <f>IF(G40="","",VLOOKUP(G40,【参考】数式用!$A$4:$L$54,MATCH('別紙様式2-3（個表） '!M40,【参考】数式用!$J$3:$L$3,0)+9,FALSE))</f>
        <v/>
      </c>
      <c r="O40" s="478" t="s">
        <v>2388</v>
      </c>
      <c r="P40" s="360" t="str">
        <f t="shared" si="5"/>
        <v>未入力あり</v>
      </c>
      <c r="Q40" s="268" t="str">
        <f>IFERROR(IF(P40="未入力あり","",ROUNDDOWN(ROUNDDOWN($H40*$I40,0)*VLOOKUP($G40,【参考】数式用!$A$4:$E$54,3, FALSE),0)),"")</f>
        <v/>
      </c>
      <c r="R40" s="268" t="str">
        <f>IF(AM40="×", 0,IF(P40="未入力あり","",ROUNDDOWN(ROUNDDOWN($H40*$I40,0)*VLOOKUP($G40,【参考】数式用!$A$4:$E$54,4,FALSE),0)))</f>
        <v/>
      </c>
      <c r="S40" s="361" t="str">
        <f>IF(AN40="×", 0,IF(P40="未入力あり","",ROUNDDOWN(ROUNDDOWN($H40*$I40,0)*VLOOKUP($G40,【参考】数式用!$A$4:$E$54,5, FALSE),0)))</f>
        <v/>
      </c>
      <c r="T40" s="491"/>
      <c r="U40" s="492"/>
      <c r="V40" s="33"/>
      <c r="W40" s="765"/>
      <c r="X40" s="765"/>
      <c r="Y40" s="765"/>
      <c r="Z40" s="765"/>
      <c r="AA40" s="765"/>
      <c r="AB40" s="765"/>
      <c r="AC40" s="765"/>
      <c r="AD40" s="765"/>
      <c r="AE40" s="765"/>
      <c r="AF40" s="765"/>
      <c r="AG40" s="765"/>
      <c r="AI40" s="364" t="str">
        <f t="shared" si="0"/>
        <v/>
      </c>
      <c r="AJ40" s="363" t="e">
        <f>VLOOKUP('別紙様式2-3（個表） '!$G40,【参考】数式用!$P$4:$Q$54,2, FALSE)</f>
        <v>#N/A</v>
      </c>
      <c r="AK40" s="363" t="e">
        <f>VLOOKUP('別紙様式2-3（個表） '!$G40,【参考】数式用!$P$4:$W$54,8, FALSE)</f>
        <v>#N/A</v>
      </c>
      <c r="AL40" s="363" t="e">
        <f>VLOOKUP('別紙様式2-3（個表） '!$G40,【参考】数式用!$P$4:$AD$54,15, FALSE)</f>
        <v>#N/A</v>
      </c>
      <c r="AM40" s="363" t="str">
        <f t="shared" si="1"/>
        <v/>
      </c>
      <c r="AN40" s="363" t="str">
        <f t="shared" si="2"/>
        <v/>
      </c>
      <c r="AO40" s="363" t="str">
        <f t="shared" si="3"/>
        <v/>
      </c>
      <c r="AP40" s="363" t="str">
        <f>IF(G40="", "", VLOOKUP(G40,【参考】数式用!$A$4:$M$54,13,FALSE))</f>
        <v/>
      </c>
      <c r="AQ40" s="46" t="str">
        <f t="shared" si="4"/>
        <v>―</v>
      </c>
    </row>
    <row r="41" spans="1:43" ht="45" customHeight="1">
      <c r="A41" s="112">
        <f t="shared" si="6"/>
        <v>27</v>
      </c>
      <c r="B41" s="113" t="str">
        <f>IF(基本情報入力シート!B84="","",基本情報入力シート!B84)</f>
        <v/>
      </c>
      <c r="C41" s="114" t="str">
        <f>IF(基本情報入力シート!L84="","",基本情報入力シート!L84)</f>
        <v/>
      </c>
      <c r="D41" s="114" t="str">
        <f>IF(基本情報入力シート!Q84="","",基本情報入力シート!Q84)</f>
        <v/>
      </c>
      <c r="E41" s="114" t="str">
        <f>IF(基本情報入力シート!V84="","",基本情報入力シート!V84)</f>
        <v/>
      </c>
      <c r="F41" s="114" t="str">
        <f>IF(基本情報入力シート!W84="","",基本情報入力シート!W84)</f>
        <v/>
      </c>
      <c r="G41" s="114" t="str">
        <f>IF(基本情報入力シート!Z84="","",基本情報入力シート!Z84)</f>
        <v/>
      </c>
      <c r="H41" s="218" t="str">
        <f>IF(基本情報入力シート!AD84="","",基本情報入力シート!AD84)</f>
        <v/>
      </c>
      <c r="I41" s="357" t="str">
        <f>IF(基本情報入力シート!AE84="","",基本情報入力シート!AE84)</f>
        <v/>
      </c>
      <c r="J41" s="476"/>
      <c r="K41" s="475"/>
      <c r="L41" s="475"/>
      <c r="M41" s="358" t="str">
        <f>IF(G41="", "", VLOOKUP(AO41,【参考】数式用!$AZ$3:$BA$6, 2, FALSE))</f>
        <v/>
      </c>
      <c r="N41" s="359" t="str">
        <f>IF(G41="","",VLOOKUP(G41,【参考】数式用!$A$4:$L$54,MATCH('別紙様式2-3（個表） '!M41,【参考】数式用!$J$3:$L$3,0)+9,FALSE))</f>
        <v/>
      </c>
      <c r="O41" s="479" t="s">
        <v>2388</v>
      </c>
      <c r="P41" s="360" t="str">
        <f t="shared" si="5"/>
        <v>未入力あり</v>
      </c>
      <c r="Q41" s="268" t="str">
        <f>IFERROR(IF(P41="未入力あり","",ROUNDDOWN(ROUNDDOWN($H41*$I41,0)*VLOOKUP($G41,【参考】数式用!$A$4:$E$54,3, FALSE),0)),"")</f>
        <v/>
      </c>
      <c r="R41" s="268" t="str">
        <f>IF(AM41="×", 0,IF(P41="未入力あり","",ROUNDDOWN(ROUNDDOWN($H41*$I41,0)*VLOOKUP($G41,【参考】数式用!$A$4:$E$54,4,FALSE),0)))</f>
        <v/>
      </c>
      <c r="S41" s="361" t="str">
        <f>IF(AN41="×", 0,IF(P41="未入力あり","",ROUNDDOWN(ROUNDDOWN($H41*$I41,0)*VLOOKUP($G41,【参考】数式用!$A$4:$E$54,5, FALSE),0)))</f>
        <v/>
      </c>
      <c r="T41" s="491"/>
      <c r="U41" s="492"/>
      <c r="V41" s="33"/>
      <c r="W41" s="765"/>
      <c r="X41" s="765"/>
      <c r="Y41" s="765"/>
      <c r="Z41" s="765"/>
      <c r="AA41" s="765"/>
      <c r="AB41" s="765"/>
      <c r="AC41" s="765"/>
      <c r="AD41" s="765"/>
      <c r="AE41" s="765"/>
      <c r="AF41" s="765"/>
      <c r="AG41" s="765"/>
      <c r="AI41" s="364" t="str">
        <f t="shared" si="0"/>
        <v/>
      </c>
      <c r="AJ41" s="363" t="e">
        <f>VLOOKUP('別紙様式2-3（個表） '!$G41,【参考】数式用!$P$4:$Q$54,2, FALSE)</f>
        <v>#N/A</v>
      </c>
      <c r="AK41" s="363" t="e">
        <f>VLOOKUP('別紙様式2-3（個表） '!$G41,【参考】数式用!$P$4:$W$54,8, FALSE)</f>
        <v>#N/A</v>
      </c>
      <c r="AL41" s="363" t="e">
        <f>VLOOKUP('別紙様式2-3（個表） '!$G41,【参考】数式用!$P$4:$AD$54,15, FALSE)</f>
        <v>#N/A</v>
      </c>
      <c r="AM41" s="363" t="str">
        <f t="shared" si="1"/>
        <v/>
      </c>
      <c r="AN41" s="363" t="str">
        <f t="shared" si="2"/>
        <v/>
      </c>
      <c r="AO41" s="363" t="str">
        <f t="shared" si="3"/>
        <v/>
      </c>
      <c r="AP41" s="363" t="str">
        <f>IF(G41="", "", VLOOKUP(G41,【参考】数式用!$A$4:$M$54,13,FALSE))</f>
        <v/>
      </c>
      <c r="AQ41" s="46" t="str">
        <f t="shared" si="4"/>
        <v>―</v>
      </c>
    </row>
    <row r="42" spans="1:43" ht="45" customHeight="1">
      <c r="A42" s="112">
        <f t="shared" si="6"/>
        <v>28</v>
      </c>
      <c r="B42" s="113" t="str">
        <f>IF(基本情報入力シート!B85="","",基本情報入力シート!B85)</f>
        <v/>
      </c>
      <c r="C42" s="114" t="str">
        <f>IF(基本情報入力シート!L85="","",基本情報入力シート!L85)</f>
        <v/>
      </c>
      <c r="D42" s="114" t="str">
        <f>IF(基本情報入力シート!Q85="","",基本情報入力シート!Q85)</f>
        <v/>
      </c>
      <c r="E42" s="114" t="str">
        <f>IF(基本情報入力シート!V85="","",基本情報入力シート!V85)</f>
        <v/>
      </c>
      <c r="F42" s="114" t="str">
        <f>IF(基本情報入力シート!W85="","",基本情報入力シート!W85)</f>
        <v/>
      </c>
      <c r="G42" s="114" t="str">
        <f>IF(基本情報入力シート!Z85="","",基本情報入力シート!Z85)</f>
        <v/>
      </c>
      <c r="H42" s="218" t="str">
        <f>IF(基本情報入力シート!AD85="","",基本情報入力シート!AD85)</f>
        <v/>
      </c>
      <c r="I42" s="357" t="str">
        <f>IF(基本情報入力シート!AE85="","",基本情報入力シート!AE85)</f>
        <v/>
      </c>
      <c r="J42" s="476"/>
      <c r="K42" s="475"/>
      <c r="L42" s="475"/>
      <c r="M42" s="358" t="str">
        <f>IF(G42="", "", VLOOKUP(AO42,【参考】数式用!$AZ$3:$BA$6, 2, FALSE))</f>
        <v/>
      </c>
      <c r="N42" s="359" t="str">
        <f>IF(G42="","",VLOOKUP(G42,【参考】数式用!$A$4:$L$54,MATCH('別紙様式2-3（個表） '!M42,【参考】数式用!$J$3:$L$3,0)+9,FALSE))</f>
        <v/>
      </c>
      <c r="O42" s="478" t="s">
        <v>2388</v>
      </c>
      <c r="P42" s="360" t="str">
        <f t="shared" si="5"/>
        <v>未入力あり</v>
      </c>
      <c r="Q42" s="268" t="str">
        <f>IFERROR(IF(P42="未入力あり","",ROUNDDOWN(ROUNDDOWN($H42*$I42,0)*VLOOKUP($G42,【参考】数式用!$A$4:$E$54,3, FALSE),0)),"")</f>
        <v/>
      </c>
      <c r="R42" s="268" t="str">
        <f>IF(AM42="×", 0,IF(P42="未入力あり","",ROUNDDOWN(ROUNDDOWN($H42*$I42,0)*VLOOKUP($G42,【参考】数式用!$A$4:$E$54,4,FALSE),0)))</f>
        <v/>
      </c>
      <c r="S42" s="361" t="str">
        <f>IF(AN42="×", 0,IF(P42="未入力あり","",ROUNDDOWN(ROUNDDOWN($H42*$I42,0)*VLOOKUP($G42,【参考】数式用!$A$4:$E$54,5, FALSE),0)))</f>
        <v/>
      </c>
      <c r="T42" s="491"/>
      <c r="U42" s="492"/>
      <c r="V42" s="33"/>
      <c r="W42" s="765"/>
      <c r="X42" s="765"/>
      <c r="Y42" s="765"/>
      <c r="Z42" s="765"/>
      <c r="AA42" s="765"/>
      <c r="AB42" s="765"/>
      <c r="AC42" s="765"/>
      <c r="AD42" s="765"/>
      <c r="AE42" s="765"/>
      <c r="AF42" s="765"/>
      <c r="AG42" s="765"/>
      <c r="AI42" s="364" t="str">
        <f t="shared" si="0"/>
        <v/>
      </c>
      <c r="AJ42" s="363" t="e">
        <f>VLOOKUP('別紙様式2-3（個表） '!$G42,【参考】数式用!$P$4:$Q$54,2, FALSE)</f>
        <v>#N/A</v>
      </c>
      <c r="AK42" s="363" t="e">
        <f>VLOOKUP('別紙様式2-3（個表） '!$G42,【参考】数式用!$P$4:$W$54,8, FALSE)</f>
        <v>#N/A</v>
      </c>
      <c r="AL42" s="363" t="e">
        <f>VLOOKUP('別紙様式2-3（個表） '!$G42,【参考】数式用!$P$4:$AD$54,15, FALSE)</f>
        <v>#N/A</v>
      </c>
      <c r="AM42" s="363" t="str">
        <f t="shared" si="1"/>
        <v/>
      </c>
      <c r="AN42" s="363" t="str">
        <f t="shared" si="2"/>
        <v/>
      </c>
      <c r="AO42" s="363" t="str">
        <f t="shared" si="3"/>
        <v/>
      </c>
      <c r="AP42" s="363" t="str">
        <f>IF(G42="", "", VLOOKUP(G42,【参考】数式用!$A$4:$M$54,13,FALSE))</f>
        <v/>
      </c>
      <c r="AQ42" s="46" t="str">
        <f t="shared" si="4"/>
        <v>―</v>
      </c>
    </row>
    <row r="43" spans="1:43" ht="45" customHeight="1">
      <c r="A43" s="112">
        <f t="shared" si="6"/>
        <v>29</v>
      </c>
      <c r="B43" s="113" t="str">
        <f>IF(基本情報入力シート!B86="","",基本情報入力シート!B86)</f>
        <v/>
      </c>
      <c r="C43" s="114" t="str">
        <f>IF(基本情報入力シート!L86="","",基本情報入力シート!L86)</f>
        <v/>
      </c>
      <c r="D43" s="114" t="str">
        <f>IF(基本情報入力シート!Q86="","",基本情報入力シート!Q86)</f>
        <v/>
      </c>
      <c r="E43" s="114" t="str">
        <f>IF(基本情報入力シート!V86="","",基本情報入力シート!V86)</f>
        <v/>
      </c>
      <c r="F43" s="114" t="str">
        <f>IF(基本情報入力シート!W86="","",基本情報入力シート!W86)</f>
        <v/>
      </c>
      <c r="G43" s="114" t="str">
        <f>IF(基本情報入力シート!Z86="","",基本情報入力シート!Z86)</f>
        <v/>
      </c>
      <c r="H43" s="218" t="str">
        <f>IF(基本情報入力シート!AD86="","",基本情報入力シート!AD86)</f>
        <v/>
      </c>
      <c r="I43" s="357" t="str">
        <f>IF(基本情報入力シート!AE86="","",基本情報入力シート!AE86)</f>
        <v/>
      </c>
      <c r="J43" s="476"/>
      <c r="K43" s="477"/>
      <c r="L43" s="475"/>
      <c r="M43" s="358" t="str">
        <f>IF(G43="", "", VLOOKUP(AO43,【参考】数式用!$AZ$3:$BA$6, 2, FALSE))</f>
        <v/>
      </c>
      <c r="N43" s="359" t="str">
        <f>IF(G43="","",VLOOKUP(G43,【参考】数式用!$A$4:$L$54,MATCH('別紙様式2-3（個表） '!M43,【参考】数式用!$J$3:$L$3,0)+9,FALSE))</f>
        <v/>
      </c>
      <c r="O43" s="479" t="s">
        <v>2388</v>
      </c>
      <c r="P43" s="360" t="str">
        <f t="shared" si="5"/>
        <v>未入力あり</v>
      </c>
      <c r="Q43" s="268" t="str">
        <f>IFERROR(IF(P43="未入力あり","",ROUNDDOWN(ROUNDDOWN($H43*$I43,0)*VLOOKUP($G43,【参考】数式用!$A$4:$E$54,3, FALSE),0)),"")</f>
        <v/>
      </c>
      <c r="R43" s="268" t="str">
        <f>IF(AM43="×", 0,IF(P43="未入力あり","",ROUNDDOWN(ROUNDDOWN($H43*$I43,0)*VLOOKUP($G43,【参考】数式用!$A$4:$E$54,4,FALSE),0)))</f>
        <v/>
      </c>
      <c r="S43" s="361" t="str">
        <f>IF(AN43="×", 0,IF(P43="未入力あり","",ROUNDDOWN(ROUNDDOWN($H43*$I43,0)*VLOOKUP($G43,【参考】数式用!$A$4:$E$54,5, FALSE),0)))</f>
        <v/>
      </c>
      <c r="T43" s="491"/>
      <c r="U43" s="492"/>
      <c r="V43" s="33"/>
      <c r="W43" s="765"/>
      <c r="X43" s="765"/>
      <c r="Y43" s="765"/>
      <c r="Z43" s="765"/>
      <c r="AA43" s="765"/>
      <c r="AB43" s="765"/>
      <c r="AC43" s="765"/>
      <c r="AD43" s="765"/>
      <c r="AE43" s="765"/>
      <c r="AF43" s="765"/>
      <c r="AG43" s="765"/>
      <c r="AI43" s="364" t="str">
        <f t="shared" si="0"/>
        <v/>
      </c>
      <c r="AJ43" s="363" t="e">
        <f>VLOOKUP('別紙様式2-3（個表） '!$G43,【参考】数式用!$P$4:$Q$54,2, FALSE)</f>
        <v>#N/A</v>
      </c>
      <c r="AK43" s="363" t="e">
        <f>VLOOKUP('別紙様式2-3（個表） '!$G43,【参考】数式用!$P$4:$W$54,8, FALSE)</f>
        <v>#N/A</v>
      </c>
      <c r="AL43" s="363" t="e">
        <f>VLOOKUP('別紙様式2-3（個表） '!$G43,【参考】数式用!$P$4:$AD$54,15, FALSE)</f>
        <v>#N/A</v>
      </c>
      <c r="AM43" s="363" t="str">
        <f t="shared" si="1"/>
        <v/>
      </c>
      <c r="AN43" s="363" t="str">
        <f t="shared" si="2"/>
        <v/>
      </c>
      <c r="AO43" s="363" t="str">
        <f t="shared" si="3"/>
        <v/>
      </c>
      <c r="AP43" s="363" t="str">
        <f>IF(G43="", "", VLOOKUP(G43,【参考】数式用!$A$4:$M$54,13,FALSE))</f>
        <v/>
      </c>
      <c r="AQ43" s="46" t="str">
        <f t="shared" si="4"/>
        <v>―</v>
      </c>
    </row>
    <row r="44" spans="1:43" ht="45" customHeight="1">
      <c r="A44" s="112">
        <f t="shared" si="6"/>
        <v>30</v>
      </c>
      <c r="B44" s="113" t="str">
        <f>IF(基本情報入力シート!B87="","",基本情報入力シート!B87)</f>
        <v/>
      </c>
      <c r="C44" s="114" t="str">
        <f>IF(基本情報入力シート!L87="","",基本情報入力シート!L87)</f>
        <v/>
      </c>
      <c r="D44" s="114" t="str">
        <f>IF(基本情報入力シート!Q87="","",基本情報入力シート!Q87)</f>
        <v/>
      </c>
      <c r="E44" s="114" t="str">
        <f>IF(基本情報入力シート!V87="","",基本情報入力シート!V87)</f>
        <v/>
      </c>
      <c r="F44" s="114" t="str">
        <f>IF(基本情報入力シート!W87="","",基本情報入力シート!W87)</f>
        <v/>
      </c>
      <c r="G44" s="114" t="str">
        <f>IF(基本情報入力シート!Z87="","",基本情報入力シート!Z87)</f>
        <v/>
      </c>
      <c r="H44" s="218" t="str">
        <f>IF(基本情報入力シート!AD87="","",基本情報入力シート!AD87)</f>
        <v/>
      </c>
      <c r="I44" s="357" t="str">
        <f>IF(基本情報入力シート!AE87="","",基本情報入力シート!AE87)</f>
        <v/>
      </c>
      <c r="J44" s="476"/>
      <c r="K44" s="477"/>
      <c r="L44" s="475"/>
      <c r="M44" s="358" t="str">
        <f>IF(G44="", "", VLOOKUP(AO44,【参考】数式用!$AZ$3:$BA$6, 2, FALSE))</f>
        <v/>
      </c>
      <c r="N44" s="359" t="str">
        <f>IF(G44="","",VLOOKUP(G44,【参考】数式用!$A$4:$L$54,MATCH('別紙様式2-3（個表） '!M44,【参考】数式用!$J$3:$L$3,0)+9,FALSE))</f>
        <v/>
      </c>
      <c r="O44" s="479" t="s">
        <v>2388</v>
      </c>
      <c r="P44" s="360" t="str">
        <f t="shared" si="5"/>
        <v>未入力あり</v>
      </c>
      <c r="Q44" s="268" t="str">
        <f>IFERROR(IF(P44="未入力あり","",ROUNDDOWN(ROUNDDOWN($H44*$I44,0)*VLOOKUP($G44,【参考】数式用!$A$4:$E$54,3, FALSE),0)),"")</f>
        <v/>
      </c>
      <c r="R44" s="268" t="str">
        <f>IF(AM44="×", 0,IF(P44="未入力あり","",ROUNDDOWN(ROUNDDOWN($H44*$I44,0)*VLOOKUP($G44,【参考】数式用!$A$4:$E$54,4,FALSE),0)))</f>
        <v/>
      </c>
      <c r="S44" s="361" t="str">
        <f>IF(AN44="×", 0,IF(P44="未入力あり","",ROUNDDOWN(ROUNDDOWN($H44*$I44,0)*VLOOKUP($G44,【参考】数式用!$A$4:$E$54,5, FALSE),0)))</f>
        <v/>
      </c>
      <c r="T44" s="491"/>
      <c r="U44" s="492"/>
      <c r="V44" s="33"/>
      <c r="W44" s="765"/>
      <c r="X44" s="765"/>
      <c r="Y44" s="765"/>
      <c r="Z44" s="765"/>
      <c r="AA44" s="765"/>
      <c r="AB44" s="765"/>
      <c r="AC44" s="765"/>
      <c r="AD44" s="765"/>
      <c r="AE44" s="765"/>
      <c r="AF44" s="765"/>
      <c r="AG44" s="765"/>
      <c r="AI44" s="364" t="str">
        <f t="shared" si="0"/>
        <v/>
      </c>
      <c r="AJ44" s="363" t="e">
        <f>VLOOKUP('別紙様式2-3（個表） '!$G44,【参考】数式用!$P$4:$Q$54,2, FALSE)</f>
        <v>#N/A</v>
      </c>
      <c r="AK44" s="363" t="e">
        <f>VLOOKUP('別紙様式2-3（個表） '!$G44,【参考】数式用!$P$4:$W$54,8, FALSE)</f>
        <v>#N/A</v>
      </c>
      <c r="AL44" s="363" t="e">
        <f>VLOOKUP('別紙様式2-3（個表） '!$G44,【参考】数式用!$P$4:$AD$54,15, FALSE)</f>
        <v>#N/A</v>
      </c>
      <c r="AM44" s="363" t="str">
        <f t="shared" si="1"/>
        <v/>
      </c>
      <c r="AN44" s="363" t="str">
        <f t="shared" si="2"/>
        <v/>
      </c>
      <c r="AO44" s="363" t="str">
        <f t="shared" si="3"/>
        <v/>
      </c>
      <c r="AP44" s="363" t="str">
        <f>IF(G44="", "", VLOOKUP(G44,【参考】数式用!$A$4:$M$54,13,FALSE))</f>
        <v/>
      </c>
      <c r="AQ44" s="46" t="str">
        <f t="shared" si="4"/>
        <v>―</v>
      </c>
    </row>
    <row r="45" spans="1:43" ht="45" customHeight="1">
      <c r="A45" s="112">
        <f t="shared" si="6"/>
        <v>31</v>
      </c>
      <c r="B45" s="113" t="str">
        <f>IF(基本情報入力シート!B88="","",基本情報入力シート!B88)</f>
        <v/>
      </c>
      <c r="C45" s="114" t="str">
        <f>IF(基本情報入力シート!L88="","",基本情報入力シート!L88)</f>
        <v/>
      </c>
      <c r="D45" s="114" t="str">
        <f>IF(基本情報入力シート!Q88="","",基本情報入力シート!Q88)</f>
        <v/>
      </c>
      <c r="E45" s="114" t="str">
        <f>IF(基本情報入力シート!V88="","",基本情報入力シート!V88)</f>
        <v/>
      </c>
      <c r="F45" s="114" t="str">
        <f>IF(基本情報入力シート!W88="","",基本情報入力シート!W88)</f>
        <v/>
      </c>
      <c r="G45" s="114" t="str">
        <f>IF(基本情報入力シート!Z88="","",基本情報入力シート!Z88)</f>
        <v/>
      </c>
      <c r="H45" s="218" t="str">
        <f>IF(基本情報入力シート!AD88="","",基本情報入力シート!AD88)</f>
        <v/>
      </c>
      <c r="I45" s="357" t="str">
        <f>IF(基本情報入力シート!AE88="","",基本情報入力シート!AE88)</f>
        <v/>
      </c>
      <c r="J45" s="476"/>
      <c r="K45" s="475"/>
      <c r="L45" s="475"/>
      <c r="M45" s="358" t="str">
        <f>IF(G45="", "", VLOOKUP(AO45,【参考】数式用!$AZ$3:$BA$6, 2, FALSE))</f>
        <v/>
      </c>
      <c r="N45" s="359" t="str">
        <f>IF(G45="","",VLOOKUP(G45,【参考】数式用!$A$4:$L$54,MATCH('別紙様式2-3（個表） '!M45,【参考】数式用!$J$3:$L$3,0)+9,FALSE))</f>
        <v/>
      </c>
      <c r="O45" s="478" t="s">
        <v>2388</v>
      </c>
      <c r="P45" s="360" t="str">
        <f t="shared" si="5"/>
        <v>未入力あり</v>
      </c>
      <c r="Q45" s="268" t="str">
        <f>IFERROR(IF(P45="未入力あり","",ROUNDDOWN(ROUNDDOWN($H45*$I45,0)*VLOOKUP($G45,【参考】数式用!$A$4:$E$54,3, FALSE),0)),"")</f>
        <v/>
      </c>
      <c r="R45" s="268" t="str">
        <f>IF(AM45="×", 0,IF(P45="未入力あり","",ROUNDDOWN(ROUNDDOWN($H45*$I45,0)*VLOOKUP($G45,【参考】数式用!$A$4:$E$54,4,FALSE),0)))</f>
        <v/>
      </c>
      <c r="S45" s="361" t="str">
        <f>IF(AN45="×", 0,IF(P45="未入力あり","",ROUNDDOWN(ROUNDDOWN($H45*$I45,0)*VLOOKUP($G45,【参考】数式用!$A$4:$E$54,5, FALSE),0)))</f>
        <v/>
      </c>
      <c r="T45" s="491"/>
      <c r="U45" s="492"/>
      <c r="V45" s="33"/>
      <c r="W45" s="765"/>
      <c r="X45" s="765"/>
      <c r="Y45" s="765"/>
      <c r="Z45" s="765"/>
      <c r="AA45" s="765"/>
      <c r="AB45" s="765"/>
      <c r="AC45" s="765"/>
      <c r="AD45" s="765"/>
      <c r="AE45" s="765"/>
      <c r="AF45" s="765"/>
      <c r="AG45" s="765"/>
      <c r="AI45" s="364" t="str">
        <f t="shared" si="0"/>
        <v/>
      </c>
      <c r="AJ45" s="363" t="e">
        <f>VLOOKUP('別紙様式2-3（個表） '!$G45,【参考】数式用!$P$4:$Q$54,2, FALSE)</f>
        <v>#N/A</v>
      </c>
      <c r="AK45" s="363" t="e">
        <f>VLOOKUP('別紙様式2-3（個表） '!$G45,【参考】数式用!$P$4:$W$54,8, FALSE)</f>
        <v>#N/A</v>
      </c>
      <c r="AL45" s="363" t="e">
        <f>VLOOKUP('別紙様式2-3（個表） '!$G45,【参考】数式用!$P$4:$AD$54,15, FALSE)</f>
        <v>#N/A</v>
      </c>
      <c r="AM45" s="363" t="str">
        <f t="shared" si="1"/>
        <v/>
      </c>
      <c r="AN45" s="363" t="str">
        <f t="shared" si="2"/>
        <v/>
      </c>
      <c r="AO45" s="363" t="str">
        <f t="shared" si="3"/>
        <v/>
      </c>
      <c r="AP45" s="363" t="str">
        <f>IF(G45="", "", VLOOKUP(G45,【参考】数式用!$A$4:$M$54,13,FALSE))</f>
        <v/>
      </c>
      <c r="AQ45" s="46" t="str">
        <f t="shared" si="4"/>
        <v>―</v>
      </c>
    </row>
    <row r="46" spans="1:43" ht="45" customHeight="1">
      <c r="A46" s="112">
        <f t="shared" si="6"/>
        <v>32</v>
      </c>
      <c r="B46" s="113" t="str">
        <f>IF(基本情報入力シート!B89="","",基本情報入力シート!B89)</f>
        <v/>
      </c>
      <c r="C46" s="114" t="str">
        <f>IF(基本情報入力シート!L89="","",基本情報入力シート!L89)</f>
        <v/>
      </c>
      <c r="D46" s="114" t="str">
        <f>IF(基本情報入力シート!Q89="","",基本情報入力シート!Q89)</f>
        <v/>
      </c>
      <c r="E46" s="114" t="str">
        <f>IF(基本情報入力シート!V89="","",基本情報入力シート!V89)</f>
        <v/>
      </c>
      <c r="F46" s="114" t="str">
        <f>IF(基本情報入力シート!W89="","",基本情報入力シート!W89)</f>
        <v/>
      </c>
      <c r="G46" s="114" t="str">
        <f>IF(基本情報入力シート!Z89="","",基本情報入力シート!Z89)</f>
        <v/>
      </c>
      <c r="H46" s="218" t="str">
        <f>IF(基本情報入力シート!AD89="","",基本情報入力シート!AD89)</f>
        <v/>
      </c>
      <c r="I46" s="357" t="str">
        <f>IF(基本情報入力シート!AE89="","",基本情報入力シート!AE89)</f>
        <v/>
      </c>
      <c r="J46" s="476"/>
      <c r="K46" s="475"/>
      <c r="L46" s="475"/>
      <c r="M46" s="358" t="str">
        <f>IF(G46="", "", VLOOKUP(AO46,【参考】数式用!$AZ$3:$BA$6, 2, FALSE))</f>
        <v/>
      </c>
      <c r="N46" s="359" t="str">
        <f>IF(G46="","",VLOOKUP(G46,【参考】数式用!$A$4:$L$54,MATCH('別紙様式2-3（個表） '!M46,【参考】数式用!$J$3:$L$3,0)+9,FALSE))</f>
        <v/>
      </c>
      <c r="O46" s="479" t="s">
        <v>2388</v>
      </c>
      <c r="P46" s="360" t="str">
        <f t="shared" si="5"/>
        <v>未入力あり</v>
      </c>
      <c r="Q46" s="268" t="str">
        <f>IFERROR(IF(P46="未入力あり","",ROUNDDOWN(ROUNDDOWN($H46*$I46,0)*VLOOKUP($G46,【参考】数式用!$A$4:$E$54,3, FALSE),0)),"")</f>
        <v/>
      </c>
      <c r="R46" s="268" t="str">
        <f>IF(AM46="×", 0,IF(P46="未入力あり","",ROUNDDOWN(ROUNDDOWN($H46*$I46,0)*VLOOKUP($G46,【参考】数式用!$A$4:$E$54,4,FALSE),0)))</f>
        <v/>
      </c>
      <c r="S46" s="361" t="str">
        <f>IF(AN46="×", 0,IF(P46="未入力あり","",ROUNDDOWN(ROUNDDOWN($H46*$I46,0)*VLOOKUP($G46,【参考】数式用!$A$4:$E$54,5, FALSE),0)))</f>
        <v/>
      </c>
      <c r="T46" s="491"/>
      <c r="U46" s="492"/>
      <c r="V46" s="33"/>
      <c r="W46" s="765"/>
      <c r="X46" s="765"/>
      <c r="Y46" s="765"/>
      <c r="Z46" s="765"/>
      <c r="AA46" s="765"/>
      <c r="AB46" s="765"/>
      <c r="AC46" s="765"/>
      <c r="AD46" s="765"/>
      <c r="AE46" s="765"/>
      <c r="AF46" s="765"/>
      <c r="AG46" s="765"/>
      <c r="AI46" s="364" t="str">
        <f t="shared" si="0"/>
        <v/>
      </c>
      <c r="AJ46" s="363" t="e">
        <f>VLOOKUP('別紙様式2-3（個表） '!$G46,【参考】数式用!$P$4:$Q$54,2, FALSE)</f>
        <v>#N/A</v>
      </c>
      <c r="AK46" s="363" t="e">
        <f>VLOOKUP('別紙様式2-3（個表） '!$G46,【参考】数式用!$P$4:$W$54,8, FALSE)</f>
        <v>#N/A</v>
      </c>
      <c r="AL46" s="363" t="e">
        <f>VLOOKUP('別紙様式2-3（個表） '!$G46,【参考】数式用!$P$4:$AD$54,15, FALSE)</f>
        <v>#N/A</v>
      </c>
      <c r="AM46" s="363" t="str">
        <f t="shared" si="1"/>
        <v/>
      </c>
      <c r="AN46" s="363" t="str">
        <f t="shared" si="2"/>
        <v/>
      </c>
      <c r="AO46" s="363" t="str">
        <f t="shared" si="3"/>
        <v/>
      </c>
      <c r="AP46" s="363" t="str">
        <f>IF(G46="", "", VLOOKUP(G46,【参考】数式用!$A$4:$M$54,13,FALSE))</f>
        <v/>
      </c>
      <c r="AQ46" s="46" t="str">
        <f t="shared" si="4"/>
        <v>―</v>
      </c>
    </row>
    <row r="47" spans="1:43" ht="45" customHeight="1">
      <c r="A47" s="112">
        <f t="shared" si="6"/>
        <v>33</v>
      </c>
      <c r="B47" s="113" t="str">
        <f>IF(基本情報入力シート!B90="","",基本情報入力シート!B90)</f>
        <v/>
      </c>
      <c r="C47" s="114" t="str">
        <f>IF(基本情報入力シート!L90="","",基本情報入力シート!L90)</f>
        <v/>
      </c>
      <c r="D47" s="114" t="str">
        <f>IF(基本情報入力シート!Q90="","",基本情報入力シート!Q90)</f>
        <v/>
      </c>
      <c r="E47" s="114" t="str">
        <f>IF(基本情報入力シート!V90="","",基本情報入力シート!V90)</f>
        <v/>
      </c>
      <c r="F47" s="114" t="str">
        <f>IF(基本情報入力シート!W90="","",基本情報入力シート!W90)</f>
        <v/>
      </c>
      <c r="G47" s="114" t="str">
        <f>IF(基本情報入力シート!Z90="","",基本情報入力シート!Z90)</f>
        <v/>
      </c>
      <c r="H47" s="218" t="str">
        <f>IF(基本情報入力シート!AD90="","",基本情報入力シート!AD90)</f>
        <v/>
      </c>
      <c r="I47" s="357" t="str">
        <f>IF(基本情報入力シート!AE90="","",基本情報入力シート!AE90)</f>
        <v/>
      </c>
      <c r="J47" s="476"/>
      <c r="K47" s="475"/>
      <c r="L47" s="475"/>
      <c r="M47" s="358" t="str">
        <f>IF(G47="", "", VLOOKUP(AO47,【参考】数式用!$AZ$3:$BA$6, 2, FALSE))</f>
        <v/>
      </c>
      <c r="N47" s="359" t="str">
        <f>IF(G47="","",VLOOKUP(G47,【参考】数式用!$A$4:$L$54,MATCH('別紙様式2-3（個表） '!M47,【参考】数式用!$J$3:$L$3,0)+9,FALSE))</f>
        <v/>
      </c>
      <c r="O47" s="479" t="s">
        <v>2388</v>
      </c>
      <c r="P47" s="360" t="str">
        <f t="shared" si="5"/>
        <v>未入力あり</v>
      </c>
      <c r="Q47" s="268" t="str">
        <f>IFERROR(IF(P47="未入力あり","",ROUNDDOWN(ROUNDDOWN($H47*$I47,0)*VLOOKUP($G47,【参考】数式用!$A$4:$E$54,3, FALSE),0)),"")</f>
        <v/>
      </c>
      <c r="R47" s="268" t="str">
        <f>IF(AM47="×", 0,IF(P47="未入力あり","",ROUNDDOWN(ROUNDDOWN($H47*$I47,0)*VLOOKUP($G47,【参考】数式用!$A$4:$E$54,4,FALSE),0)))</f>
        <v/>
      </c>
      <c r="S47" s="361" t="str">
        <f>IF(AN47="×", 0,IF(P47="未入力あり","",ROUNDDOWN(ROUNDDOWN($H47*$I47,0)*VLOOKUP($G47,【参考】数式用!$A$4:$E$54,5, FALSE),0)))</f>
        <v/>
      </c>
      <c r="T47" s="491"/>
      <c r="U47" s="492"/>
      <c r="V47" s="33"/>
      <c r="W47" s="765"/>
      <c r="X47" s="765"/>
      <c r="Y47" s="765"/>
      <c r="Z47" s="765"/>
      <c r="AA47" s="765"/>
      <c r="AB47" s="765"/>
      <c r="AC47" s="765"/>
      <c r="AD47" s="765"/>
      <c r="AE47" s="765"/>
      <c r="AF47" s="765"/>
      <c r="AG47" s="765"/>
      <c r="AI47" s="364" t="str">
        <f t="shared" si="0"/>
        <v/>
      </c>
      <c r="AJ47" s="363" t="e">
        <f>VLOOKUP('別紙様式2-3（個表） '!$G47,【参考】数式用!$P$4:$Q$54,2, FALSE)</f>
        <v>#N/A</v>
      </c>
      <c r="AK47" s="363" t="e">
        <f>VLOOKUP('別紙様式2-3（個表） '!$G47,【参考】数式用!$P$4:$W$54,8, FALSE)</f>
        <v>#N/A</v>
      </c>
      <c r="AL47" s="363" t="e">
        <f>VLOOKUP('別紙様式2-3（個表） '!$G47,【参考】数式用!$P$4:$AD$54,15, FALSE)</f>
        <v>#N/A</v>
      </c>
      <c r="AM47" s="363" t="str">
        <f t="shared" ref="AM47:AM78" si="7">IF(K47="", "", IF(OR(K47="要件を満たさない",K47="―"), "×","○"))</f>
        <v/>
      </c>
      <c r="AN47" s="363" t="str">
        <f t="shared" ref="AN47:AN78" si="8">IF(L47="", "", IF(OR(L47="要件を満たさない",L47="―"), "×","○"))</f>
        <v/>
      </c>
      <c r="AO47" s="363" t="str">
        <f t="shared" ref="AO47:AO78" si="9">IF(G47="","", "○"&amp;AM47&amp;AN47)</f>
        <v/>
      </c>
      <c r="AP47" s="363" t="str">
        <f>IF(G47="", "", VLOOKUP(G47,【参考】数式用!$A$4:$M$54,13,FALSE))</f>
        <v/>
      </c>
      <c r="AQ47" s="46" t="str">
        <f t="shared" ref="AQ47:AQ78" si="10">IF(AND(AM47="×",L47="②の要件を満たしている"),"×","―")</f>
        <v>―</v>
      </c>
    </row>
    <row r="48" spans="1:43" ht="45" customHeight="1">
      <c r="A48" s="112">
        <f t="shared" si="6"/>
        <v>34</v>
      </c>
      <c r="B48" s="113" t="str">
        <f>IF(基本情報入力シート!B91="","",基本情報入力シート!B91)</f>
        <v/>
      </c>
      <c r="C48" s="114" t="str">
        <f>IF(基本情報入力シート!L91="","",基本情報入力シート!L91)</f>
        <v/>
      </c>
      <c r="D48" s="114" t="str">
        <f>IF(基本情報入力シート!Q91="","",基本情報入力シート!Q91)</f>
        <v/>
      </c>
      <c r="E48" s="114" t="str">
        <f>IF(基本情報入力シート!V91="","",基本情報入力シート!V91)</f>
        <v/>
      </c>
      <c r="F48" s="114" t="str">
        <f>IF(基本情報入力シート!W91="","",基本情報入力シート!W91)</f>
        <v/>
      </c>
      <c r="G48" s="114" t="str">
        <f>IF(基本情報入力シート!Z91="","",基本情報入力シート!Z91)</f>
        <v/>
      </c>
      <c r="H48" s="218" t="str">
        <f>IF(基本情報入力シート!AD91="","",基本情報入力シート!AD91)</f>
        <v/>
      </c>
      <c r="I48" s="357" t="str">
        <f>IF(基本情報入力シート!AE91="","",基本情報入力シート!AE91)</f>
        <v/>
      </c>
      <c r="J48" s="476"/>
      <c r="K48" s="475"/>
      <c r="L48" s="475"/>
      <c r="M48" s="358" t="str">
        <f>IF(G48="", "", VLOOKUP(AO48,【参考】数式用!$AZ$3:$BA$6, 2, FALSE))</f>
        <v/>
      </c>
      <c r="N48" s="359" t="str">
        <f>IF(G48="","",VLOOKUP(G48,【参考】数式用!$A$4:$L$54,MATCH('別紙様式2-3（個表） '!M48,【参考】数式用!$J$3:$L$3,0)+9,FALSE))</f>
        <v/>
      </c>
      <c r="O48" s="478" t="s">
        <v>2388</v>
      </c>
      <c r="P48" s="360" t="str">
        <f t="shared" si="5"/>
        <v>未入力あり</v>
      </c>
      <c r="Q48" s="268" t="str">
        <f>IFERROR(IF(P48="未入力あり","",ROUNDDOWN(ROUNDDOWN($H48*$I48,0)*VLOOKUP($G48,【参考】数式用!$A$4:$E$54,3, FALSE),0)),"")</f>
        <v/>
      </c>
      <c r="R48" s="268" t="str">
        <f>IF(AM48="×", 0,IF(P48="未入力あり","",ROUNDDOWN(ROUNDDOWN($H48*$I48,0)*VLOOKUP($G48,【参考】数式用!$A$4:$E$54,4,FALSE),0)))</f>
        <v/>
      </c>
      <c r="S48" s="361" t="str">
        <f>IF(AN48="×", 0,IF(P48="未入力あり","",ROUNDDOWN(ROUNDDOWN($H48*$I48,0)*VLOOKUP($G48,【参考】数式用!$A$4:$E$54,5, FALSE),0)))</f>
        <v/>
      </c>
      <c r="T48" s="491"/>
      <c r="U48" s="492"/>
      <c r="V48" s="33"/>
      <c r="W48" s="765"/>
      <c r="X48" s="765"/>
      <c r="Y48" s="765"/>
      <c r="Z48" s="765"/>
      <c r="AA48" s="765"/>
      <c r="AB48" s="765"/>
      <c r="AC48" s="765"/>
      <c r="AD48" s="765"/>
      <c r="AE48" s="765"/>
      <c r="AF48" s="765"/>
      <c r="AG48" s="765"/>
      <c r="AI48" s="364" t="str">
        <f t="shared" si="0"/>
        <v/>
      </c>
      <c r="AJ48" s="363" t="e">
        <f>VLOOKUP('別紙様式2-3（個表） '!$G48,【参考】数式用!$P$4:$Q$54,2, FALSE)</f>
        <v>#N/A</v>
      </c>
      <c r="AK48" s="363" t="e">
        <f>VLOOKUP('別紙様式2-3（個表） '!$G48,【参考】数式用!$P$4:$W$54,8, FALSE)</f>
        <v>#N/A</v>
      </c>
      <c r="AL48" s="363" t="e">
        <f>VLOOKUP('別紙様式2-3（個表） '!$G48,【参考】数式用!$P$4:$AD$54,15, FALSE)</f>
        <v>#N/A</v>
      </c>
      <c r="AM48" s="363" t="str">
        <f t="shared" si="7"/>
        <v/>
      </c>
      <c r="AN48" s="363" t="str">
        <f t="shared" si="8"/>
        <v/>
      </c>
      <c r="AO48" s="363" t="str">
        <f t="shared" si="9"/>
        <v/>
      </c>
      <c r="AP48" s="363" t="str">
        <f>IF(G48="", "", VLOOKUP(G48,【参考】数式用!$A$4:$M$54,13,FALSE))</f>
        <v/>
      </c>
      <c r="AQ48" s="46" t="str">
        <f t="shared" si="10"/>
        <v>―</v>
      </c>
    </row>
    <row r="49" spans="1:43" ht="45" customHeight="1">
      <c r="A49" s="112">
        <f t="shared" si="6"/>
        <v>35</v>
      </c>
      <c r="B49" s="113" t="str">
        <f>IF(基本情報入力シート!B92="","",基本情報入力シート!B92)</f>
        <v/>
      </c>
      <c r="C49" s="114" t="str">
        <f>IF(基本情報入力シート!L92="","",基本情報入力シート!L92)</f>
        <v/>
      </c>
      <c r="D49" s="114" t="str">
        <f>IF(基本情報入力シート!Q92="","",基本情報入力シート!Q92)</f>
        <v/>
      </c>
      <c r="E49" s="114" t="str">
        <f>IF(基本情報入力シート!V92="","",基本情報入力シート!V92)</f>
        <v/>
      </c>
      <c r="F49" s="114" t="str">
        <f>IF(基本情報入力シート!W92="","",基本情報入力シート!W92)</f>
        <v/>
      </c>
      <c r="G49" s="114" t="str">
        <f>IF(基本情報入力シート!Z92="","",基本情報入力シート!Z92)</f>
        <v/>
      </c>
      <c r="H49" s="218" t="str">
        <f>IF(基本情報入力シート!AD92="","",基本情報入力シート!AD92)</f>
        <v/>
      </c>
      <c r="I49" s="357" t="str">
        <f>IF(基本情報入力シート!AE92="","",基本情報入力シート!AE92)</f>
        <v/>
      </c>
      <c r="J49" s="476"/>
      <c r="K49" s="477"/>
      <c r="L49" s="475"/>
      <c r="M49" s="358" t="str">
        <f>IF(G49="", "", VLOOKUP(AO49,【参考】数式用!$AZ$3:$BA$6, 2, FALSE))</f>
        <v/>
      </c>
      <c r="N49" s="359" t="str">
        <f>IF(G49="","",VLOOKUP(G49,【参考】数式用!$A$4:$L$54,MATCH('別紙様式2-3（個表） '!M49,【参考】数式用!$J$3:$L$3,0)+9,FALSE))</f>
        <v/>
      </c>
      <c r="O49" s="479" t="s">
        <v>2388</v>
      </c>
      <c r="P49" s="360" t="str">
        <f t="shared" si="5"/>
        <v>未入力あり</v>
      </c>
      <c r="Q49" s="268" t="str">
        <f>IFERROR(IF(P49="未入力あり","",ROUNDDOWN(ROUNDDOWN($H49*$I49,0)*VLOOKUP($G49,【参考】数式用!$A$4:$E$54,3, FALSE),0)),"")</f>
        <v/>
      </c>
      <c r="R49" s="268" t="str">
        <f>IF(AM49="×", 0,IF(P49="未入力あり","",ROUNDDOWN(ROUNDDOWN($H49*$I49,0)*VLOOKUP($G49,【参考】数式用!$A$4:$E$54,4,FALSE),0)))</f>
        <v/>
      </c>
      <c r="S49" s="361" t="str">
        <f>IF(AN49="×", 0,IF(P49="未入力あり","",ROUNDDOWN(ROUNDDOWN($H49*$I49,0)*VLOOKUP($G49,【参考】数式用!$A$4:$E$54,5, FALSE),0)))</f>
        <v/>
      </c>
      <c r="T49" s="491"/>
      <c r="U49" s="492"/>
      <c r="V49" s="33"/>
      <c r="W49" s="765"/>
      <c r="X49" s="765"/>
      <c r="Y49" s="765"/>
      <c r="Z49" s="765"/>
      <c r="AA49" s="765"/>
      <c r="AB49" s="765"/>
      <c r="AC49" s="765"/>
      <c r="AD49" s="765"/>
      <c r="AE49" s="765"/>
      <c r="AF49" s="765"/>
      <c r="AG49" s="765"/>
      <c r="AI49" s="364" t="str">
        <f t="shared" si="0"/>
        <v/>
      </c>
      <c r="AJ49" s="363" t="e">
        <f>VLOOKUP('別紙様式2-3（個表） '!$G49,【参考】数式用!$P$4:$Q$54,2, FALSE)</f>
        <v>#N/A</v>
      </c>
      <c r="AK49" s="363" t="e">
        <f>VLOOKUP('別紙様式2-3（個表） '!$G49,【参考】数式用!$P$4:$W$54,8, FALSE)</f>
        <v>#N/A</v>
      </c>
      <c r="AL49" s="363" t="e">
        <f>VLOOKUP('別紙様式2-3（個表） '!$G49,【参考】数式用!$P$4:$AD$54,15, FALSE)</f>
        <v>#N/A</v>
      </c>
      <c r="AM49" s="363" t="str">
        <f t="shared" si="7"/>
        <v/>
      </c>
      <c r="AN49" s="363" t="str">
        <f t="shared" si="8"/>
        <v/>
      </c>
      <c r="AO49" s="363" t="str">
        <f t="shared" si="9"/>
        <v/>
      </c>
      <c r="AP49" s="363" t="str">
        <f>IF(G49="", "", VLOOKUP(G49,【参考】数式用!$A$4:$M$54,13,FALSE))</f>
        <v/>
      </c>
      <c r="AQ49" s="46" t="str">
        <f t="shared" si="10"/>
        <v>―</v>
      </c>
    </row>
    <row r="50" spans="1:43" ht="45" customHeight="1">
      <c r="A50" s="112">
        <f t="shared" si="6"/>
        <v>36</v>
      </c>
      <c r="B50" s="113" t="str">
        <f>IF(基本情報入力シート!B93="","",基本情報入力シート!B93)</f>
        <v/>
      </c>
      <c r="C50" s="114" t="str">
        <f>IF(基本情報入力シート!L93="","",基本情報入力シート!L93)</f>
        <v/>
      </c>
      <c r="D50" s="114" t="str">
        <f>IF(基本情報入力シート!Q93="","",基本情報入力シート!Q93)</f>
        <v/>
      </c>
      <c r="E50" s="114" t="str">
        <f>IF(基本情報入力シート!V93="","",基本情報入力シート!V93)</f>
        <v/>
      </c>
      <c r="F50" s="114" t="str">
        <f>IF(基本情報入力シート!W93="","",基本情報入力シート!W93)</f>
        <v/>
      </c>
      <c r="G50" s="114" t="str">
        <f>IF(基本情報入力シート!Z93="","",基本情報入力シート!Z93)</f>
        <v/>
      </c>
      <c r="H50" s="218" t="str">
        <f>IF(基本情報入力シート!AD93="","",基本情報入力シート!AD93)</f>
        <v/>
      </c>
      <c r="I50" s="357" t="str">
        <f>IF(基本情報入力シート!AE93="","",基本情報入力シート!AE93)</f>
        <v/>
      </c>
      <c r="J50" s="476"/>
      <c r="K50" s="477"/>
      <c r="L50" s="475"/>
      <c r="M50" s="358" t="str">
        <f>IF(G50="", "", VLOOKUP(AO50,【参考】数式用!$AZ$3:$BA$6, 2, FALSE))</f>
        <v/>
      </c>
      <c r="N50" s="359" t="str">
        <f>IF(G50="","",VLOOKUP(G50,【参考】数式用!$A$4:$L$54,MATCH('別紙様式2-3（個表） '!M50,【参考】数式用!$J$3:$L$3,0)+9,FALSE))</f>
        <v/>
      </c>
      <c r="O50" s="479" t="s">
        <v>2388</v>
      </c>
      <c r="P50" s="360" t="str">
        <f t="shared" si="5"/>
        <v>未入力あり</v>
      </c>
      <c r="Q50" s="268" t="str">
        <f>IFERROR(IF(P50="未入力あり","",ROUNDDOWN(ROUNDDOWN($H50*$I50,0)*VLOOKUP($G50,【参考】数式用!$A$4:$E$54,3, FALSE),0)),"")</f>
        <v/>
      </c>
      <c r="R50" s="268" t="str">
        <f>IF(AM50="×", 0,IF(P50="未入力あり","",ROUNDDOWN(ROUNDDOWN($H50*$I50,0)*VLOOKUP($G50,【参考】数式用!$A$4:$E$54,4,FALSE),0)))</f>
        <v/>
      </c>
      <c r="S50" s="361" t="str">
        <f>IF(AN50="×", 0,IF(P50="未入力あり","",ROUNDDOWN(ROUNDDOWN($H50*$I50,0)*VLOOKUP($G50,【参考】数式用!$A$4:$E$54,5, FALSE),0)))</f>
        <v/>
      </c>
      <c r="T50" s="491"/>
      <c r="U50" s="492"/>
      <c r="V50" s="33"/>
      <c r="W50" s="765"/>
      <c r="X50" s="765"/>
      <c r="Y50" s="765"/>
      <c r="Z50" s="765"/>
      <c r="AA50" s="765"/>
      <c r="AB50" s="765"/>
      <c r="AC50" s="765"/>
      <c r="AD50" s="765"/>
      <c r="AE50" s="765"/>
      <c r="AF50" s="765"/>
      <c r="AG50" s="765"/>
      <c r="AI50" s="364" t="str">
        <f t="shared" si="0"/>
        <v/>
      </c>
      <c r="AJ50" s="363" t="e">
        <f>VLOOKUP('別紙様式2-3（個表） '!$G50,【参考】数式用!$P$4:$Q$54,2, FALSE)</f>
        <v>#N/A</v>
      </c>
      <c r="AK50" s="363" t="e">
        <f>VLOOKUP('別紙様式2-3（個表） '!$G50,【参考】数式用!$P$4:$W$54,8, FALSE)</f>
        <v>#N/A</v>
      </c>
      <c r="AL50" s="363" t="e">
        <f>VLOOKUP('別紙様式2-3（個表） '!$G50,【参考】数式用!$P$4:$AD$54,15, FALSE)</f>
        <v>#N/A</v>
      </c>
      <c r="AM50" s="363" t="str">
        <f t="shared" si="7"/>
        <v/>
      </c>
      <c r="AN50" s="363" t="str">
        <f t="shared" si="8"/>
        <v/>
      </c>
      <c r="AO50" s="363" t="str">
        <f t="shared" si="9"/>
        <v/>
      </c>
      <c r="AP50" s="363" t="str">
        <f>IF(G50="", "", VLOOKUP(G50,【参考】数式用!$A$4:$M$54,13,FALSE))</f>
        <v/>
      </c>
      <c r="AQ50" s="46" t="str">
        <f t="shared" si="10"/>
        <v>―</v>
      </c>
    </row>
    <row r="51" spans="1:43" ht="45" customHeight="1">
      <c r="A51" s="112">
        <f t="shared" si="6"/>
        <v>37</v>
      </c>
      <c r="B51" s="113" t="str">
        <f>IF(基本情報入力シート!B94="","",基本情報入力シート!B94)</f>
        <v/>
      </c>
      <c r="C51" s="114" t="str">
        <f>IF(基本情報入力シート!L94="","",基本情報入力シート!L94)</f>
        <v/>
      </c>
      <c r="D51" s="114" t="str">
        <f>IF(基本情報入力シート!Q94="","",基本情報入力シート!Q94)</f>
        <v/>
      </c>
      <c r="E51" s="114" t="str">
        <f>IF(基本情報入力シート!V94="","",基本情報入力シート!V94)</f>
        <v/>
      </c>
      <c r="F51" s="114" t="str">
        <f>IF(基本情報入力シート!W94="","",基本情報入力シート!W94)</f>
        <v/>
      </c>
      <c r="G51" s="114" t="str">
        <f>IF(基本情報入力シート!Z94="","",基本情報入力シート!Z94)</f>
        <v/>
      </c>
      <c r="H51" s="218" t="str">
        <f>IF(基本情報入力シート!AD94="","",基本情報入力シート!AD94)</f>
        <v/>
      </c>
      <c r="I51" s="357" t="str">
        <f>IF(基本情報入力シート!AE94="","",基本情報入力シート!AE94)</f>
        <v/>
      </c>
      <c r="J51" s="476"/>
      <c r="K51" s="475"/>
      <c r="L51" s="475"/>
      <c r="M51" s="358" t="str">
        <f>IF(G51="", "", VLOOKUP(AO51,【参考】数式用!$AZ$3:$BA$6, 2, FALSE))</f>
        <v/>
      </c>
      <c r="N51" s="359" t="str">
        <f>IF(G51="","",VLOOKUP(G51,【参考】数式用!$A$4:$L$54,MATCH('別紙様式2-3（個表） '!M51,【参考】数式用!$J$3:$L$3,0)+9,FALSE))</f>
        <v/>
      </c>
      <c r="O51" s="478" t="s">
        <v>2388</v>
      </c>
      <c r="P51" s="360" t="str">
        <f t="shared" si="5"/>
        <v>未入力あり</v>
      </c>
      <c r="Q51" s="268" t="str">
        <f>IFERROR(IF(P51="未入力あり","",ROUNDDOWN(ROUNDDOWN($H51*$I51,0)*VLOOKUP($G51,【参考】数式用!$A$4:$E$54,3, FALSE),0)),"")</f>
        <v/>
      </c>
      <c r="R51" s="268" t="str">
        <f>IF(AM51="×", 0,IF(P51="未入力あり","",ROUNDDOWN(ROUNDDOWN($H51*$I51,0)*VLOOKUP($G51,【参考】数式用!$A$4:$E$54,4,FALSE),0)))</f>
        <v/>
      </c>
      <c r="S51" s="361" t="str">
        <f>IF(AN51="×", 0,IF(P51="未入力あり","",ROUNDDOWN(ROUNDDOWN($H51*$I51,0)*VLOOKUP($G51,【参考】数式用!$A$4:$E$54,5, FALSE),0)))</f>
        <v/>
      </c>
      <c r="T51" s="491"/>
      <c r="U51" s="492"/>
      <c r="V51" s="33"/>
      <c r="W51" s="765"/>
      <c r="X51" s="765"/>
      <c r="Y51" s="765"/>
      <c r="Z51" s="765"/>
      <c r="AA51" s="765"/>
      <c r="AB51" s="765"/>
      <c r="AC51" s="765"/>
      <c r="AD51" s="765"/>
      <c r="AE51" s="765"/>
      <c r="AF51" s="765"/>
      <c r="AG51" s="765"/>
      <c r="AI51" s="364" t="str">
        <f t="shared" si="0"/>
        <v/>
      </c>
      <c r="AJ51" s="363" t="e">
        <f>VLOOKUP('別紙様式2-3（個表） '!$G51,【参考】数式用!$P$4:$Q$54,2, FALSE)</f>
        <v>#N/A</v>
      </c>
      <c r="AK51" s="363" t="e">
        <f>VLOOKUP('別紙様式2-3（個表） '!$G51,【参考】数式用!$P$4:$W$54,8, FALSE)</f>
        <v>#N/A</v>
      </c>
      <c r="AL51" s="363" t="e">
        <f>VLOOKUP('別紙様式2-3（個表） '!$G51,【参考】数式用!$P$4:$AD$54,15, FALSE)</f>
        <v>#N/A</v>
      </c>
      <c r="AM51" s="363" t="str">
        <f t="shared" si="7"/>
        <v/>
      </c>
      <c r="AN51" s="363" t="str">
        <f t="shared" si="8"/>
        <v/>
      </c>
      <c r="AO51" s="363" t="str">
        <f t="shared" si="9"/>
        <v/>
      </c>
      <c r="AP51" s="363" t="str">
        <f>IF(G51="", "", VLOOKUP(G51,【参考】数式用!$A$4:$M$54,13,FALSE))</f>
        <v/>
      </c>
      <c r="AQ51" s="46" t="str">
        <f t="shared" si="10"/>
        <v>―</v>
      </c>
    </row>
    <row r="52" spans="1:43" ht="45" customHeight="1">
      <c r="A52" s="112">
        <f t="shared" si="6"/>
        <v>38</v>
      </c>
      <c r="B52" s="113" t="str">
        <f>IF(基本情報入力シート!B95="","",基本情報入力シート!B95)</f>
        <v/>
      </c>
      <c r="C52" s="114" t="str">
        <f>IF(基本情報入力シート!L95="","",基本情報入力シート!L95)</f>
        <v/>
      </c>
      <c r="D52" s="114" t="str">
        <f>IF(基本情報入力シート!Q95="","",基本情報入力シート!Q95)</f>
        <v/>
      </c>
      <c r="E52" s="114" t="str">
        <f>IF(基本情報入力シート!V95="","",基本情報入力シート!V95)</f>
        <v/>
      </c>
      <c r="F52" s="114" t="str">
        <f>IF(基本情報入力シート!W95="","",基本情報入力シート!W95)</f>
        <v/>
      </c>
      <c r="G52" s="114" t="str">
        <f>IF(基本情報入力シート!Z95="","",基本情報入力シート!Z95)</f>
        <v/>
      </c>
      <c r="H52" s="218" t="str">
        <f>IF(基本情報入力シート!AD95="","",基本情報入力シート!AD95)</f>
        <v/>
      </c>
      <c r="I52" s="357" t="str">
        <f>IF(基本情報入力シート!AE95="","",基本情報入力シート!AE95)</f>
        <v/>
      </c>
      <c r="J52" s="476"/>
      <c r="K52" s="475"/>
      <c r="L52" s="475"/>
      <c r="M52" s="358" t="str">
        <f>IF(G52="", "", VLOOKUP(AO52,【参考】数式用!$AZ$3:$BA$6, 2, FALSE))</f>
        <v/>
      </c>
      <c r="N52" s="359" t="str">
        <f>IF(G52="","",VLOOKUP(G52,【参考】数式用!$A$4:$L$54,MATCH('別紙様式2-3（個表） '!M52,【参考】数式用!$J$3:$L$3,0)+9,FALSE))</f>
        <v/>
      </c>
      <c r="O52" s="479" t="s">
        <v>2388</v>
      </c>
      <c r="P52" s="360" t="str">
        <f t="shared" si="5"/>
        <v>未入力あり</v>
      </c>
      <c r="Q52" s="268" t="str">
        <f>IFERROR(IF(P52="未入力あり","",ROUNDDOWN(ROUNDDOWN($H52*$I52,0)*VLOOKUP($G52,【参考】数式用!$A$4:$E$54,3, FALSE),0)),"")</f>
        <v/>
      </c>
      <c r="R52" s="268" t="str">
        <f>IF(AM52="×", 0,IF(P52="未入力あり","",ROUNDDOWN(ROUNDDOWN($H52*$I52,0)*VLOOKUP($G52,【参考】数式用!$A$4:$E$54,4,FALSE),0)))</f>
        <v/>
      </c>
      <c r="S52" s="361" t="str">
        <f>IF(AN52="×", 0,IF(P52="未入力あり","",ROUNDDOWN(ROUNDDOWN($H52*$I52,0)*VLOOKUP($G52,【参考】数式用!$A$4:$E$54,5, FALSE),0)))</f>
        <v/>
      </c>
      <c r="T52" s="491"/>
      <c r="U52" s="492"/>
      <c r="V52" s="33"/>
      <c r="W52" s="765"/>
      <c r="X52" s="765"/>
      <c r="Y52" s="765"/>
      <c r="Z52" s="765"/>
      <c r="AA52" s="765"/>
      <c r="AB52" s="765"/>
      <c r="AC52" s="765"/>
      <c r="AD52" s="765"/>
      <c r="AE52" s="765"/>
      <c r="AF52" s="765"/>
      <c r="AG52" s="765"/>
      <c r="AI52" s="364" t="str">
        <f t="shared" si="0"/>
        <v/>
      </c>
      <c r="AJ52" s="363" t="e">
        <f>VLOOKUP('別紙様式2-3（個表） '!$G52,【参考】数式用!$P$4:$Q$54,2, FALSE)</f>
        <v>#N/A</v>
      </c>
      <c r="AK52" s="363" t="e">
        <f>VLOOKUP('別紙様式2-3（個表） '!$G52,【参考】数式用!$P$4:$W$54,8, FALSE)</f>
        <v>#N/A</v>
      </c>
      <c r="AL52" s="363" t="e">
        <f>VLOOKUP('別紙様式2-3（個表） '!$G52,【参考】数式用!$P$4:$AD$54,15, FALSE)</f>
        <v>#N/A</v>
      </c>
      <c r="AM52" s="363" t="str">
        <f t="shared" si="7"/>
        <v/>
      </c>
      <c r="AN52" s="363" t="str">
        <f t="shared" si="8"/>
        <v/>
      </c>
      <c r="AO52" s="363" t="str">
        <f t="shared" si="9"/>
        <v/>
      </c>
      <c r="AP52" s="363" t="str">
        <f>IF(G52="", "", VLOOKUP(G52,【参考】数式用!$A$4:$M$54,13,FALSE))</f>
        <v/>
      </c>
      <c r="AQ52" s="46" t="str">
        <f t="shared" si="10"/>
        <v>―</v>
      </c>
    </row>
    <row r="53" spans="1:43" ht="45" customHeight="1">
      <c r="A53" s="112">
        <f t="shared" si="6"/>
        <v>39</v>
      </c>
      <c r="B53" s="113" t="str">
        <f>IF(基本情報入力シート!B96="","",基本情報入力シート!B96)</f>
        <v/>
      </c>
      <c r="C53" s="114" t="str">
        <f>IF(基本情報入力シート!L96="","",基本情報入力シート!L96)</f>
        <v/>
      </c>
      <c r="D53" s="114" t="str">
        <f>IF(基本情報入力シート!Q96="","",基本情報入力シート!Q96)</f>
        <v/>
      </c>
      <c r="E53" s="114" t="str">
        <f>IF(基本情報入力シート!V96="","",基本情報入力シート!V96)</f>
        <v/>
      </c>
      <c r="F53" s="114" t="str">
        <f>IF(基本情報入力シート!W96="","",基本情報入力シート!W96)</f>
        <v/>
      </c>
      <c r="G53" s="114" t="str">
        <f>IF(基本情報入力シート!Z96="","",基本情報入力シート!Z96)</f>
        <v/>
      </c>
      <c r="H53" s="218" t="str">
        <f>IF(基本情報入力シート!AD96="","",基本情報入力シート!AD96)</f>
        <v/>
      </c>
      <c r="I53" s="357" t="str">
        <f>IF(基本情報入力シート!AE96="","",基本情報入力シート!AE96)</f>
        <v/>
      </c>
      <c r="J53" s="476"/>
      <c r="K53" s="475"/>
      <c r="L53" s="475"/>
      <c r="M53" s="358" t="str">
        <f>IF(G53="", "", VLOOKUP(AO53,【参考】数式用!$AZ$3:$BA$6, 2, FALSE))</f>
        <v/>
      </c>
      <c r="N53" s="359" t="str">
        <f>IF(G53="","",VLOOKUP(G53,【参考】数式用!$A$4:$L$54,MATCH('別紙様式2-3（個表） '!M53,【参考】数式用!$J$3:$L$3,0)+9,FALSE))</f>
        <v/>
      </c>
      <c r="O53" s="479" t="s">
        <v>2388</v>
      </c>
      <c r="P53" s="360" t="str">
        <f t="shared" si="5"/>
        <v>未入力あり</v>
      </c>
      <c r="Q53" s="268" t="str">
        <f>IFERROR(IF(P53="未入力あり","",ROUNDDOWN(ROUNDDOWN($H53*$I53,0)*VLOOKUP($G53,【参考】数式用!$A$4:$E$54,3, FALSE),0)),"")</f>
        <v/>
      </c>
      <c r="R53" s="268" t="str">
        <f>IF(AM53="×", 0,IF(P53="未入力あり","",ROUNDDOWN(ROUNDDOWN($H53*$I53,0)*VLOOKUP($G53,【参考】数式用!$A$4:$E$54,4,FALSE),0)))</f>
        <v/>
      </c>
      <c r="S53" s="361" t="str">
        <f>IF(AN53="×", 0,IF(P53="未入力あり","",ROUNDDOWN(ROUNDDOWN($H53*$I53,0)*VLOOKUP($G53,【参考】数式用!$A$4:$E$54,5, FALSE),0)))</f>
        <v/>
      </c>
      <c r="T53" s="491"/>
      <c r="U53" s="492"/>
      <c r="V53" s="33"/>
      <c r="W53" s="765"/>
      <c r="X53" s="765"/>
      <c r="Y53" s="765"/>
      <c r="Z53" s="765"/>
      <c r="AA53" s="765"/>
      <c r="AB53" s="765"/>
      <c r="AC53" s="765"/>
      <c r="AD53" s="765"/>
      <c r="AE53" s="765"/>
      <c r="AF53" s="765"/>
      <c r="AG53" s="765"/>
      <c r="AI53" s="364" t="str">
        <f t="shared" si="0"/>
        <v/>
      </c>
      <c r="AJ53" s="363" t="e">
        <f>VLOOKUP('別紙様式2-3（個表） '!$G53,【参考】数式用!$P$4:$Q$54,2, FALSE)</f>
        <v>#N/A</v>
      </c>
      <c r="AK53" s="363" t="e">
        <f>VLOOKUP('別紙様式2-3（個表） '!$G53,【参考】数式用!$P$4:$W$54,8, FALSE)</f>
        <v>#N/A</v>
      </c>
      <c r="AL53" s="363" t="e">
        <f>VLOOKUP('別紙様式2-3（個表） '!$G53,【参考】数式用!$P$4:$AD$54,15, FALSE)</f>
        <v>#N/A</v>
      </c>
      <c r="AM53" s="363" t="str">
        <f t="shared" si="7"/>
        <v/>
      </c>
      <c r="AN53" s="363" t="str">
        <f t="shared" si="8"/>
        <v/>
      </c>
      <c r="AO53" s="363" t="str">
        <f t="shared" si="9"/>
        <v/>
      </c>
      <c r="AP53" s="363" t="str">
        <f>IF(G53="", "", VLOOKUP(G53,【参考】数式用!$A$4:$M$54,13,FALSE))</f>
        <v/>
      </c>
      <c r="AQ53" s="46" t="str">
        <f t="shared" si="10"/>
        <v>―</v>
      </c>
    </row>
    <row r="54" spans="1:43" ht="45" customHeight="1">
      <c r="A54" s="112">
        <f t="shared" si="6"/>
        <v>40</v>
      </c>
      <c r="B54" s="113" t="str">
        <f>IF(基本情報入力シート!B97="","",基本情報入力シート!B97)</f>
        <v/>
      </c>
      <c r="C54" s="114" t="str">
        <f>IF(基本情報入力シート!L97="","",基本情報入力シート!L97)</f>
        <v/>
      </c>
      <c r="D54" s="114" t="str">
        <f>IF(基本情報入力シート!Q97="","",基本情報入力シート!Q97)</f>
        <v/>
      </c>
      <c r="E54" s="114" t="str">
        <f>IF(基本情報入力シート!V97="","",基本情報入力シート!V97)</f>
        <v/>
      </c>
      <c r="F54" s="114" t="str">
        <f>IF(基本情報入力シート!W97="","",基本情報入力シート!W97)</f>
        <v/>
      </c>
      <c r="G54" s="114" t="str">
        <f>IF(基本情報入力シート!Z97="","",基本情報入力シート!Z97)</f>
        <v/>
      </c>
      <c r="H54" s="218" t="str">
        <f>IF(基本情報入力シート!AD97="","",基本情報入力シート!AD97)</f>
        <v/>
      </c>
      <c r="I54" s="357" t="str">
        <f>IF(基本情報入力シート!AE97="","",基本情報入力シート!AE97)</f>
        <v/>
      </c>
      <c r="J54" s="476"/>
      <c r="K54" s="475"/>
      <c r="L54" s="475"/>
      <c r="M54" s="358" t="str">
        <f>IF(G54="", "", VLOOKUP(AO54,【参考】数式用!$AZ$3:$BA$6, 2, FALSE))</f>
        <v/>
      </c>
      <c r="N54" s="359" t="str">
        <f>IF(G54="","",VLOOKUP(G54,【参考】数式用!$A$4:$L$54,MATCH('別紙様式2-3（個表） '!M54,【参考】数式用!$J$3:$L$3,0)+9,FALSE))</f>
        <v/>
      </c>
      <c r="O54" s="478" t="s">
        <v>2388</v>
      </c>
      <c r="P54" s="360" t="str">
        <f t="shared" si="5"/>
        <v>未入力あり</v>
      </c>
      <c r="Q54" s="268" t="str">
        <f>IFERROR(IF(P54="未入力あり","",ROUNDDOWN(ROUNDDOWN($H54*$I54,0)*VLOOKUP($G54,【参考】数式用!$A$4:$E$54,3, FALSE),0)),"")</f>
        <v/>
      </c>
      <c r="R54" s="268" t="str">
        <f>IF(AM54="×", 0,IF(P54="未入力あり","",ROUNDDOWN(ROUNDDOWN($H54*$I54,0)*VLOOKUP($G54,【参考】数式用!$A$4:$E$54,4,FALSE),0)))</f>
        <v/>
      </c>
      <c r="S54" s="361" t="str">
        <f>IF(AN54="×", 0,IF(P54="未入力あり","",ROUNDDOWN(ROUNDDOWN($H54*$I54,0)*VLOOKUP($G54,【参考】数式用!$A$4:$E$54,5, FALSE),0)))</f>
        <v/>
      </c>
      <c r="T54" s="491"/>
      <c r="U54" s="492"/>
      <c r="V54" s="33"/>
      <c r="W54" s="765"/>
      <c r="X54" s="765"/>
      <c r="Y54" s="765"/>
      <c r="Z54" s="765"/>
      <c r="AA54" s="765"/>
      <c r="AB54" s="765"/>
      <c r="AC54" s="765"/>
      <c r="AD54" s="765"/>
      <c r="AE54" s="765"/>
      <c r="AF54" s="765"/>
      <c r="AG54" s="765"/>
      <c r="AI54" s="364" t="str">
        <f t="shared" si="0"/>
        <v/>
      </c>
      <c r="AJ54" s="363" t="e">
        <f>VLOOKUP('別紙様式2-3（個表） '!$G54,【参考】数式用!$P$4:$Q$54,2, FALSE)</f>
        <v>#N/A</v>
      </c>
      <c r="AK54" s="363" t="e">
        <f>VLOOKUP('別紙様式2-3（個表） '!$G54,【参考】数式用!$P$4:$W$54,8, FALSE)</f>
        <v>#N/A</v>
      </c>
      <c r="AL54" s="363" t="e">
        <f>VLOOKUP('別紙様式2-3（個表） '!$G54,【参考】数式用!$P$4:$AD$54,15, FALSE)</f>
        <v>#N/A</v>
      </c>
      <c r="AM54" s="363" t="str">
        <f t="shared" si="7"/>
        <v/>
      </c>
      <c r="AN54" s="363" t="str">
        <f t="shared" si="8"/>
        <v/>
      </c>
      <c r="AO54" s="363" t="str">
        <f t="shared" si="9"/>
        <v/>
      </c>
      <c r="AP54" s="363" t="str">
        <f>IF(G54="", "", VLOOKUP(G54,【参考】数式用!$A$4:$M$54,13,FALSE))</f>
        <v/>
      </c>
      <c r="AQ54" s="46" t="str">
        <f t="shared" si="10"/>
        <v>―</v>
      </c>
    </row>
    <row r="55" spans="1:43" ht="45" customHeight="1">
      <c r="A55" s="112">
        <f t="shared" si="6"/>
        <v>41</v>
      </c>
      <c r="B55" s="113" t="str">
        <f>IF(基本情報入力シート!B98="","",基本情報入力シート!B98)</f>
        <v/>
      </c>
      <c r="C55" s="114" t="str">
        <f>IF(基本情報入力シート!L98="","",基本情報入力シート!L98)</f>
        <v/>
      </c>
      <c r="D55" s="114" t="str">
        <f>IF(基本情報入力シート!Q98="","",基本情報入力シート!Q98)</f>
        <v/>
      </c>
      <c r="E55" s="114" t="str">
        <f>IF(基本情報入力シート!V98="","",基本情報入力シート!V98)</f>
        <v/>
      </c>
      <c r="F55" s="114" t="str">
        <f>IF(基本情報入力シート!W98="","",基本情報入力シート!W98)</f>
        <v/>
      </c>
      <c r="G55" s="114" t="str">
        <f>IF(基本情報入力シート!Z98="","",基本情報入力シート!Z98)</f>
        <v/>
      </c>
      <c r="H55" s="218" t="str">
        <f>IF(基本情報入力シート!AD98="","",基本情報入力シート!AD98)</f>
        <v/>
      </c>
      <c r="I55" s="357" t="str">
        <f>IF(基本情報入力シート!AE98="","",基本情報入力シート!AE98)</f>
        <v/>
      </c>
      <c r="J55" s="476"/>
      <c r="K55" s="475"/>
      <c r="L55" s="475"/>
      <c r="M55" s="358" t="str">
        <f>IF(G55="", "", VLOOKUP(AO55,【参考】数式用!$AZ$3:$BA$6, 2, FALSE))</f>
        <v/>
      </c>
      <c r="N55" s="359" t="str">
        <f>IF(G55="","",VLOOKUP(G55,【参考】数式用!$A$4:$L$54,MATCH('別紙様式2-3（個表） '!M55,【参考】数式用!$J$3:$L$3,0)+9,FALSE))</f>
        <v/>
      </c>
      <c r="O55" s="479" t="s">
        <v>2388</v>
      </c>
      <c r="P55" s="360" t="str">
        <f t="shared" si="5"/>
        <v>未入力あり</v>
      </c>
      <c r="Q55" s="268" t="str">
        <f>IFERROR(IF(P55="未入力あり","",ROUNDDOWN(ROUNDDOWN($H55*$I55,0)*VLOOKUP($G55,【参考】数式用!$A$4:$E$54,3, FALSE),0)),"")</f>
        <v/>
      </c>
      <c r="R55" s="268" t="str">
        <f>IF(AM55="×", 0,IF(P55="未入力あり","",ROUNDDOWN(ROUNDDOWN($H55*$I55,0)*VLOOKUP($G55,【参考】数式用!$A$4:$E$54,4,FALSE),0)))</f>
        <v/>
      </c>
      <c r="S55" s="361" t="str">
        <f>IF(AN55="×", 0,IF(P55="未入力あり","",ROUNDDOWN(ROUNDDOWN($H55*$I55,0)*VLOOKUP($G55,【参考】数式用!$A$4:$E$54,5, FALSE),0)))</f>
        <v/>
      </c>
      <c r="T55" s="491"/>
      <c r="U55" s="492"/>
      <c r="V55" s="33"/>
      <c r="W55" s="765"/>
      <c r="X55" s="765"/>
      <c r="Y55" s="765"/>
      <c r="Z55" s="765"/>
      <c r="AA55" s="765"/>
      <c r="AB55" s="765"/>
      <c r="AC55" s="765"/>
      <c r="AD55" s="765"/>
      <c r="AE55" s="765"/>
      <c r="AF55" s="765"/>
      <c r="AG55" s="765"/>
      <c r="AI55" s="364" t="str">
        <f t="shared" si="0"/>
        <v/>
      </c>
      <c r="AJ55" s="363" t="e">
        <f>VLOOKUP('別紙様式2-3（個表） '!$G55,【参考】数式用!$P$4:$Q$54,2, FALSE)</f>
        <v>#N/A</v>
      </c>
      <c r="AK55" s="363" t="e">
        <f>VLOOKUP('別紙様式2-3（個表） '!$G55,【参考】数式用!$P$4:$W$54,8, FALSE)</f>
        <v>#N/A</v>
      </c>
      <c r="AL55" s="363" t="e">
        <f>VLOOKUP('別紙様式2-3（個表） '!$G55,【参考】数式用!$P$4:$AD$54,15, FALSE)</f>
        <v>#N/A</v>
      </c>
      <c r="AM55" s="363" t="str">
        <f t="shared" si="7"/>
        <v/>
      </c>
      <c r="AN55" s="363" t="str">
        <f t="shared" si="8"/>
        <v/>
      </c>
      <c r="AO55" s="363" t="str">
        <f t="shared" si="9"/>
        <v/>
      </c>
      <c r="AP55" s="363" t="str">
        <f>IF(G55="", "", VLOOKUP(G55,【参考】数式用!$A$4:$M$54,13,FALSE))</f>
        <v/>
      </c>
      <c r="AQ55" s="46" t="str">
        <f t="shared" si="10"/>
        <v>―</v>
      </c>
    </row>
    <row r="56" spans="1:43" ht="45" customHeight="1">
      <c r="A56" s="112">
        <f t="shared" si="6"/>
        <v>42</v>
      </c>
      <c r="B56" s="113" t="str">
        <f>IF(基本情報入力シート!B99="","",基本情報入力シート!B99)</f>
        <v/>
      </c>
      <c r="C56" s="114" t="str">
        <f>IF(基本情報入力シート!L99="","",基本情報入力シート!L99)</f>
        <v/>
      </c>
      <c r="D56" s="114" t="str">
        <f>IF(基本情報入力シート!Q99="","",基本情報入力シート!Q99)</f>
        <v/>
      </c>
      <c r="E56" s="114" t="str">
        <f>IF(基本情報入力シート!V99="","",基本情報入力シート!V99)</f>
        <v/>
      </c>
      <c r="F56" s="114" t="str">
        <f>IF(基本情報入力シート!W99="","",基本情報入力シート!W99)</f>
        <v/>
      </c>
      <c r="G56" s="114" t="str">
        <f>IF(基本情報入力シート!Z99="","",基本情報入力シート!Z99)</f>
        <v/>
      </c>
      <c r="H56" s="218" t="str">
        <f>IF(基本情報入力シート!AD99="","",基本情報入力シート!AD99)</f>
        <v/>
      </c>
      <c r="I56" s="357" t="str">
        <f>IF(基本情報入力シート!AE99="","",基本情報入力シート!AE99)</f>
        <v/>
      </c>
      <c r="J56" s="476"/>
      <c r="K56" s="477"/>
      <c r="L56" s="475"/>
      <c r="M56" s="358" t="str">
        <f>IF(G56="", "", VLOOKUP(AO56,【参考】数式用!$AZ$3:$BA$6, 2, FALSE))</f>
        <v/>
      </c>
      <c r="N56" s="359" t="str">
        <f>IF(G56="","",VLOOKUP(G56,【参考】数式用!$A$4:$L$54,MATCH('別紙様式2-3（個表） '!M56,【参考】数式用!$J$3:$L$3,0)+9,FALSE))</f>
        <v/>
      </c>
      <c r="O56" s="479" t="s">
        <v>2388</v>
      </c>
      <c r="P56" s="360" t="str">
        <f t="shared" si="5"/>
        <v>未入力あり</v>
      </c>
      <c r="Q56" s="268" t="str">
        <f>IFERROR(IF(P56="未入力あり","",ROUNDDOWN(ROUNDDOWN($H56*$I56,0)*VLOOKUP($G56,【参考】数式用!$A$4:$E$54,3, FALSE),0)),"")</f>
        <v/>
      </c>
      <c r="R56" s="268" t="str">
        <f>IF(AM56="×", 0,IF(P56="未入力あり","",ROUNDDOWN(ROUNDDOWN($H56*$I56,0)*VLOOKUP($G56,【参考】数式用!$A$4:$E$54,4,FALSE),0)))</f>
        <v/>
      </c>
      <c r="S56" s="361" t="str">
        <f>IF(AN56="×", 0,IF(P56="未入力あり","",ROUNDDOWN(ROUNDDOWN($H56*$I56,0)*VLOOKUP($G56,【参考】数式用!$A$4:$E$54,5, FALSE),0)))</f>
        <v/>
      </c>
      <c r="T56" s="491"/>
      <c r="U56" s="492"/>
      <c r="V56" s="33"/>
      <c r="W56" s="765"/>
      <c r="X56" s="765"/>
      <c r="Y56" s="765"/>
      <c r="Z56" s="765"/>
      <c r="AA56" s="765"/>
      <c r="AB56" s="765"/>
      <c r="AC56" s="765"/>
      <c r="AD56" s="765"/>
      <c r="AE56" s="765"/>
      <c r="AF56" s="765"/>
      <c r="AG56" s="765"/>
      <c r="AI56" s="364" t="str">
        <f t="shared" si="0"/>
        <v/>
      </c>
      <c r="AJ56" s="363" t="e">
        <f>VLOOKUP('別紙様式2-3（個表） '!$G56,【参考】数式用!$P$4:$Q$54,2, FALSE)</f>
        <v>#N/A</v>
      </c>
      <c r="AK56" s="363" t="e">
        <f>VLOOKUP('別紙様式2-3（個表） '!$G56,【参考】数式用!$P$4:$W$54,8, FALSE)</f>
        <v>#N/A</v>
      </c>
      <c r="AL56" s="363" t="e">
        <f>VLOOKUP('別紙様式2-3（個表） '!$G56,【参考】数式用!$P$4:$AD$54,15, FALSE)</f>
        <v>#N/A</v>
      </c>
      <c r="AM56" s="363" t="str">
        <f t="shared" si="7"/>
        <v/>
      </c>
      <c r="AN56" s="363" t="str">
        <f t="shared" si="8"/>
        <v/>
      </c>
      <c r="AO56" s="363" t="str">
        <f t="shared" si="9"/>
        <v/>
      </c>
      <c r="AP56" s="363" t="str">
        <f>IF(G56="", "", VLOOKUP(G56,【参考】数式用!$A$4:$M$54,13,FALSE))</f>
        <v/>
      </c>
      <c r="AQ56" s="46" t="str">
        <f t="shared" si="10"/>
        <v>―</v>
      </c>
    </row>
    <row r="57" spans="1:43" ht="45" customHeight="1">
      <c r="A57" s="112">
        <f t="shared" si="6"/>
        <v>43</v>
      </c>
      <c r="B57" s="113" t="str">
        <f>IF(基本情報入力シート!B100="","",基本情報入力シート!B100)</f>
        <v/>
      </c>
      <c r="C57" s="114" t="str">
        <f>IF(基本情報入力シート!L100="","",基本情報入力シート!L100)</f>
        <v/>
      </c>
      <c r="D57" s="114" t="str">
        <f>IF(基本情報入力シート!Q100="","",基本情報入力シート!Q100)</f>
        <v/>
      </c>
      <c r="E57" s="114" t="str">
        <f>IF(基本情報入力シート!V100="","",基本情報入力シート!V100)</f>
        <v/>
      </c>
      <c r="F57" s="114" t="str">
        <f>IF(基本情報入力シート!W100="","",基本情報入力シート!W100)</f>
        <v/>
      </c>
      <c r="G57" s="114" t="str">
        <f>IF(基本情報入力シート!Z100="","",基本情報入力シート!Z100)</f>
        <v/>
      </c>
      <c r="H57" s="218" t="str">
        <f>IF(基本情報入力シート!AD100="","",基本情報入力シート!AD100)</f>
        <v/>
      </c>
      <c r="I57" s="357" t="str">
        <f>IF(基本情報入力シート!AE100="","",基本情報入力シート!AE100)</f>
        <v/>
      </c>
      <c r="J57" s="476"/>
      <c r="K57" s="477"/>
      <c r="L57" s="475"/>
      <c r="M57" s="358" t="str">
        <f>IF(G57="", "", VLOOKUP(AO57,【参考】数式用!$AZ$3:$BA$6, 2, FALSE))</f>
        <v/>
      </c>
      <c r="N57" s="359" t="str">
        <f>IF(G57="","",VLOOKUP(G57,【参考】数式用!$A$4:$L$54,MATCH('別紙様式2-3（個表） '!M57,【参考】数式用!$J$3:$L$3,0)+9,FALSE))</f>
        <v/>
      </c>
      <c r="O57" s="478" t="s">
        <v>2388</v>
      </c>
      <c r="P57" s="360" t="str">
        <f t="shared" si="5"/>
        <v>未入力あり</v>
      </c>
      <c r="Q57" s="268" t="str">
        <f>IFERROR(IF(P57="未入力あり","",ROUNDDOWN(ROUNDDOWN($H57*$I57,0)*VLOOKUP($G57,【参考】数式用!$A$4:$E$54,3, FALSE),0)),"")</f>
        <v/>
      </c>
      <c r="R57" s="268" t="str">
        <f>IF(AM57="×", 0,IF(P57="未入力あり","",ROUNDDOWN(ROUNDDOWN($H57*$I57,0)*VLOOKUP($G57,【参考】数式用!$A$4:$E$54,4,FALSE),0)))</f>
        <v/>
      </c>
      <c r="S57" s="361" t="str">
        <f>IF(AN57="×", 0,IF(P57="未入力あり","",ROUNDDOWN(ROUNDDOWN($H57*$I57,0)*VLOOKUP($G57,【参考】数式用!$A$4:$E$54,5, FALSE),0)))</f>
        <v/>
      </c>
      <c r="T57" s="491"/>
      <c r="U57" s="492"/>
      <c r="V57" s="33"/>
      <c r="W57" s="765"/>
      <c r="X57" s="765"/>
      <c r="Y57" s="765"/>
      <c r="Z57" s="765"/>
      <c r="AA57" s="765"/>
      <c r="AB57" s="765"/>
      <c r="AC57" s="765"/>
      <c r="AD57" s="765"/>
      <c r="AE57" s="765"/>
      <c r="AF57" s="765"/>
      <c r="AG57" s="765"/>
      <c r="AI57" s="364" t="str">
        <f t="shared" si="0"/>
        <v/>
      </c>
      <c r="AJ57" s="363" t="e">
        <f>VLOOKUP('別紙様式2-3（個表） '!$G57,【参考】数式用!$P$4:$Q$54,2, FALSE)</f>
        <v>#N/A</v>
      </c>
      <c r="AK57" s="363" t="e">
        <f>VLOOKUP('別紙様式2-3（個表） '!$G57,【参考】数式用!$P$4:$W$54,8, FALSE)</f>
        <v>#N/A</v>
      </c>
      <c r="AL57" s="363" t="e">
        <f>VLOOKUP('別紙様式2-3（個表） '!$G57,【参考】数式用!$P$4:$AD$54,15, FALSE)</f>
        <v>#N/A</v>
      </c>
      <c r="AM57" s="363" t="str">
        <f t="shared" si="7"/>
        <v/>
      </c>
      <c r="AN57" s="363" t="str">
        <f t="shared" si="8"/>
        <v/>
      </c>
      <c r="AO57" s="363" t="str">
        <f t="shared" si="9"/>
        <v/>
      </c>
      <c r="AP57" s="363" t="str">
        <f>IF(G57="", "", VLOOKUP(G57,【参考】数式用!$A$4:$M$54,13,FALSE))</f>
        <v/>
      </c>
      <c r="AQ57" s="46" t="str">
        <f t="shared" si="10"/>
        <v>―</v>
      </c>
    </row>
    <row r="58" spans="1:43" ht="45" customHeight="1">
      <c r="A58" s="112">
        <f t="shared" si="6"/>
        <v>44</v>
      </c>
      <c r="B58" s="113" t="str">
        <f>IF(基本情報入力シート!B101="","",基本情報入力シート!B101)</f>
        <v/>
      </c>
      <c r="C58" s="114" t="str">
        <f>IF(基本情報入力シート!L101="","",基本情報入力シート!L101)</f>
        <v/>
      </c>
      <c r="D58" s="114" t="str">
        <f>IF(基本情報入力シート!Q101="","",基本情報入力シート!Q101)</f>
        <v/>
      </c>
      <c r="E58" s="114" t="str">
        <f>IF(基本情報入力シート!V101="","",基本情報入力シート!V101)</f>
        <v/>
      </c>
      <c r="F58" s="114" t="str">
        <f>IF(基本情報入力シート!W101="","",基本情報入力シート!W101)</f>
        <v/>
      </c>
      <c r="G58" s="114" t="str">
        <f>IF(基本情報入力シート!Z101="","",基本情報入力シート!Z101)</f>
        <v/>
      </c>
      <c r="H58" s="218" t="str">
        <f>IF(基本情報入力シート!AD101="","",基本情報入力シート!AD101)</f>
        <v/>
      </c>
      <c r="I58" s="357" t="str">
        <f>IF(基本情報入力シート!AE101="","",基本情報入力シート!AE101)</f>
        <v/>
      </c>
      <c r="J58" s="476"/>
      <c r="K58" s="477"/>
      <c r="L58" s="475"/>
      <c r="M58" s="358" t="str">
        <f>IF(G58="", "", VLOOKUP(AO58,【参考】数式用!$AZ$3:$BA$6, 2, FALSE))</f>
        <v/>
      </c>
      <c r="N58" s="359" t="str">
        <f>IF(G58="","",VLOOKUP(G58,【参考】数式用!$A$4:$L$54,MATCH('別紙様式2-3（個表） '!M58,【参考】数式用!$J$3:$L$3,0)+9,FALSE))</f>
        <v/>
      </c>
      <c r="O58" s="479" t="s">
        <v>2388</v>
      </c>
      <c r="P58" s="360" t="str">
        <f t="shared" si="5"/>
        <v>未入力あり</v>
      </c>
      <c r="Q58" s="268" t="str">
        <f>IFERROR(IF(P58="未入力あり","",ROUNDDOWN(ROUNDDOWN($H58*$I58,0)*VLOOKUP($G58,【参考】数式用!$A$4:$E$54,3, FALSE),0)),"")</f>
        <v/>
      </c>
      <c r="R58" s="268" t="str">
        <f>IF(AM58="×", 0,IF(P58="未入力あり","",ROUNDDOWN(ROUNDDOWN($H58*$I58,0)*VLOOKUP($G58,【参考】数式用!$A$4:$E$54,4,FALSE),0)))</f>
        <v/>
      </c>
      <c r="S58" s="361" t="str">
        <f>IF(AN58="×", 0,IF(P58="未入力あり","",ROUNDDOWN(ROUNDDOWN($H58*$I58,0)*VLOOKUP($G58,【参考】数式用!$A$4:$E$54,5, FALSE),0)))</f>
        <v/>
      </c>
      <c r="T58" s="491"/>
      <c r="U58" s="492"/>
      <c r="V58" s="33"/>
      <c r="W58" s="765"/>
      <c r="X58" s="765"/>
      <c r="Y58" s="765"/>
      <c r="Z58" s="765"/>
      <c r="AA58" s="765"/>
      <c r="AB58" s="765"/>
      <c r="AC58" s="765"/>
      <c r="AD58" s="765"/>
      <c r="AE58" s="765"/>
      <c r="AF58" s="765"/>
      <c r="AG58" s="765"/>
      <c r="AI58" s="364" t="str">
        <f t="shared" si="0"/>
        <v/>
      </c>
      <c r="AJ58" s="363" t="e">
        <f>VLOOKUP('別紙様式2-3（個表） '!$G58,【参考】数式用!$P$4:$Q$54,2, FALSE)</f>
        <v>#N/A</v>
      </c>
      <c r="AK58" s="363" t="e">
        <f>VLOOKUP('別紙様式2-3（個表） '!$G58,【参考】数式用!$P$4:$W$54,8, FALSE)</f>
        <v>#N/A</v>
      </c>
      <c r="AL58" s="363" t="e">
        <f>VLOOKUP('別紙様式2-3（個表） '!$G58,【参考】数式用!$P$4:$AD$54,15, FALSE)</f>
        <v>#N/A</v>
      </c>
      <c r="AM58" s="363" t="str">
        <f t="shared" si="7"/>
        <v/>
      </c>
      <c r="AN58" s="363" t="str">
        <f t="shared" si="8"/>
        <v/>
      </c>
      <c r="AO58" s="363" t="str">
        <f t="shared" si="9"/>
        <v/>
      </c>
      <c r="AP58" s="363" t="str">
        <f>IF(G58="", "", VLOOKUP(G58,【参考】数式用!$A$4:$M$54,13,FALSE))</f>
        <v/>
      </c>
      <c r="AQ58" s="46" t="str">
        <f t="shared" si="10"/>
        <v>―</v>
      </c>
    </row>
    <row r="59" spans="1:43" ht="45" customHeight="1">
      <c r="A59" s="112">
        <f t="shared" si="6"/>
        <v>45</v>
      </c>
      <c r="B59" s="113" t="str">
        <f>IF(基本情報入力シート!B102="","",基本情報入力シート!B102)</f>
        <v/>
      </c>
      <c r="C59" s="114" t="str">
        <f>IF(基本情報入力シート!L102="","",基本情報入力シート!L102)</f>
        <v/>
      </c>
      <c r="D59" s="114" t="str">
        <f>IF(基本情報入力シート!Q102="","",基本情報入力シート!Q102)</f>
        <v/>
      </c>
      <c r="E59" s="114" t="str">
        <f>IF(基本情報入力シート!V102="","",基本情報入力シート!V102)</f>
        <v/>
      </c>
      <c r="F59" s="114" t="str">
        <f>IF(基本情報入力シート!W102="","",基本情報入力シート!W102)</f>
        <v/>
      </c>
      <c r="G59" s="114" t="str">
        <f>IF(基本情報入力シート!Z102="","",基本情報入力シート!Z102)</f>
        <v/>
      </c>
      <c r="H59" s="218" t="str">
        <f>IF(基本情報入力シート!AD102="","",基本情報入力シート!AD102)</f>
        <v/>
      </c>
      <c r="I59" s="357" t="str">
        <f>IF(基本情報入力シート!AE102="","",基本情報入力シート!AE102)</f>
        <v/>
      </c>
      <c r="J59" s="476"/>
      <c r="K59" s="477"/>
      <c r="L59" s="477"/>
      <c r="M59" s="358" t="str">
        <f>IF(G59="", "", VLOOKUP(AO59,【参考】数式用!$AZ$3:$BA$6, 2, FALSE))</f>
        <v/>
      </c>
      <c r="N59" s="359" t="str">
        <f>IF(G59="","",VLOOKUP(G59,【参考】数式用!$A$4:$L$54,MATCH('別紙様式2-3（個表） '!M59,【参考】数式用!$J$3:$L$3,0)+9,FALSE))</f>
        <v/>
      </c>
      <c r="O59" s="479" t="s">
        <v>2388</v>
      </c>
      <c r="P59" s="360" t="str">
        <f t="shared" si="5"/>
        <v>未入力あり</v>
      </c>
      <c r="Q59" s="268" t="str">
        <f>IFERROR(IF(P59="未入力あり","",ROUNDDOWN(ROUNDDOWN($H59*$I59,0)*VLOOKUP($G59,【参考】数式用!$A$4:$E$54,3, FALSE),0)),"")</f>
        <v/>
      </c>
      <c r="R59" s="268" t="str">
        <f>IF(AM59="×", 0,IF(P59="未入力あり","",ROUNDDOWN(ROUNDDOWN($H59*$I59,0)*VLOOKUP($G59,【参考】数式用!$A$4:$E$54,4,FALSE),0)))</f>
        <v/>
      </c>
      <c r="S59" s="361" t="str">
        <f>IF(AN59="×", 0,IF(P59="未入力あり","",ROUNDDOWN(ROUNDDOWN($H59*$I59,0)*VLOOKUP($G59,【参考】数式用!$A$4:$E$54,5, FALSE),0)))</f>
        <v/>
      </c>
      <c r="T59" s="491"/>
      <c r="U59" s="492"/>
      <c r="V59" s="33"/>
      <c r="W59" s="765"/>
      <c r="X59" s="765"/>
      <c r="Y59" s="765"/>
      <c r="Z59" s="765"/>
      <c r="AA59" s="765"/>
      <c r="AB59" s="765"/>
      <c r="AC59" s="765"/>
      <c r="AD59" s="765"/>
      <c r="AE59" s="765"/>
      <c r="AF59" s="765"/>
      <c r="AG59" s="765"/>
      <c r="AI59" s="364" t="str">
        <f t="shared" si="0"/>
        <v/>
      </c>
      <c r="AJ59" s="363" t="e">
        <f>VLOOKUP('別紙様式2-3（個表） '!$G59,【参考】数式用!$P$4:$Q$54,2, FALSE)</f>
        <v>#N/A</v>
      </c>
      <c r="AK59" s="363" t="e">
        <f>VLOOKUP('別紙様式2-3（個表） '!$G59,【参考】数式用!$P$4:$W$54,8, FALSE)</f>
        <v>#N/A</v>
      </c>
      <c r="AL59" s="363" t="e">
        <f>VLOOKUP('別紙様式2-3（個表） '!$G59,【参考】数式用!$P$4:$AD$54,15, FALSE)</f>
        <v>#N/A</v>
      </c>
      <c r="AM59" s="363" t="str">
        <f t="shared" si="7"/>
        <v/>
      </c>
      <c r="AN59" s="363" t="str">
        <f t="shared" si="8"/>
        <v/>
      </c>
      <c r="AO59" s="363" t="str">
        <f t="shared" si="9"/>
        <v/>
      </c>
      <c r="AP59" s="363" t="str">
        <f>IF(G59="", "", VLOOKUP(G59,【参考】数式用!$A$4:$M$54,13,FALSE))</f>
        <v/>
      </c>
      <c r="AQ59" s="46" t="str">
        <f t="shared" si="10"/>
        <v>―</v>
      </c>
    </row>
    <row r="60" spans="1:43" ht="45" customHeight="1">
      <c r="A60" s="112">
        <f t="shared" si="6"/>
        <v>46</v>
      </c>
      <c r="B60" s="113" t="str">
        <f>IF(基本情報入力シート!B103="","",基本情報入力シート!B103)</f>
        <v/>
      </c>
      <c r="C60" s="114" t="str">
        <f>IF(基本情報入力シート!L103="","",基本情報入力シート!L103)</f>
        <v/>
      </c>
      <c r="D60" s="114" t="str">
        <f>IF(基本情報入力シート!Q103="","",基本情報入力シート!Q103)</f>
        <v/>
      </c>
      <c r="E60" s="114" t="str">
        <f>IF(基本情報入力シート!V103="","",基本情報入力シート!V103)</f>
        <v/>
      </c>
      <c r="F60" s="114" t="str">
        <f>IF(基本情報入力シート!W103="","",基本情報入力シート!W103)</f>
        <v/>
      </c>
      <c r="G60" s="114" t="str">
        <f>IF(基本情報入力シート!Z103="","",基本情報入力シート!Z103)</f>
        <v/>
      </c>
      <c r="H60" s="218" t="str">
        <f>IF(基本情報入力シート!AD103="","",基本情報入力シート!AD103)</f>
        <v/>
      </c>
      <c r="I60" s="357" t="str">
        <f>IF(基本情報入力シート!AE103="","",基本情報入力シート!AE103)</f>
        <v/>
      </c>
      <c r="J60" s="476"/>
      <c r="K60" s="477"/>
      <c r="L60" s="477"/>
      <c r="M60" s="358" t="str">
        <f>IF(G60="", "", VLOOKUP(AO60,【参考】数式用!$AZ$3:$BA$6, 2, FALSE))</f>
        <v/>
      </c>
      <c r="N60" s="359" t="str">
        <f>IF(G60="","",VLOOKUP(G60,【参考】数式用!$A$4:$L$54,MATCH('別紙様式2-3（個表） '!M60,【参考】数式用!$J$3:$L$3,0)+9,FALSE))</f>
        <v/>
      </c>
      <c r="O60" s="478" t="s">
        <v>2388</v>
      </c>
      <c r="P60" s="360" t="str">
        <f>IFERROR(ROUNDDOWN(ROUNDDOWN($H60*$I60,0)*$N60,0),"未入力あり")</f>
        <v>未入力あり</v>
      </c>
      <c r="Q60" s="268" t="str">
        <f>IFERROR(IF(P60="未入力あり","",ROUNDDOWN(ROUNDDOWN($H60*$I60,0)*VLOOKUP($G60,【参考】数式用!$A$4:$E$54,3, FALSE),0)),"")</f>
        <v/>
      </c>
      <c r="R60" s="268" t="str">
        <f>IF(AM60="×", 0,IF(P60="未入力あり","",ROUNDDOWN(ROUNDDOWN($H60*$I60,0)*VLOOKUP($G60,【参考】数式用!$A$4:$E$54,4,FALSE),0)))</f>
        <v/>
      </c>
      <c r="S60" s="361" t="str">
        <f>IF(AN60="×", 0,IF(P60="未入力あり","",ROUNDDOWN(ROUNDDOWN($H60*$I60,0)*VLOOKUP($G60,【参考】数式用!$A$4:$E$54,5, FALSE),0)))</f>
        <v/>
      </c>
      <c r="T60" s="491"/>
      <c r="U60" s="492"/>
      <c r="V60" s="33"/>
      <c r="W60" s="765"/>
      <c r="X60" s="765"/>
      <c r="Y60" s="765"/>
      <c r="Z60" s="765"/>
      <c r="AA60" s="765"/>
      <c r="AB60" s="765"/>
      <c r="AC60" s="765"/>
      <c r="AD60" s="765"/>
      <c r="AE60" s="765"/>
      <c r="AF60" s="765"/>
      <c r="AG60" s="765"/>
      <c r="AI60" s="364" t="str">
        <f t="shared" si="0"/>
        <v/>
      </c>
      <c r="AJ60" s="363" t="e">
        <f>VLOOKUP('別紙様式2-3（個表） '!$G60,【参考】数式用!$P$4:$Q$54,2, FALSE)</f>
        <v>#N/A</v>
      </c>
      <c r="AK60" s="363" t="e">
        <f>VLOOKUP('別紙様式2-3（個表） '!$G60,【参考】数式用!$P$4:$W$54,8, FALSE)</f>
        <v>#N/A</v>
      </c>
      <c r="AL60" s="363" t="e">
        <f>VLOOKUP('別紙様式2-3（個表） '!$G60,【参考】数式用!$P$4:$AD$54,15, FALSE)</f>
        <v>#N/A</v>
      </c>
      <c r="AM60" s="363" t="str">
        <f t="shared" si="7"/>
        <v/>
      </c>
      <c r="AN60" s="363" t="str">
        <f t="shared" si="8"/>
        <v/>
      </c>
      <c r="AO60" s="363" t="str">
        <f t="shared" si="9"/>
        <v/>
      </c>
      <c r="AP60" s="363" t="str">
        <f>IF(G60="", "", VLOOKUP(G60,【参考】数式用!$A$4:$M$54,13,FALSE))</f>
        <v/>
      </c>
      <c r="AQ60" s="46" t="str">
        <f t="shared" si="10"/>
        <v>―</v>
      </c>
    </row>
    <row r="61" spans="1:43" ht="45" customHeight="1">
      <c r="A61" s="112">
        <f t="shared" si="6"/>
        <v>47</v>
      </c>
      <c r="B61" s="113" t="str">
        <f>IF(基本情報入力シート!B104="","",基本情報入力シート!B104)</f>
        <v/>
      </c>
      <c r="C61" s="114" t="str">
        <f>IF(基本情報入力シート!L104="","",基本情報入力シート!L104)</f>
        <v/>
      </c>
      <c r="D61" s="114" t="str">
        <f>IF(基本情報入力シート!Q104="","",基本情報入力シート!Q104)</f>
        <v/>
      </c>
      <c r="E61" s="114" t="str">
        <f>IF(基本情報入力シート!V104="","",基本情報入力シート!V104)</f>
        <v/>
      </c>
      <c r="F61" s="114" t="str">
        <f>IF(基本情報入力シート!W104="","",基本情報入力シート!W104)</f>
        <v/>
      </c>
      <c r="G61" s="114" t="str">
        <f>IF(基本情報入力シート!Z104="","",基本情報入力シート!Z104)</f>
        <v/>
      </c>
      <c r="H61" s="218" t="str">
        <f>IF(基本情報入力シート!AD104="","",基本情報入力シート!AD104)</f>
        <v/>
      </c>
      <c r="I61" s="357" t="str">
        <f>IF(基本情報入力シート!AE104="","",基本情報入力シート!AE104)</f>
        <v/>
      </c>
      <c r="J61" s="476"/>
      <c r="K61" s="477"/>
      <c r="L61" s="477"/>
      <c r="M61" s="358" t="str">
        <f>IF(G61="", "", VLOOKUP(AO61,【参考】数式用!$AZ$3:$BA$6, 2, FALSE))</f>
        <v/>
      </c>
      <c r="N61" s="359" t="str">
        <f>IF(G61="","",VLOOKUP(G61,【参考】数式用!$A$4:$L$54,MATCH('別紙様式2-3（個表） '!M61,【参考】数式用!$J$3:$L$3,0)+9,FALSE))</f>
        <v/>
      </c>
      <c r="O61" s="479" t="s">
        <v>2388</v>
      </c>
      <c r="P61" s="360" t="str">
        <f t="shared" si="5"/>
        <v>未入力あり</v>
      </c>
      <c r="Q61" s="268" t="str">
        <f>IFERROR(IF(P61="未入力あり","",ROUNDDOWN(ROUNDDOWN($H61*$I61,0)*VLOOKUP($G61,【参考】数式用!$A$4:$E$54,3, FALSE),0)),"")</f>
        <v/>
      </c>
      <c r="R61" s="268" t="str">
        <f>IF(AM61="×", 0,IF(P61="未入力あり","",ROUNDDOWN(ROUNDDOWN($H61*$I61,0)*VLOOKUP($G61,【参考】数式用!$A$4:$E$54,4,FALSE),0)))</f>
        <v/>
      </c>
      <c r="S61" s="361" t="str">
        <f>IF(AN61="×", 0,IF(P61="未入力あり","",ROUNDDOWN(ROUNDDOWN($H61*$I61,0)*VLOOKUP($G61,【参考】数式用!$A$4:$E$54,5, FALSE),0)))</f>
        <v/>
      </c>
      <c r="T61" s="491"/>
      <c r="U61" s="492"/>
      <c r="V61" s="33"/>
      <c r="W61" s="765"/>
      <c r="X61" s="765"/>
      <c r="Y61" s="765"/>
      <c r="Z61" s="765"/>
      <c r="AA61" s="765"/>
      <c r="AB61" s="765"/>
      <c r="AC61" s="765"/>
      <c r="AD61" s="765"/>
      <c r="AE61" s="765"/>
      <c r="AF61" s="765"/>
      <c r="AG61" s="765"/>
      <c r="AI61" s="364" t="str">
        <f t="shared" si="0"/>
        <v/>
      </c>
      <c r="AJ61" s="363" t="e">
        <f>VLOOKUP('別紙様式2-3（個表） '!$G61,【参考】数式用!$P$4:$Q$54,2, FALSE)</f>
        <v>#N/A</v>
      </c>
      <c r="AK61" s="363" t="e">
        <f>VLOOKUP('別紙様式2-3（個表） '!$G61,【参考】数式用!$P$4:$W$54,8, FALSE)</f>
        <v>#N/A</v>
      </c>
      <c r="AL61" s="363" t="e">
        <f>VLOOKUP('別紙様式2-3（個表） '!$G61,【参考】数式用!$P$4:$AD$54,15, FALSE)</f>
        <v>#N/A</v>
      </c>
      <c r="AM61" s="363" t="str">
        <f t="shared" si="7"/>
        <v/>
      </c>
      <c r="AN61" s="363" t="str">
        <f t="shared" si="8"/>
        <v/>
      </c>
      <c r="AO61" s="363" t="str">
        <f t="shared" si="9"/>
        <v/>
      </c>
      <c r="AP61" s="363" t="str">
        <f>IF(G61="", "", VLOOKUP(G61,【参考】数式用!$A$4:$M$54,13,FALSE))</f>
        <v/>
      </c>
      <c r="AQ61" s="46" t="str">
        <f t="shared" si="10"/>
        <v>―</v>
      </c>
    </row>
    <row r="62" spans="1:43" ht="45" customHeight="1">
      <c r="A62" s="112">
        <f t="shared" si="6"/>
        <v>48</v>
      </c>
      <c r="B62" s="113" t="str">
        <f>IF(基本情報入力シート!B105="","",基本情報入力シート!B105)</f>
        <v/>
      </c>
      <c r="C62" s="114" t="str">
        <f>IF(基本情報入力シート!L105="","",基本情報入力シート!L105)</f>
        <v/>
      </c>
      <c r="D62" s="114" t="str">
        <f>IF(基本情報入力シート!Q105="","",基本情報入力シート!Q105)</f>
        <v/>
      </c>
      <c r="E62" s="114" t="str">
        <f>IF(基本情報入力シート!V105="","",基本情報入力シート!V105)</f>
        <v/>
      </c>
      <c r="F62" s="114" t="str">
        <f>IF(基本情報入力シート!W105="","",基本情報入力シート!W105)</f>
        <v/>
      </c>
      <c r="G62" s="114" t="str">
        <f>IF(基本情報入力シート!Z105="","",基本情報入力シート!Z105)</f>
        <v/>
      </c>
      <c r="H62" s="218" t="str">
        <f>IF(基本情報入力シート!AD105="","",基本情報入力シート!AD105)</f>
        <v/>
      </c>
      <c r="I62" s="357" t="str">
        <f>IF(基本情報入力シート!AE105="","",基本情報入力シート!AE105)</f>
        <v/>
      </c>
      <c r="J62" s="476"/>
      <c r="K62" s="477"/>
      <c r="L62" s="477"/>
      <c r="M62" s="358" t="str">
        <f>IF(G62="", "", VLOOKUP(AO62,【参考】数式用!$AZ$3:$BA$6, 2, FALSE))</f>
        <v/>
      </c>
      <c r="N62" s="359" t="str">
        <f>IF(G62="","",VLOOKUP(G62,【参考】数式用!$A$4:$L$54,MATCH('別紙様式2-3（個表） '!M62,【参考】数式用!$J$3:$L$3,0)+9,FALSE))</f>
        <v/>
      </c>
      <c r="O62" s="479" t="s">
        <v>2388</v>
      </c>
      <c r="P62" s="360" t="str">
        <f t="shared" si="5"/>
        <v>未入力あり</v>
      </c>
      <c r="Q62" s="268" t="str">
        <f>IFERROR(IF(P62="未入力あり","",ROUNDDOWN(ROUNDDOWN($H62*$I62,0)*VLOOKUP($G62,【参考】数式用!$A$4:$E$54,3, FALSE),0)),"")</f>
        <v/>
      </c>
      <c r="R62" s="268" t="str">
        <f>IF(AM62="×", 0,IF(P62="未入力あり","",ROUNDDOWN(ROUNDDOWN($H62*$I62,0)*VLOOKUP($G62,【参考】数式用!$A$4:$E$54,4,FALSE),0)))</f>
        <v/>
      </c>
      <c r="S62" s="361" t="str">
        <f>IF(AN62="×", 0,IF(P62="未入力あり","",ROUNDDOWN(ROUNDDOWN($H62*$I62,0)*VLOOKUP($G62,【参考】数式用!$A$4:$E$54,5, FALSE),0)))</f>
        <v/>
      </c>
      <c r="T62" s="491"/>
      <c r="U62" s="492"/>
      <c r="V62" s="33"/>
      <c r="W62" s="765"/>
      <c r="X62" s="765"/>
      <c r="Y62" s="765"/>
      <c r="Z62" s="765"/>
      <c r="AA62" s="765"/>
      <c r="AB62" s="765"/>
      <c r="AC62" s="765"/>
      <c r="AD62" s="765"/>
      <c r="AE62" s="765"/>
      <c r="AF62" s="765"/>
      <c r="AG62" s="765"/>
      <c r="AI62" s="364" t="str">
        <f t="shared" si="0"/>
        <v/>
      </c>
      <c r="AJ62" s="363" t="e">
        <f>VLOOKUP('別紙様式2-3（個表） '!$G62,【参考】数式用!$P$4:$Q$54,2, FALSE)</f>
        <v>#N/A</v>
      </c>
      <c r="AK62" s="363" t="e">
        <f>VLOOKUP('別紙様式2-3（個表） '!$G62,【参考】数式用!$P$4:$W$54,8, FALSE)</f>
        <v>#N/A</v>
      </c>
      <c r="AL62" s="363" t="e">
        <f>VLOOKUP('別紙様式2-3（個表） '!$G62,【参考】数式用!$P$4:$AD$54,15, FALSE)</f>
        <v>#N/A</v>
      </c>
      <c r="AM62" s="363" t="str">
        <f t="shared" si="7"/>
        <v/>
      </c>
      <c r="AN62" s="363" t="str">
        <f t="shared" si="8"/>
        <v/>
      </c>
      <c r="AO62" s="363" t="str">
        <f t="shared" si="9"/>
        <v/>
      </c>
      <c r="AP62" s="363" t="str">
        <f>IF(G62="", "", VLOOKUP(G62,【参考】数式用!$A$4:$M$54,13,FALSE))</f>
        <v/>
      </c>
      <c r="AQ62" s="46" t="str">
        <f t="shared" si="10"/>
        <v>―</v>
      </c>
    </row>
    <row r="63" spans="1:43" ht="45" customHeight="1">
      <c r="A63" s="112">
        <f t="shared" si="6"/>
        <v>49</v>
      </c>
      <c r="B63" s="113" t="str">
        <f>IF(基本情報入力シート!B106="","",基本情報入力シート!B106)</f>
        <v/>
      </c>
      <c r="C63" s="114" t="str">
        <f>IF(基本情報入力シート!L106="","",基本情報入力シート!L106)</f>
        <v/>
      </c>
      <c r="D63" s="114" t="str">
        <f>IF(基本情報入力シート!Q106="","",基本情報入力シート!Q106)</f>
        <v/>
      </c>
      <c r="E63" s="114" t="str">
        <f>IF(基本情報入力シート!V106="","",基本情報入力シート!V106)</f>
        <v/>
      </c>
      <c r="F63" s="114" t="str">
        <f>IF(基本情報入力シート!W106="","",基本情報入力シート!W106)</f>
        <v/>
      </c>
      <c r="G63" s="114" t="str">
        <f>IF(基本情報入力シート!Z106="","",基本情報入力シート!Z106)</f>
        <v/>
      </c>
      <c r="H63" s="218" t="str">
        <f>IF(基本情報入力シート!AD106="","",基本情報入力シート!AD106)</f>
        <v/>
      </c>
      <c r="I63" s="357" t="str">
        <f>IF(基本情報入力シート!AE106="","",基本情報入力シート!AE106)</f>
        <v/>
      </c>
      <c r="J63" s="476"/>
      <c r="K63" s="477"/>
      <c r="L63" s="477"/>
      <c r="M63" s="358" t="str">
        <f>IF(G63="", "", VLOOKUP(AO63,【参考】数式用!$AZ$3:$BA$6, 2, FALSE))</f>
        <v/>
      </c>
      <c r="N63" s="359" t="str">
        <f>IF(G63="","",VLOOKUP(G63,【参考】数式用!$A$4:$L$54,MATCH('別紙様式2-3（個表） '!M63,【参考】数式用!$J$3:$L$3,0)+9,FALSE))</f>
        <v/>
      </c>
      <c r="O63" s="478" t="s">
        <v>2388</v>
      </c>
      <c r="P63" s="360" t="str">
        <f t="shared" si="5"/>
        <v>未入力あり</v>
      </c>
      <c r="Q63" s="268" t="str">
        <f>IFERROR(IF(P63="未入力あり","",ROUNDDOWN(ROUNDDOWN($H63*$I63,0)*VLOOKUP($G63,【参考】数式用!$A$4:$E$54,3, FALSE),0)),"")</f>
        <v/>
      </c>
      <c r="R63" s="268" t="str">
        <f>IF(AM63="×", 0,IF(P63="未入力あり","",ROUNDDOWN(ROUNDDOWN($H63*$I63,0)*VLOOKUP($G63,【参考】数式用!$A$4:$E$54,4,FALSE),0)))</f>
        <v/>
      </c>
      <c r="S63" s="361" t="str">
        <f>IF(AN63="×", 0,IF(P63="未入力あり","",ROUNDDOWN(ROUNDDOWN($H63*$I63,0)*VLOOKUP($G63,【参考】数式用!$A$4:$E$54,5, FALSE),0)))</f>
        <v/>
      </c>
      <c r="T63" s="491"/>
      <c r="U63" s="492"/>
      <c r="V63" s="33"/>
      <c r="W63" s="765"/>
      <c r="X63" s="765"/>
      <c r="Y63" s="765"/>
      <c r="Z63" s="765"/>
      <c r="AA63" s="765"/>
      <c r="AB63" s="765"/>
      <c r="AC63" s="765"/>
      <c r="AD63" s="765"/>
      <c r="AE63" s="765"/>
      <c r="AF63" s="765"/>
      <c r="AG63" s="765"/>
      <c r="AI63" s="364" t="str">
        <f t="shared" si="0"/>
        <v/>
      </c>
      <c r="AJ63" s="363" t="e">
        <f>VLOOKUP('別紙様式2-3（個表） '!$G63,【参考】数式用!$P$4:$Q$54,2, FALSE)</f>
        <v>#N/A</v>
      </c>
      <c r="AK63" s="363" t="e">
        <f>VLOOKUP('別紙様式2-3（個表） '!$G63,【参考】数式用!$P$4:$W$54,8, FALSE)</f>
        <v>#N/A</v>
      </c>
      <c r="AL63" s="363" t="e">
        <f>VLOOKUP('別紙様式2-3（個表） '!$G63,【参考】数式用!$P$4:$AD$54,15, FALSE)</f>
        <v>#N/A</v>
      </c>
      <c r="AM63" s="363" t="str">
        <f t="shared" si="7"/>
        <v/>
      </c>
      <c r="AN63" s="363" t="str">
        <f t="shared" si="8"/>
        <v/>
      </c>
      <c r="AO63" s="363" t="str">
        <f t="shared" si="9"/>
        <v/>
      </c>
      <c r="AP63" s="363" t="str">
        <f>IF(G63="", "", VLOOKUP(G63,【参考】数式用!$A$4:$M$54,13,FALSE))</f>
        <v/>
      </c>
      <c r="AQ63" s="46" t="str">
        <f t="shared" si="10"/>
        <v>―</v>
      </c>
    </row>
    <row r="64" spans="1:43" ht="45" customHeight="1">
      <c r="A64" s="112">
        <f t="shared" si="6"/>
        <v>50</v>
      </c>
      <c r="B64" s="113" t="str">
        <f>IF(基本情報入力シート!B107="","",基本情報入力シート!B107)</f>
        <v/>
      </c>
      <c r="C64" s="114" t="str">
        <f>IF(基本情報入力シート!L107="","",基本情報入力シート!L107)</f>
        <v/>
      </c>
      <c r="D64" s="114" t="str">
        <f>IF(基本情報入力シート!Q107="","",基本情報入力シート!Q107)</f>
        <v/>
      </c>
      <c r="E64" s="114" t="str">
        <f>IF(基本情報入力シート!V107="","",基本情報入力シート!V107)</f>
        <v/>
      </c>
      <c r="F64" s="114" t="str">
        <f>IF(基本情報入力シート!W107="","",基本情報入力シート!W107)</f>
        <v/>
      </c>
      <c r="G64" s="114" t="str">
        <f>IF(基本情報入力シート!Z107="","",基本情報入力シート!Z107)</f>
        <v/>
      </c>
      <c r="H64" s="218" t="str">
        <f>IF(基本情報入力シート!AD107="","",基本情報入力シート!AD107)</f>
        <v/>
      </c>
      <c r="I64" s="357" t="str">
        <f>IF(基本情報入力シート!AE107="","",基本情報入力シート!AE107)</f>
        <v/>
      </c>
      <c r="J64" s="476"/>
      <c r="K64" s="477"/>
      <c r="L64" s="477"/>
      <c r="M64" s="358" t="str">
        <f>IF(G64="", "", VLOOKUP(AO64,【参考】数式用!$AZ$3:$BA$6, 2, FALSE))</f>
        <v/>
      </c>
      <c r="N64" s="359" t="str">
        <f>IF(G64="","",VLOOKUP(G64,【参考】数式用!$A$4:$L$54,MATCH('別紙様式2-3（個表） '!M64,【参考】数式用!$J$3:$L$3,0)+9,FALSE))</f>
        <v/>
      </c>
      <c r="O64" s="479" t="s">
        <v>2388</v>
      </c>
      <c r="P64" s="360" t="str">
        <f t="shared" si="5"/>
        <v>未入力あり</v>
      </c>
      <c r="Q64" s="268" t="str">
        <f>IFERROR(IF(P64="未入力あり","",ROUNDDOWN(ROUNDDOWN($H64*$I64,0)*VLOOKUP($G64,【参考】数式用!$A$4:$E$54,3, FALSE),0)),"")</f>
        <v/>
      </c>
      <c r="R64" s="268" t="str">
        <f>IF(AM64="×", 0,IF(P64="未入力あり","",ROUNDDOWN(ROUNDDOWN($H64*$I64,0)*VLOOKUP($G64,【参考】数式用!$A$4:$E$54,4,FALSE),0)))</f>
        <v/>
      </c>
      <c r="S64" s="361" t="str">
        <f>IF(AN64="×", 0,IF(P64="未入力あり","",ROUNDDOWN(ROUNDDOWN($H64*$I64,0)*VLOOKUP($G64,【参考】数式用!$A$4:$E$54,5, FALSE),0)))</f>
        <v/>
      </c>
      <c r="T64" s="491"/>
      <c r="U64" s="492"/>
      <c r="V64" s="33"/>
      <c r="W64" s="765"/>
      <c r="X64" s="765"/>
      <c r="Y64" s="765"/>
      <c r="Z64" s="765"/>
      <c r="AA64" s="765"/>
      <c r="AB64" s="765"/>
      <c r="AC64" s="765"/>
      <c r="AD64" s="765"/>
      <c r="AE64" s="765"/>
      <c r="AF64" s="765"/>
      <c r="AG64" s="765"/>
      <c r="AI64" s="364" t="str">
        <f t="shared" si="0"/>
        <v/>
      </c>
      <c r="AJ64" s="363" t="e">
        <f>VLOOKUP('別紙様式2-3（個表） '!$G64,【参考】数式用!$P$4:$Q$54,2, FALSE)</f>
        <v>#N/A</v>
      </c>
      <c r="AK64" s="363" t="e">
        <f>VLOOKUP('別紙様式2-3（個表） '!$G64,【参考】数式用!$P$4:$W$54,8, FALSE)</f>
        <v>#N/A</v>
      </c>
      <c r="AL64" s="363" t="e">
        <f>VLOOKUP('別紙様式2-3（個表） '!$G64,【参考】数式用!$P$4:$AD$54,15, FALSE)</f>
        <v>#N/A</v>
      </c>
      <c r="AM64" s="363" t="str">
        <f t="shared" si="7"/>
        <v/>
      </c>
      <c r="AN64" s="363" t="str">
        <f t="shared" si="8"/>
        <v/>
      </c>
      <c r="AO64" s="363" t="str">
        <f t="shared" si="9"/>
        <v/>
      </c>
      <c r="AP64" s="363" t="str">
        <f>IF(G64="", "", VLOOKUP(G64,【参考】数式用!$A$4:$M$54,13,FALSE))</f>
        <v/>
      </c>
      <c r="AQ64" s="46" t="str">
        <f t="shared" si="10"/>
        <v>―</v>
      </c>
    </row>
    <row r="65" spans="1:43" ht="45" customHeight="1">
      <c r="A65" s="112">
        <f t="shared" si="6"/>
        <v>51</v>
      </c>
      <c r="B65" s="113"/>
      <c r="C65" s="114" t="str">
        <f>IF(基本情報入力シート!L108="","",基本情報入力シート!L108)</f>
        <v/>
      </c>
      <c r="D65" s="114" t="str">
        <f>IF(基本情報入力シート!Q108="","",基本情報入力シート!Q108)</f>
        <v/>
      </c>
      <c r="E65" s="114" t="str">
        <f>IF(基本情報入力シート!V108="","",基本情報入力シート!V108)</f>
        <v/>
      </c>
      <c r="F65" s="114" t="str">
        <f>IF(基本情報入力シート!W108="","",基本情報入力シート!W108)</f>
        <v/>
      </c>
      <c r="G65" s="114" t="str">
        <f>IF(基本情報入力シート!Z108="","",基本情報入力シート!Z108)</f>
        <v/>
      </c>
      <c r="H65" s="218" t="str">
        <f>IF(基本情報入力シート!AD108="","",基本情報入力シート!AD108)</f>
        <v/>
      </c>
      <c r="I65" s="357" t="str">
        <f>IF(基本情報入力シート!AE108="","",基本情報入力シート!AE108)</f>
        <v/>
      </c>
      <c r="J65" s="476"/>
      <c r="K65" s="477"/>
      <c r="L65" s="477"/>
      <c r="M65" s="358" t="str">
        <f>IF(G65="", "", VLOOKUP(AO65,【参考】数式用!$AZ$3:$BA$6, 2, FALSE))</f>
        <v/>
      </c>
      <c r="N65" s="359" t="str">
        <f>IF(G65="","",VLOOKUP(G65,【参考】数式用!$A$4:$L$54,MATCH('別紙様式2-3（個表） '!M65,【参考】数式用!$J$3:$L$3,0)+9,FALSE))</f>
        <v/>
      </c>
      <c r="O65" s="479" t="s">
        <v>2388</v>
      </c>
      <c r="P65" s="360" t="str">
        <f t="shared" si="5"/>
        <v>未入力あり</v>
      </c>
      <c r="Q65" s="268" t="str">
        <f>IFERROR(IF(P65="未入力あり","",ROUNDDOWN(ROUNDDOWN($H65*$I65,0)*VLOOKUP($G65,【参考】数式用!$A$4:$E$54,3, FALSE),0)),"")</f>
        <v/>
      </c>
      <c r="R65" s="268" t="str">
        <f>IF(AM65="×", 0,IF(P65="未入力あり","",ROUNDDOWN(ROUNDDOWN($H65*$I65,0)*VLOOKUP($G65,【参考】数式用!$A$4:$E$54,4,FALSE),0)))</f>
        <v/>
      </c>
      <c r="S65" s="361" t="str">
        <f>IF(AN65="×", 0,IF(P65="未入力あり","",ROUNDDOWN(ROUNDDOWN($H65*$I65,0)*VLOOKUP($G65,【参考】数式用!$A$4:$E$54,5, FALSE),0)))</f>
        <v/>
      </c>
      <c r="T65" s="491"/>
      <c r="U65" s="492"/>
      <c r="V65" s="33"/>
      <c r="W65" s="765"/>
      <c r="X65" s="765"/>
      <c r="Y65" s="765"/>
      <c r="Z65" s="765"/>
      <c r="AA65" s="765"/>
      <c r="AB65" s="765"/>
      <c r="AC65" s="765"/>
      <c r="AD65" s="765"/>
      <c r="AE65" s="765"/>
      <c r="AF65" s="765"/>
      <c r="AG65" s="765"/>
      <c r="AI65" s="364" t="str">
        <f t="shared" si="0"/>
        <v/>
      </c>
      <c r="AJ65" s="363" t="e">
        <f>VLOOKUP('別紙様式2-3（個表） '!$G65,【参考】数式用!$P$4:$Q$54,2, FALSE)</f>
        <v>#N/A</v>
      </c>
      <c r="AK65" s="363" t="e">
        <f>VLOOKUP('別紙様式2-3（個表） '!$G65,【参考】数式用!$P$4:$W$54,8, FALSE)</f>
        <v>#N/A</v>
      </c>
      <c r="AL65" s="363" t="e">
        <f>VLOOKUP('別紙様式2-3（個表） '!$G65,【参考】数式用!$P$4:$AD$54,15, FALSE)</f>
        <v>#N/A</v>
      </c>
      <c r="AM65" s="363" t="str">
        <f t="shared" si="7"/>
        <v/>
      </c>
      <c r="AN65" s="363" t="str">
        <f t="shared" si="8"/>
        <v/>
      </c>
      <c r="AO65" s="363" t="str">
        <f t="shared" si="9"/>
        <v/>
      </c>
      <c r="AP65" s="363" t="str">
        <f>IF(G65="", "", VLOOKUP(G65,【参考】数式用!$A$4:$M$54,13,FALSE))</f>
        <v/>
      </c>
      <c r="AQ65" s="46" t="str">
        <f t="shared" si="10"/>
        <v>―</v>
      </c>
    </row>
    <row r="66" spans="1:43" ht="45" customHeight="1">
      <c r="A66" s="112">
        <f t="shared" si="6"/>
        <v>52</v>
      </c>
      <c r="B66" s="113" t="str">
        <f>IF(基本情報入力シート!B109="","",基本情報入力シート!B109)</f>
        <v/>
      </c>
      <c r="C66" s="114" t="str">
        <f>IF(基本情報入力シート!L109="","",基本情報入力シート!L109)</f>
        <v/>
      </c>
      <c r="D66" s="114" t="str">
        <f>IF(基本情報入力シート!Q109="","",基本情報入力シート!Q109)</f>
        <v/>
      </c>
      <c r="E66" s="114" t="str">
        <f>IF(基本情報入力シート!V109="","",基本情報入力シート!V109)</f>
        <v/>
      </c>
      <c r="F66" s="114" t="str">
        <f>IF(基本情報入力シート!W109="","",基本情報入力シート!W109)</f>
        <v/>
      </c>
      <c r="G66" s="114" t="str">
        <f>IF(基本情報入力シート!Z109="","",基本情報入力シート!Z109)</f>
        <v/>
      </c>
      <c r="H66" s="218" t="str">
        <f>IF(基本情報入力シート!AD109="","",基本情報入力シート!AD109)</f>
        <v/>
      </c>
      <c r="I66" s="357" t="str">
        <f>IF(基本情報入力シート!AE109="","",基本情報入力シート!AE109)</f>
        <v/>
      </c>
      <c r="J66" s="476"/>
      <c r="K66" s="477"/>
      <c r="L66" s="475"/>
      <c r="M66" s="358" t="str">
        <f>IF(G66="", "", VLOOKUP(AO66,【参考】数式用!$AZ$3:$BA$6, 2, FALSE))</f>
        <v/>
      </c>
      <c r="N66" s="359" t="str">
        <f>IF(G66="","",VLOOKUP(G66,【参考】数式用!$A$4:$L$54,MATCH('別紙様式2-3（個表） '!M66,【参考】数式用!$J$3:$L$3,0)+9,FALSE))</f>
        <v/>
      </c>
      <c r="O66" s="478" t="s">
        <v>2388</v>
      </c>
      <c r="P66" s="360" t="str">
        <f t="shared" si="5"/>
        <v>未入力あり</v>
      </c>
      <c r="Q66" s="268" t="str">
        <f>IFERROR(IF(P66="未入力あり","",ROUNDDOWN(ROUNDDOWN($H66*$I66,0)*VLOOKUP($G66,【参考】数式用!$A$4:$E$54,3, FALSE),0)),"")</f>
        <v/>
      </c>
      <c r="R66" s="268" t="str">
        <f>IF(AM66="×", 0,IF(P66="未入力あり","",ROUNDDOWN(ROUNDDOWN($H66*$I66,0)*VLOOKUP($G66,【参考】数式用!$A$4:$E$54,4,FALSE),0)))</f>
        <v/>
      </c>
      <c r="S66" s="361" t="str">
        <f>IF(AN66="×", 0,IF(P66="未入力あり","",ROUNDDOWN(ROUNDDOWN($H66*$I66,0)*VLOOKUP($G66,【参考】数式用!$A$4:$E$54,5, FALSE),0)))</f>
        <v/>
      </c>
      <c r="T66" s="491"/>
      <c r="U66" s="492"/>
      <c r="V66" s="33"/>
      <c r="W66" s="765"/>
      <c r="X66" s="765"/>
      <c r="Y66" s="765"/>
      <c r="Z66" s="765"/>
      <c r="AA66" s="765"/>
      <c r="AB66" s="765"/>
      <c r="AC66" s="765"/>
      <c r="AD66" s="765"/>
      <c r="AE66" s="765"/>
      <c r="AF66" s="765"/>
      <c r="AG66" s="765"/>
      <c r="AI66" s="364" t="str">
        <f t="shared" si="0"/>
        <v/>
      </c>
      <c r="AJ66" s="363" t="e">
        <f>VLOOKUP('別紙様式2-3（個表） '!$G66,【参考】数式用!$P$4:$Q$54,2, FALSE)</f>
        <v>#N/A</v>
      </c>
      <c r="AK66" s="363" t="e">
        <f>VLOOKUP('別紙様式2-3（個表） '!$G66,【参考】数式用!$P$4:$W$54,8, FALSE)</f>
        <v>#N/A</v>
      </c>
      <c r="AL66" s="363" t="e">
        <f>VLOOKUP('別紙様式2-3（個表） '!$G66,【参考】数式用!$P$4:$AD$54,15, FALSE)</f>
        <v>#N/A</v>
      </c>
      <c r="AM66" s="363" t="str">
        <f t="shared" si="7"/>
        <v/>
      </c>
      <c r="AN66" s="363" t="str">
        <f t="shared" si="8"/>
        <v/>
      </c>
      <c r="AO66" s="363" t="str">
        <f t="shared" si="9"/>
        <v/>
      </c>
      <c r="AP66" s="363" t="str">
        <f>IF(G66="", "", VLOOKUP(G66,【参考】数式用!$A$4:$M$54,13,FALSE))</f>
        <v/>
      </c>
      <c r="AQ66" s="46" t="str">
        <f t="shared" si="10"/>
        <v>―</v>
      </c>
    </row>
    <row r="67" spans="1:43" ht="45" customHeight="1">
      <c r="A67" s="112">
        <f t="shared" si="6"/>
        <v>53</v>
      </c>
      <c r="B67" s="113" t="str">
        <f>IF(基本情報入力シート!B110="","",基本情報入力シート!B110)</f>
        <v/>
      </c>
      <c r="C67" s="114" t="str">
        <f>IF(基本情報入力シート!L110="","",基本情報入力シート!L110)</f>
        <v/>
      </c>
      <c r="D67" s="114" t="str">
        <f>IF(基本情報入力シート!Q110="","",基本情報入力シート!Q110)</f>
        <v/>
      </c>
      <c r="E67" s="114" t="str">
        <f>IF(基本情報入力シート!V110="","",基本情報入力シート!V110)</f>
        <v/>
      </c>
      <c r="F67" s="114" t="str">
        <f>IF(基本情報入力シート!W110="","",基本情報入力シート!W110)</f>
        <v/>
      </c>
      <c r="G67" s="114" t="str">
        <f>IF(基本情報入力シート!Z110="","",基本情報入力シート!Z110)</f>
        <v/>
      </c>
      <c r="H67" s="218" t="str">
        <f>IF(基本情報入力シート!AD110="","",基本情報入力シート!AD110)</f>
        <v/>
      </c>
      <c r="I67" s="357" t="str">
        <f>IF(基本情報入力シート!AE110="","",基本情報入力シート!AE110)</f>
        <v/>
      </c>
      <c r="J67" s="476"/>
      <c r="K67" s="477"/>
      <c r="L67" s="475"/>
      <c r="M67" s="358" t="str">
        <f>IF(G67="", "", VLOOKUP(AO67,【参考】数式用!$AZ$3:$BA$6, 2, FALSE))</f>
        <v/>
      </c>
      <c r="N67" s="359" t="str">
        <f>IF(G67="","",VLOOKUP(G67,【参考】数式用!$A$4:$L$54,MATCH('別紙様式2-3（個表） '!M67,【参考】数式用!$J$3:$L$3,0)+9,FALSE))</f>
        <v/>
      </c>
      <c r="O67" s="479" t="s">
        <v>2388</v>
      </c>
      <c r="P67" s="360" t="str">
        <f t="shared" si="5"/>
        <v>未入力あり</v>
      </c>
      <c r="Q67" s="268" t="str">
        <f>IFERROR(IF(P67="未入力あり","",ROUNDDOWN(ROUNDDOWN($H67*$I67,0)*VLOOKUP($G67,【参考】数式用!$A$4:$E$54,3, FALSE),0)),"")</f>
        <v/>
      </c>
      <c r="R67" s="268" t="str">
        <f>IF(AM67="×", 0,IF(P67="未入力あり","",ROUNDDOWN(ROUNDDOWN($H67*$I67,0)*VLOOKUP($G67,【参考】数式用!$A$4:$E$54,4,FALSE),0)))</f>
        <v/>
      </c>
      <c r="S67" s="361" t="str">
        <f>IF(AN67="×", 0,IF(P67="未入力あり","",ROUNDDOWN(ROUNDDOWN($H67*$I67,0)*VLOOKUP($G67,【参考】数式用!$A$4:$E$54,5, FALSE),0)))</f>
        <v/>
      </c>
      <c r="T67" s="491"/>
      <c r="U67" s="492"/>
      <c r="V67" s="33"/>
      <c r="W67" s="765"/>
      <c r="X67" s="765"/>
      <c r="Y67" s="765"/>
      <c r="Z67" s="765"/>
      <c r="AA67" s="765"/>
      <c r="AB67" s="765"/>
      <c r="AC67" s="765"/>
      <c r="AD67" s="765"/>
      <c r="AE67" s="765"/>
      <c r="AF67" s="765"/>
      <c r="AG67" s="765"/>
      <c r="AI67" s="364" t="str">
        <f t="shared" si="0"/>
        <v/>
      </c>
      <c r="AJ67" s="363" t="e">
        <f>VLOOKUP('別紙様式2-3（個表） '!$G67,【参考】数式用!$P$4:$Q$54,2, FALSE)</f>
        <v>#N/A</v>
      </c>
      <c r="AK67" s="363" t="e">
        <f>VLOOKUP('別紙様式2-3（個表） '!$G67,【参考】数式用!$P$4:$W$54,8, FALSE)</f>
        <v>#N/A</v>
      </c>
      <c r="AL67" s="363" t="e">
        <f>VLOOKUP('別紙様式2-3（個表） '!$G67,【参考】数式用!$P$4:$AD$54,15, FALSE)</f>
        <v>#N/A</v>
      </c>
      <c r="AM67" s="363" t="str">
        <f t="shared" si="7"/>
        <v/>
      </c>
      <c r="AN67" s="363" t="str">
        <f t="shared" si="8"/>
        <v/>
      </c>
      <c r="AO67" s="363" t="str">
        <f t="shared" si="9"/>
        <v/>
      </c>
      <c r="AP67" s="363" t="str">
        <f>IF(G67="", "", VLOOKUP(G67,【参考】数式用!$A$4:$M$54,13,FALSE))</f>
        <v/>
      </c>
      <c r="AQ67" s="46" t="str">
        <f t="shared" si="10"/>
        <v>―</v>
      </c>
    </row>
    <row r="68" spans="1:43" ht="45" customHeight="1">
      <c r="A68" s="112">
        <f t="shared" si="6"/>
        <v>54</v>
      </c>
      <c r="B68" s="113" t="str">
        <f>IF(基本情報入力シート!B111="","",基本情報入力シート!B111)</f>
        <v/>
      </c>
      <c r="C68" s="114" t="str">
        <f>IF(基本情報入力シート!L111="","",基本情報入力シート!L111)</f>
        <v/>
      </c>
      <c r="D68" s="114" t="str">
        <f>IF(基本情報入力シート!Q111="","",基本情報入力シート!Q111)</f>
        <v/>
      </c>
      <c r="E68" s="114" t="str">
        <f>IF(基本情報入力シート!V111="","",基本情報入力シート!V111)</f>
        <v/>
      </c>
      <c r="F68" s="114" t="str">
        <f>IF(基本情報入力シート!W111="","",基本情報入力シート!W111)</f>
        <v/>
      </c>
      <c r="G68" s="114" t="str">
        <f>IF(基本情報入力シート!Z111="","",基本情報入力シート!Z111)</f>
        <v/>
      </c>
      <c r="H68" s="218" t="str">
        <f>IF(基本情報入力シート!AD111="","",基本情報入力シート!AD111)</f>
        <v/>
      </c>
      <c r="I68" s="357" t="str">
        <f>IF(基本情報入力シート!AE111="","",基本情報入力シート!AE111)</f>
        <v/>
      </c>
      <c r="J68" s="476"/>
      <c r="K68" s="477"/>
      <c r="L68" s="475"/>
      <c r="M68" s="358" t="str">
        <f>IF(G68="", "", VLOOKUP(AO68,【参考】数式用!$AZ$3:$BA$6, 2, FALSE))</f>
        <v/>
      </c>
      <c r="N68" s="359" t="str">
        <f>IF(G68="","",VLOOKUP(G68,【参考】数式用!$A$4:$L$54,MATCH('別紙様式2-3（個表） '!M68,【参考】数式用!$J$3:$L$3,0)+9,FALSE))</f>
        <v/>
      </c>
      <c r="O68" s="478" t="s">
        <v>2388</v>
      </c>
      <c r="P68" s="360" t="str">
        <f t="shared" si="5"/>
        <v>未入力あり</v>
      </c>
      <c r="Q68" s="268" t="str">
        <f>IFERROR(IF(P68="未入力あり","",ROUNDDOWN(ROUNDDOWN($H68*$I68,0)*VLOOKUP($G68,【参考】数式用!$A$4:$E$54,3, FALSE),0)),"")</f>
        <v/>
      </c>
      <c r="R68" s="268" t="str">
        <f>IF(AM68="×", 0,IF(P68="未入力あり","",ROUNDDOWN(ROUNDDOWN($H68*$I68,0)*VLOOKUP($G68,【参考】数式用!$A$4:$E$54,4,FALSE),0)))</f>
        <v/>
      </c>
      <c r="S68" s="361" t="str">
        <f>IF(AN68="×", 0,IF(P68="未入力あり","",ROUNDDOWN(ROUNDDOWN($H68*$I68,0)*VLOOKUP($G68,【参考】数式用!$A$4:$E$54,5, FALSE),0)))</f>
        <v/>
      </c>
      <c r="T68" s="491"/>
      <c r="U68" s="492"/>
      <c r="V68" s="33"/>
      <c r="W68" s="765"/>
      <c r="X68" s="765"/>
      <c r="Y68" s="765"/>
      <c r="Z68" s="765"/>
      <c r="AA68" s="765"/>
      <c r="AB68" s="765"/>
      <c r="AC68" s="765"/>
      <c r="AD68" s="765"/>
      <c r="AE68" s="765"/>
      <c r="AF68" s="765"/>
      <c r="AG68" s="765"/>
      <c r="AI68" s="364" t="str">
        <f t="shared" si="0"/>
        <v/>
      </c>
      <c r="AJ68" s="363" t="e">
        <f>VLOOKUP('別紙様式2-3（個表） '!$G68,【参考】数式用!$P$4:$Q$54,2, FALSE)</f>
        <v>#N/A</v>
      </c>
      <c r="AK68" s="363" t="e">
        <f>VLOOKUP('別紙様式2-3（個表） '!$G68,【参考】数式用!$P$4:$W$54,8, FALSE)</f>
        <v>#N/A</v>
      </c>
      <c r="AL68" s="363" t="e">
        <f>VLOOKUP('別紙様式2-3（個表） '!$G68,【参考】数式用!$P$4:$AD$54,15, FALSE)</f>
        <v>#N/A</v>
      </c>
      <c r="AM68" s="363" t="str">
        <f t="shared" si="7"/>
        <v/>
      </c>
      <c r="AN68" s="363" t="str">
        <f t="shared" si="8"/>
        <v/>
      </c>
      <c r="AO68" s="363" t="str">
        <f t="shared" si="9"/>
        <v/>
      </c>
      <c r="AP68" s="363" t="str">
        <f>IF(G68="", "", VLOOKUP(G68,【参考】数式用!$A$4:$M$54,13,FALSE))</f>
        <v/>
      </c>
      <c r="AQ68" s="46" t="str">
        <f t="shared" si="10"/>
        <v>―</v>
      </c>
    </row>
    <row r="69" spans="1:43" ht="45" customHeight="1">
      <c r="A69" s="112">
        <f t="shared" si="6"/>
        <v>55</v>
      </c>
      <c r="B69" s="113" t="str">
        <f>IF(基本情報入力シート!B112="","",基本情報入力シート!B112)</f>
        <v/>
      </c>
      <c r="C69" s="114" t="str">
        <f>IF(基本情報入力シート!L112="","",基本情報入力シート!L112)</f>
        <v/>
      </c>
      <c r="D69" s="114" t="str">
        <f>IF(基本情報入力シート!Q112="","",基本情報入力シート!Q112)</f>
        <v/>
      </c>
      <c r="E69" s="114" t="str">
        <f>IF(基本情報入力シート!V112="","",基本情報入力シート!V112)</f>
        <v/>
      </c>
      <c r="F69" s="114" t="str">
        <f>IF(基本情報入力シート!W112="","",基本情報入力シート!W112)</f>
        <v/>
      </c>
      <c r="G69" s="114" t="str">
        <f>IF(基本情報入力シート!Z112="","",基本情報入力シート!Z112)</f>
        <v/>
      </c>
      <c r="H69" s="218" t="str">
        <f>IF(基本情報入力シート!AD112="","",基本情報入力シート!AD112)</f>
        <v/>
      </c>
      <c r="I69" s="357" t="str">
        <f>IF(基本情報入力シート!AE112="","",基本情報入力シート!AE112)</f>
        <v/>
      </c>
      <c r="J69" s="476"/>
      <c r="K69" s="477"/>
      <c r="L69" s="475"/>
      <c r="M69" s="358" t="str">
        <f>IF(G69="", "", VLOOKUP(AO69,【参考】数式用!$AZ$3:$BA$6, 2, FALSE))</f>
        <v/>
      </c>
      <c r="N69" s="359" t="str">
        <f>IF(G69="","",VLOOKUP(G69,【参考】数式用!$A$4:$L$54,MATCH('別紙様式2-3（個表） '!M69,【参考】数式用!$J$3:$L$3,0)+9,FALSE))</f>
        <v/>
      </c>
      <c r="O69" s="479" t="s">
        <v>2388</v>
      </c>
      <c r="P69" s="360" t="str">
        <f t="shared" si="5"/>
        <v>未入力あり</v>
      </c>
      <c r="Q69" s="268" t="str">
        <f>IFERROR(IF(P69="未入力あり","",ROUNDDOWN(ROUNDDOWN($H69*$I69,0)*VLOOKUP($G69,【参考】数式用!$A$4:$E$54,3, FALSE),0)),"")</f>
        <v/>
      </c>
      <c r="R69" s="268" t="str">
        <f>IF(AM69="×", 0,IF(P69="未入力あり","",ROUNDDOWN(ROUNDDOWN($H69*$I69,0)*VLOOKUP($G69,【参考】数式用!$A$4:$E$54,4,FALSE),0)))</f>
        <v/>
      </c>
      <c r="S69" s="361" t="str">
        <f>IF(AN69="×", 0,IF(P69="未入力あり","",ROUNDDOWN(ROUNDDOWN($H69*$I69,0)*VLOOKUP($G69,【参考】数式用!$A$4:$E$54,5, FALSE),0)))</f>
        <v/>
      </c>
      <c r="T69" s="491"/>
      <c r="U69" s="492"/>
      <c r="V69" s="33"/>
      <c r="W69" s="765"/>
      <c r="X69" s="765"/>
      <c r="Y69" s="765"/>
      <c r="Z69" s="765"/>
      <c r="AA69" s="765"/>
      <c r="AB69" s="765"/>
      <c r="AC69" s="765"/>
      <c r="AD69" s="765"/>
      <c r="AE69" s="765"/>
      <c r="AF69" s="765"/>
      <c r="AG69" s="765"/>
      <c r="AI69" s="364" t="str">
        <f t="shared" si="0"/>
        <v/>
      </c>
      <c r="AJ69" s="363" t="e">
        <f>VLOOKUP('別紙様式2-3（個表） '!$G69,【参考】数式用!$P$4:$Q$54,2, FALSE)</f>
        <v>#N/A</v>
      </c>
      <c r="AK69" s="363" t="e">
        <f>VLOOKUP('別紙様式2-3（個表） '!$G69,【参考】数式用!$P$4:$W$54,8, FALSE)</f>
        <v>#N/A</v>
      </c>
      <c r="AL69" s="363" t="e">
        <f>VLOOKUP('別紙様式2-3（個表） '!$G69,【参考】数式用!$P$4:$AD$54,15, FALSE)</f>
        <v>#N/A</v>
      </c>
      <c r="AM69" s="363" t="str">
        <f t="shared" si="7"/>
        <v/>
      </c>
      <c r="AN69" s="363" t="str">
        <f t="shared" si="8"/>
        <v/>
      </c>
      <c r="AO69" s="363" t="str">
        <f t="shared" si="9"/>
        <v/>
      </c>
      <c r="AP69" s="363" t="str">
        <f>IF(G69="", "", VLOOKUP(G69,【参考】数式用!$A$4:$M$54,13,FALSE))</f>
        <v/>
      </c>
      <c r="AQ69" s="46" t="str">
        <f t="shared" si="10"/>
        <v>―</v>
      </c>
    </row>
    <row r="70" spans="1:43" ht="45" customHeight="1">
      <c r="A70" s="112">
        <f t="shared" si="6"/>
        <v>56</v>
      </c>
      <c r="B70" s="113" t="str">
        <f>IF(基本情報入力シート!B113="","",基本情報入力シート!B113)</f>
        <v/>
      </c>
      <c r="C70" s="114" t="str">
        <f>IF(基本情報入力シート!L113="","",基本情報入力シート!L113)</f>
        <v/>
      </c>
      <c r="D70" s="114" t="str">
        <f>IF(基本情報入力シート!Q113="","",基本情報入力シート!Q113)</f>
        <v/>
      </c>
      <c r="E70" s="114" t="str">
        <f>IF(基本情報入力シート!V113="","",基本情報入力シート!V113)</f>
        <v/>
      </c>
      <c r="F70" s="114" t="str">
        <f>IF(基本情報入力シート!W113="","",基本情報入力シート!W113)</f>
        <v/>
      </c>
      <c r="G70" s="114" t="str">
        <f>IF(基本情報入力シート!Z113="","",基本情報入力シート!Z113)</f>
        <v/>
      </c>
      <c r="H70" s="218" t="str">
        <f>IF(基本情報入力シート!AD113="","",基本情報入力シート!AD113)</f>
        <v/>
      </c>
      <c r="I70" s="357" t="str">
        <f>IF(基本情報入力シート!AE113="","",基本情報入力シート!AE113)</f>
        <v/>
      </c>
      <c r="J70" s="476"/>
      <c r="K70" s="477"/>
      <c r="L70" s="475"/>
      <c r="M70" s="358" t="str">
        <f>IF(G70="", "", VLOOKUP(AO70,【参考】数式用!$AZ$3:$BA$6, 2, FALSE))</f>
        <v/>
      </c>
      <c r="N70" s="359" t="str">
        <f>IF(G70="","",VLOOKUP(G70,【参考】数式用!$A$4:$L$54,MATCH('別紙様式2-3（個表） '!M70,【参考】数式用!$J$3:$L$3,0)+9,FALSE))</f>
        <v/>
      </c>
      <c r="O70" s="479" t="s">
        <v>2388</v>
      </c>
      <c r="P70" s="360" t="str">
        <f t="shared" si="5"/>
        <v>未入力あり</v>
      </c>
      <c r="Q70" s="268" t="str">
        <f>IFERROR(IF(P70="未入力あり","",ROUNDDOWN(ROUNDDOWN($H70*$I70,0)*VLOOKUP($G70,【参考】数式用!$A$4:$E$54,3, FALSE),0)),"")</f>
        <v/>
      </c>
      <c r="R70" s="268" t="str">
        <f>IF(AM70="×", 0,IF(P70="未入力あり","",ROUNDDOWN(ROUNDDOWN($H70*$I70,0)*VLOOKUP($G70,【参考】数式用!$A$4:$E$54,4,FALSE),0)))</f>
        <v/>
      </c>
      <c r="S70" s="361" t="str">
        <f>IF(AN70="×", 0,IF(P70="未入力あり","",ROUNDDOWN(ROUNDDOWN($H70*$I70,0)*VLOOKUP($G70,【参考】数式用!$A$4:$E$54,5, FALSE),0)))</f>
        <v/>
      </c>
      <c r="T70" s="491"/>
      <c r="U70" s="492"/>
      <c r="V70" s="33"/>
      <c r="W70" s="765"/>
      <c r="X70" s="765"/>
      <c r="Y70" s="765"/>
      <c r="Z70" s="765"/>
      <c r="AA70" s="765"/>
      <c r="AB70" s="765"/>
      <c r="AC70" s="765"/>
      <c r="AD70" s="765"/>
      <c r="AE70" s="765"/>
      <c r="AF70" s="765"/>
      <c r="AG70" s="765"/>
      <c r="AI70" s="364" t="str">
        <f t="shared" si="0"/>
        <v/>
      </c>
      <c r="AJ70" s="363" t="e">
        <f>VLOOKUP('別紙様式2-3（個表） '!$G70,【参考】数式用!$P$4:$Q$54,2, FALSE)</f>
        <v>#N/A</v>
      </c>
      <c r="AK70" s="363" t="e">
        <f>VLOOKUP('別紙様式2-3（個表） '!$G70,【参考】数式用!$P$4:$W$54,8, FALSE)</f>
        <v>#N/A</v>
      </c>
      <c r="AL70" s="363" t="e">
        <f>VLOOKUP('別紙様式2-3（個表） '!$G70,【参考】数式用!$P$4:$AD$54,15, FALSE)</f>
        <v>#N/A</v>
      </c>
      <c r="AM70" s="363" t="str">
        <f t="shared" si="7"/>
        <v/>
      </c>
      <c r="AN70" s="363" t="str">
        <f t="shared" si="8"/>
        <v/>
      </c>
      <c r="AO70" s="363" t="str">
        <f t="shared" si="9"/>
        <v/>
      </c>
      <c r="AP70" s="363" t="str">
        <f>IF(G70="", "", VLOOKUP(G70,【参考】数式用!$A$4:$M$54,13,FALSE))</f>
        <v/>
      </c>
      <c r="AQ70" s="46" t="str">
        <f t="shared" si="10"/>
        <v>―</v>
      </c>
    </row>
    <row r="71" spans="1:43" ht="45" customHeight="1">
      <c r="A71" s="112">
        <f t="shared" si="6"/>
        <v>57</v>
      </c>
      <c r="B71" s="113" t="str">
        <f>IF(基本情報入力シート!B114="","",基本情報入力シート!B114)</f>
        <v/>
      </c>
      <c r="C71" s="114" t="str">
        <f>IF(基本情報入力シート!L114="","",基本情報入力シート!L114)</f>
        <v/>
      </c>
      <c r="D71" s="114" t="str">
        <f>IF(基本情報入力シート!Q114="","",基本情報入力シート!Q114)</f>
        <v/>
      </c>
      <c r="E71" s="114" t="str">
        <f>IF(基本情報入力シート!V114="","",基本情報入力シート!V114)</f>
        <v/>
      </c>
      <c r="F71" s="114" t="str">
        <f>IF(基本情報入力シート!W114="","",基本情報入力シート!W114)</f>
        <v/>
      </c>
      <c r="G71" s="114" t="str">
        <f>IF(基本情報入力シート!Z114="","",基本情報入力シート!Z114)</f>
        <v/>
      </c>
      <c r="H71" s="218" t="str">
        <f>IF(基本情報入力シート!AD114="","",基本情報入力シート!AD114)</f>
        <v/>
      </c>
      <c r="I71" s="357" t="str">
        <f>IF(基本情報入力シート!AE114="","",基本情報入力シート!AE114)</f>
        <v/>
      </c>
      <c r="J71" s="476"/>
      <c r="K71" s="477"/>
      <c r="L71" s="475"/>
      <c r="M71" s="358" t="str">
        <f>IF(G71="", "", VLOOKUP(AO71,【参考】数式用!$AZ$3:$BA$6, 2, FALSE))</f>
        <v/>
      </c>
      <c r="N71" s="359" t="str">
        <f>IF(G71="","",VLOOKUP(G71,【参考】数式用!$A$4:$L$54,MATCH('別紙様式2-3（個表） '!M71,【参考】数式用!$J$3:$L$3,0)+9,FALSE))</f>
        <v/>
      </c>
      <c r="O71" s="478" t="s">
        <v>2388</v>
      </c>
      <c r="P71" s="360" t="str">
        <f t="shared" si="5"/>
        <v>未入力あり</v>
      </c>
      <c r="Q71" s="268" t="str">
        <f>IFERROR(IF(P71="未入力あり","",ROUNDDOWN(ROUNDDOWN($H71*$I71,0)*VLOOKUP($G71,【参考】数式用!$A$4:$E$54,3, FALSE),0)),"")</f>
        <v/>
      </c>
      <c r="R71" s="268" t="str">
        <f>IF(AM71="×", 0,IF(P71="未入力あり","",ROUNDDOWN(ROUNDDOWN($H71*$I71,0)*VLOOKUP($G71,【参考】数式用!$A$4:$E$54,4,FALSE),0)))</f>
        <v/>
      </c>
      <c r="S71" s="361" t="str">
        <f>IF(AN71="×", 0,IF(P71="未入力あり","",ROUNDDOWN(ROUNDDOWN($H71*$I71,0)*VLOOKUP($G71,【参考】数式用!$A$4:$E$54,5, FALSE),0)))</f>
        <v/>
      </c>
      <c r="T71" s="491"/>
      <c r="U71" s="492"/>
      <c r="V71" s="33"/>
      <c r="W71" s="765"/>
      <c r="X71" s="765"/>
      <c r="Y71" s="765"/>
      <c r="Z71" s="765"/>
      <c r="AA71" s="765"/>
      <c r="AB71" s="765"/>
      <c r="AC71" s="765"/>
      <c r="AD71" s="765"/>
      <c r="AE71" s="765"/>
      <c r="AF71" s="765"/>
      <c r="AG71" s="765"/>
      <c r="AI71" s="364" t="str">
        <f t="shared" si="0"/>
        <v/>
      </c>
      <c r="AJ71" s="363" t="e">
        <f>VLOOKUP('別紙様式2-3（個表） '!$G71,【参考】数式用!$P$4:$Q$54,2, FALSE)</f>
        <v>#N/A</v>
      </c>
      <c r="AK71" s="363" t="e">
        <f>VLOOKUP('別紙様式2-3（個表） '!$G71,【参考】数式用!$P$4:$W$54,8, FALSE)</f>
        <v>#N/A</v>
      </c>
      <c r="AL71" s="363" t="e">
        <f>VLOOKUP('別紙様式2-3（個表） '!$G71,【参考】数式用!$P$4:$AD$54,15, FALSE)</f>
        <v>#N/A</v>
      </c>
      <c r="AM71" s="363" t="str">
        <f t="shared" si="7"/>
        <v/>
      </c>
      <c r="AN71" s="363" t="str">
        <f t="shared" si="8"/>
        <v/>
      </c>
      <c r="AO71" s="363" t="str">
        <f t="shared" si="9"/>
        <v/>
      </c>
      <c r="AP71" s="363" t="str">
        <f>IF(G71="", "", VLOOKUP(G71,【参考】数式用!$A$4:$M$54,13,FALSE))</f>
        <v/>
      </c>
      <c r="AQ71" s="46" t="str">
        <f t="shared" si="10"/>
        <v>―</v>
      </c>
    </row>
    <row r="72" spans="1:43" ht="45" customHeight="1">
      <c r="A72" s="112">
        <f t="shared" si="6"/>
        <v>58</v>
      </c>
      <c r="B72" s="113" t="str">
        <f>IF(基本情報入力シート!B115="","",基本情報入力シート!B115)</f>
        <v/>
      </c>
      <c r="C72" s="114" t="str">
        <f>IF(基本情報入力シート!L115="","",基本情報入力シート!L115)</f>
        <v/>
      </c>
      <c r="D72" s="114" t="str">
        <f>IF(基本情報入力シート!Q115="","",基本情報入力シート!Q115)</f>
        <v/>
      </c>
      <c r="E72" s="114" t="str">
        <f>IF(基本情報入力シート!V115="","",基本情報入力シート!V115)</f>
        <v/>
      </c>
      <c r="F72" s="114" t="str">
        <f>IF(基本情報入力シート!W115="","",基本情報入力シート!W115)</f>
        <v/>
      </c>
      <c r="G72" s="114" t="str">
        <f>IF(基本情報入力シート!Z115="","",基本情報入力シート!Z115)</f>
        <v/>
      </c>
      <c r="H72" s="218" t="str">
        <f>IF(基本情報入力シート!AD115="","",基本情報入力シート!AD115)</f>
        <v/>
      </c>
      <c r="I72" s="357" t="str">
        <f>IF(基本情報入力シート!AE115="","",基本情報入力シート!AE115)</f>
        <v/>
      </c>
      <c r="J72" s="476"/>
      <c r="K72" s="477"/>
      <c r="L72" s="475"/>
      <c r="M72" s="358" t="str">
        <f>IF(G72="", "", VLOOKUP(AO72,【参考】数式用!$AZ$3:$BA$6, 2, FALSE))</f>
        <v/>
      </c>
      <c r="N72" s="359" t="str">
        <f>IF(G72="","",VLOOKUP(G72,【参考】数式用!$A$4:$L$54,MATCH('別紙様式2-3（個表） '!M72,【参考】数式用!$J$3:$L$3,0)+9,FALSE))</f>
        <v/>
      </c>
      <c r="O72" s="479" t="s">
        <v>2388</v>
      </c>
      <c r="P72" s="360" t="str">
        <f t="shared" si="5"/>
        <v>未入力あり</v>
      </c>
      <c r="Q72" s="268" t="str">
        <f>IFERROR(IF(P72="未入力あり","",ROUNDDOWN(ROUNDDOWN($H72*$I72,0)*VLOOKUP($G72,【参考】数式用!$A$4:$E$54,3, FALSE),0)),"")</f>
        <v/>
      </c>
      <c r="R72" s="268" t="str">
        <f>IF(AM72="×", 0,IF(P72="未入力あり","",ROUNDDOWN(ROUNDDOWN($H72*$I72,0)*VLOOKUP($G72,【参考】数式用!$A$4:$E$54,4,FALSE),0)))</f>
        <v/>
      </c>
      <c r="S72" s="361" t="str">
        <f>IF(AN72="×", 0,IF(P72="未入力あり","",ROUNDDOWN(ROUNDDOWN($H72*$I72,0)*VLOOKUP($G72,【参考】数式用!$A$4:$E$54,5, FALSE),0)))</f>
        <v/>
      </c>
      <c r="T72" s="491"/>
      <c r="U72" s="492"/>
      <c r="V72" s="33"/>
      <c r="W72" s="765"/>
      <c r="X72" s="765"/>
      <c r="Y72" s="765"/>
      <c r="Z72" s="765"/>
      <c r="AA72" s="765"/>
      <c r="AB72" s="765"/>
      <c r="AC72" s="765"/>
      <c r="AD72" s="765"/>
      <c r="AE72" s="765"/>
      <c r="AF72" s="765"/>
      <c r="AG72" s="765"/>
      <c r="AI72" s="364" t="str">
        <f t="shared" si="0"/>
        <v/>
      </c>
      <c r="AJ72" s="363" t="e">
        <f>VLOOKUP('別紙様式2-3（個表） '!$G72,【参考】数式用!$P$4:$Q$54,2, FALSE)</f>
        <v>#N/A</v>
      </c>
      <c r="AK72" s="363" t="e">
        <f>VLOOKUP('別紙様式2-3（個表） '!$G72,【参考】数式用!$P$4:$W$54,8, FALSE)</f>
        <v>#N/A</v>
      </c>
      <c r="AL72" s="363" t="e">
        <f>VLOOKUP('別紙様式2-3（個表） '!$G72,【参考】数式用!$P$4:$AD$54,15, FALSE)</f>
        <v>#N/A</v>
      </c>
      <c r="AM72" s="363" t="str">
        <f t="shared" si="7"/>
        <v/>
      </c>
      <c r="AN72" s="363" t="str">
        <f t="shared" si="8"/>
        <v/>
      </c>
      <c r="AO72" s="363" t="str">
        <f t="shared" si="9"/>
        <v/>
      </c>
      <c r="AP72" s="363" t="str">
        <f>IF(G72="", "", VLOOKUP(G72,【参考】数式用!$A$4:$M$54,13,FALSE))</f>
        <v/>
      </c>
      <c r="AQ72" s="46" t="str">
        <f t="shared" si="10"/>
        <v>―</v>
      </c>
    </row>
    <row r="73" spans="1:43" ht="45" customHeight="1">
      <c r="A73" s="112">
        <f t="shared" si="6"/>
        <v>59</v>
      </c>
      <c r="B73" s="113" t="str">
        <f>IF(基本情報入力シート!B116="","",基本情報入力シート!B116)</f>
        <v/>
      </c>
      <c r="C73" s="114" t="str">
        <f>IF(基本情報入力シート!L116="","",基本情報入力シート!L116)</f>
        <v/>
      </c>
      <c r="D73" s="114" t="str">
        <f>IF(基本情報入力シート!Q116="","",基本情報入力シート!Q116)</f>
        <v/>
      </c>
      <c r="E73" s="114" t="str">
        <f>IF(基本情報入力シート!V116="","",基本情報入力シート!V116)</f>
        <v/>
      </c>
      <c r="F73" s="114" t="str">
        <f>IF(基本情報入力シート!W116="","",基本情報入力シート!W116)</f>
        <v/>
      </c>
      <c r="G73" s="114" t="str">
        <f>IF(基本情報入力シート!Z116="","",基本情報入力シート!Z116)</f>
        <v/>
      </c>
      <c r="H73" s="218" t="str">
        <f>IF(基本情報入力シート!AD116="","",基本情報入力シート!AD116)</f>
        <v/>
      </c>
      <c r="I73" s="357" t="str">
        <f>IF(基本情報入力シート!AE116="","",基本情報入力シート!AE116)</f>
        <v/>
      </c>
      <c r="J73" s="476"/>
      <c r="K73" s="477"/>
      <c r="L73" s="475"/>
      <c r="M73" s="358" t="str">
        <f>IF(G73="", "", VLOOKUP(AO73,【参考】数式用!$AZ$3:$BA$6, 2, FALSE))</f>
        <v/>
      </c>
      <c r="N73" s="359" t="str">
        <f>IF(G73="","",VLOOKUP(G73,【参考】数式用!$A$4:$L$54,MATCH('別紙様式2-3（個表） '!M73,【参考】数式用!$J$3:$L$3,0)+9,FALSE))</f>
        <v/>
      </c>
      <c r="O73" s="479" t="s">
        <v>2388</v>
      </c>
      <c r="P73" s="360" t="str">
        <f t="shared" si="5"/>
        <v>未入力あり</v>
      </c>
      <c r="Q73" s="268" t="str">
        <f>IFERROR(IF(P73="未入力あり","",ROUNDDOWN(ROUNDDOWN($H73*$I73,0)*VLOOKUP($G73,【参考】数式用!$A$4:$E$54,3, FALSE),0)),"")</f>
        <v/>
      </c>
      <c r="R73" s="268" t="str">
        <f>IF(AM73="×", 0,IF(P73="未入力あり","",ROUNDDOWN(ROUNDDOWN($H73*$I73,0)*VLOOKUP($G73,【参考】数式用!$A$4:$E$54,4,FALSE),0)))</f>
        <v/>
      </c>
      <c r="S73" s="361" t="str">
        <f>IF(AN73="×", 0,IF(P73="未入力あり","",ROUNDDOWN(ROUNDDOWN($H73*$I73,0)*VLOOKUP($G73,【参考】数式用!$A$4:$E$54,5, FALSE),0)))</f>
        <v/>
      </c>
      <c r="T73" s="491"/>
      <c r="U73" s="492"/>
      <c r="V73" s="33"/>
      <c r="W73" s="765"/>
      <c r="X73" s="765"/>
      <c r="Y73" s="765"/>
      <c r="Z73" s="765"/>
      <c r="AA73" s="765"/>
      <c r="AB73" s="765"/>
      <c r="AC73" s="765"/>
      <c r="AD73" s="765"/>
      <c r="AE73" s="765"/>
      <c r="AF73" s="765"/>
      <c r="AG73" s="765"/>
      <c r="AI73" s="364" t="str">
        <f t="shared" si="0"/>
        <v/>
      </c>
      <c r="AJ73" s="363" t="e">
        <f>VLOOKUP('別紙様式2-3（個表） '!$G73,【参考】数式用!$P$4:$Q$54,2, FALSE)</f>
        <v>#N/A</v>
      </c>
      <c r="AK73" s="363" t="e">
        <f>VLOOKUP('別紙様式2-3（個表） '!$G73,【参考】数式用!$P$4:$W$54,8, FALSE)</f>
        <v>#N/A</v>
      </c>
      <c r="AL73" s="363" t="e">
        <f>VLOOKUP('別紙様式2-3（個表） '!$G73,【参考】数式用!$P$4:$AD$54,15, FALSE)</f>
        <v>#N/A</v>
      </c>
      <c r="AM73" s="363" t="str">
        <f t="shared" si="7"/>
        <v/>
      </c>
      <c r="AN73" s="363" t="str">
        <f t="shared" si="8"/>
        <v/>
      </c>
      <c r="AO73" s="363" t="str">
        <f t="shared" si="9"/>
        <v/>
      </c>
      <c r="AP73" s="363" t="str">
        <f>IF(G73="", "", VLOOKUP(G73,【参考】数式用!$A$4:$M$54,13,FALSE))</f>
        <v/>
      </c>
      <c r="AQ73" s="46" t="str">
        <f t="shared" si="10"/>
        <v>―</v>
      </c>
    </row>
    <row r="74" spans="1:43" ht="45" customHeight="1">
      <c r="A74" s="112">
        <f t="shared" si="6"/>
        <v>60</v>
      </c>
      <c r="B74" s="113" t="str">
        <f>IF(基本情報入力シート!B117="","",基本情報入力シート!B117)</f>
        <v/>
      </c>
      <c r="C74" s="114" t="str">
        <f>IF(基本情報入力シート!L117="","",基本情報入力シート!L117)</f>
        <v/>
      </c>
      <c r="D74" s="114" t="str">
        <f>IF(基本情報入力シート!Q117="","",基本情報入力シート!Q117)</f>
        <v/>
      </c>
      <c r="E74" s="114" t="str">
        <f>IF(基本情報入力シート!V117="","",基本情報入力シート!V117)</f>
        <v/>
      </c>
      <c r="F74" s="114" t="str">
        <f>IF(基本情報入力シート!W117="","",基本情報入力シート!W117)</f>
        <v/>
      </c>
      <c r="G74" s="114" t="str">
        <f>IF(基本情報入力シート!Z117="","",基本情報入力シート!Z117)</f>
        <v/>
      </c>
      <c r="H74" s="218" t="str">
        <f>IF(基本情報入力シート!AD117="","",基本情報入力シート!AD117)</f>
        <v/>
      </c>
      <c r="I74" s="357" t="str">
        <f>IF(基本情報入力シート!AE117="","",基本情報入力シート!AE117)</f>
        <v/>
      </c>
      <c r="J74" s="476"/>
      <c r="K74" s="477"/>
      <c r="L74" s="475"/>
      <c r="M74" s="358" t="str">
        <f>IF(G74="", "", VLOOKUP(AO74,【参考】数式用!$AZ$3:$BA$6, 2, FALSE))</f>
        <v/>
      </c>
      <c r="N74" s="359" t="str">
        <f>IF(G74="","",VLOOKUP(G74,【参考】数式用!$A$4:$L$54,MATCH('別紙様式2-3（個表） '!M74,【参考】数式用!$J$3:$L$3,0)+9,FALSE))</f>
        <v/>
      </c>
      <c r="O74" s="478" t="s">
        <v>2388</v>
      </c>
      <c r="P74" s="360" t="str">
        <f t="shared" si="5"/>
        <v>未入力あり</v>
      </c>
      <c r="Q74" s="268" t="str">
        <f>IFERROR(IF(P74="未入力あり","",ROUNDDOWN(ROUNDDOWN($H74*$I74,0)*VLOOKUP($G74,【参考】数式用!$A$4:$E$54,3, FALSE),0)),"")</f>
        <v/>
      </c>
      <c r="R74" s="268" t="str">
        <f>IF(AM74="×", 0,IF(P74="未入力あり","",ROUNDDOWN(ROUNDDOWN($H74*$I74,0)*VLOOKUP($G74,【参考】数式用!$A$4:$E$54,4,FALSE),0)))</f>
        <v/>
      </c>
      <c r="S74" s="361" t="str">
        <f>IF(AN74="×", 0,IF(P74="未入力あり","",ROUNDDOWN(ROUNDDOWN($H74*$I74,0)*VLOOKUP($G74,【参考】数式用!$A$4:$E$54,5, FALSE),0)))</f>
        <v/>
      </c>
      <c r="T74" s="491"/>
      <c r="U74" s="492"/>
      <c r="V74" s="33"/>
      <c r="W74" s="765"/>
      <c r="X74" s="765"/>
      <c r="Y74" s="765"/>
      <c r="Z74" s="765"/>
      <c r="AA74" s="765"/>
      <c r="AB74" s="765"/>
      <c r="AC74" s="765"/>
      <c r="AD74" s="765"/>
      <c r="AE74" s="765"/>
      <c r="AF74" s="765"/>
      <c r="AG74" s="765"/>
      <c r="AI74" s="364" t="str">
        <f t="shared" si="0"/>
        <v/>
      </c>
      <c r="AJ74" s="363" t="e">
        <f>VLOOKUP('別紙様式2-3（個表） '!$G74,【参考】数式用!$P$4:$Q$54,2, FALSE)</f>
        <v>#N/A</v>
      </c>
      <c r="AK74" s="363" t="e">
        <f>VLOOKUP('別紙様式2-3（個表） '!$G74,【参考】数式用!$P$4:$W$54,8, FALSE)</f>
        <v>#N/A</v>
      </c>
      <c r="AL74" s="363" t="e">
        <f>VLOOKUP('別紙様式2-3（個表） '!$G74,【参考】数式用!$P$4:$AD$54,15, FALSE)</f>
        <v>#N/A</v>
      </c>
      <c r="AM74" s="363" t="str">
        <f t="shared" si="7"/>
        <v/>
      </c>
      <c r="AN74" s="363" t="str">
        <f t="shared" si="8"/>
        <v/>
      </c>
      <c r="AO74" s="363" t="str">
        <f t="shared" si="9"/>
        <v/>
      </c>
      <c r="AP74" s="363" t="str">
        <f>IF(G74="", "", VLOOKUP(G74,【参考】数式用!$A$4:$M$54,13,FALSE))</f>
        <v/>
      </c>
      <c r="AQ74" s="46" t="str">
        <f t="shared" si="10"/>
        <v>―</v>
      </c>
    </row>
    <row r="75" spans="1:43" ht="45" customHeight="1">
      <c r="A75" s="112">
        <f t="shared" si="6"/>
        <v>61</v>
      </c>
      <c r="B75" s="113" t="str">
        <f>IF(基本情報入力シート!B118="","",基本情報入力シート!B118)</f>
        <v/>
      </c>
      <c r="C75" s="114" t="str">
        <f>IF(基本情報入力シート!L118="","",基本情報入力シート!L118)</f>
        <v/>
      </c>
      <c r="D75" s="114" t="str">
        <f>IF(基本情報入力シート!Q118="","",基本情報入力シート!Q118)</f>
        <v/>
      </c>
      <c r="E75" s="114" t="str">
        <f>IF(基本情報入力シート!V118="","",基本情報入力シート!V118)</f>
        <v/>
      </c>
      <c r="F75" s="114" t="str">
        <f>IF(基本情報入力シート!W118="","",基本情報入力シート!W118)</f>
        <v/>
      </c>
      <c r="G75" s="114" t="str">
        <f>IF(基本情報入力シート!Z118="","",基本情報入力シート!Z118)</f>
        <v/>
      </c>
      <c r="H75" s="218" t="str">
        <f>IF(基本情報入力シート!AD118="","",基本情報入力シート!AD118)</f>
        <v/>
      </c>
      <c r="I75" s="357" t="str">
        <f>IF(基本情報入力シート!AE118="","",基本情報入力シート!AE118)</f>
        <v/>
      </c>
      <c r="J75" s="476"/>
      <c r="K75" s="477"/>
      <c r="L75" s="475"/>
      <c r="M75" s="358" t="str">
        <f>IF(G75="", "", VLOOKUP(AO75,【参考】数式用!$AZ$3:$BA$6, 2, FALSE))</f>
        <v/>
      </c>
      <c r="N75" s="359" t="str">
        <f>IF(G75="","",VLOOKUP(G75,【参考】数式用!$A$4:$L$54,MATCH('別紙様式2-3（個表） '!M75,【参考】数式用!$J$3:$L$3,0)+9,FALSE))</f>
        <v/>
      </c>
      <c r="O75" s="479" t="s">
        <v>2388</v>
      </c>
      <c r="P75" s="360" t="str">
        <f t="shared" si="5"/>
        <v>未入力あり</v>
      </c>
      <c r="Q75" s="268" t="str">
        <f>IFERROR(IF(P75="未入力あり","",ROUNDDOWN(ROUNDDOWN($H75*$I75,0)*VLOOKUP($G75,【参考】数式用!$A$4:$E$54,3, FALSE),0)),"")</f>
        <v/>
      </c>
      <c r="R75" s="268" t="str">
        <f>IF(AM75="×", 0,IF(P75="未入力あり","",ROUNDDOWN(ROUNDDOWN($H75*$I75,0)*VLOOKUP($G75,【参考】数式用!$A$4:$E$54,4,FALSE),0)))</f>
        <v/>
      </c>
      <c r="S75" s="361" t="str">
        <f>IF(AN75="×", 0,IF(P75="未入力あり","",ROUNDDOWN(ROUNDDOWN($H75*$I75,0)*VLOOKUP($G75,【参考】数式用!$A$4:$E$54,5, FALSE),0)))</f>
        <v/>
      </c>
      <c r="T75" s="491"/>
      <c r="U75" s="492"/>
      <c r="V75" s="33"/>
      <c r="W75" s="765"/>
      <c r="X75" s="765"/>
      <c r="Y75" s="765"/>
      <c r="Z75" s="765"/>
      <c r="AA75" s="765"/>
      <c r="AB75" s="765"/>
      <c r="AC75" s="765"/>
      <c r="AD75" s="765"/>
      <c r="AE75" s="765"/>
      <c r="AF75" s="765"/>
      <c r="AG75" s="765"/>
      <c r="AI75" s="364" t="str">
        <f t="shared" si="0"/>
        <v/>
      </c>
      <c r="AJ75" s="363" t="e">
        <f>VLOOKUP('別紙様式2-3（個表） '!$G75,【参考】数式用!$P$4:$Q$54,2, FALSE)</f>
        <v>#N/A</v>
      </c>
      <c r="AK75" s="363" t="e">
        <f>VLOOKUP('別紙様式2-3（個表） '!$G75,【参考】数式用!$P$4:$W$54,8, FALSE)</f>
        <v>#N/A</v>
      </c>
      <c r="AL75" s="363" t="e">
        <f>VLOOKUP('別紙様式2-3（個表） '!$G75,【参考】数式用!$P$4:$AD$54,15, FALSE)</f>
        <v>#N/A</v>
      </c>
      <c r="AM75" s="363" t="str">
        <f t="shared" si="7"/>
        <v/>
      </c>
      <c r="AN75" s="363" t="str">
        <f t="shared" si="8"/>
        <v/>
      </c>
      <c r="AO75" s="363" t="str">
        <f t="shared" si="9"/>
        <v/>
      </c>
      <c r="AP75" s="363" t="str">
        <f>IF(G75="", "", VLOOKUP(G75,【参考】数式用!$A$4:$M$54,13,FALSE))</f>
        <v/>
      </c>
      <c r="AQ75" s="46" t="str">
        <f t="shared" si="10"/>
        <v>―</v>
      </c>
    </row>
    <row r="76" spans="1:43" ht="45" customHeight="1">
      <c r="A76" s="112">
        <f t="shared" si="6"/>
        <v>62</v>
      </c>
      <c r="B76" s="113" t="str">
        <f>IF(基本情報入力シート!B119="","",基本情報入力シート!B119)</f>
        <v/>
      </c>
      <c r="C76" s="114" t="str">
        <f>IF(基本情報入力シート!L119="","",基本情報入力シート!L119)</f>
        <v/>
      </c>
      <c r="D76" s="114" t="str">
        <f>IF(基本情報入力シート!Q119="","",基本情報入力シート!Q119)</f>
        <v/>
      </c>
      <c r="E76" s="114" t="str">
        <f>IF(基本情報入力シート!V119="","",基本情報入力シート!V119)</f>
        <v/>
      </c>
      <c r="F76" s="114" t="str">
        <f>IF(基本情報入力シート!W119="","",基本情報入力シート!W119)</f>
        <v/>
      </c>
      <c r="G76" s="114" t="str">
        <f>IF(基本情報入力シート!Z119="","",基本情報入力シート!Z119)</f>
        <v/>
      </c>
      <c r="H76" s="218" t="str">
        <f>IF(基本情報入力シート!AD119="","",基本情報入力シート!AD119)</f>
        <v/>
      </c>
      <c r="I76" s="357" t="str">
        <f>IF(基本情報入力シート!AE119="","",基本情報入力シート!AE119)</f>
        <v/>
      </c>
      <c r="J76" s="476"/>
      <c r="K76" s="477"/>
      <c r="L76" s="475"/>
      <c r="M76" s="358" t="str">
        <f>IF(G76="", "", VLOOKUP(AO76,【参考】数式用!$AZ$3:$BA$6, 2, FALSE))</f>
        <v/>
      </c>
      <c r="N76" s="359" t="str">
        <f>IF(G76="","",VLOOKUP(G76,【参考】数式用!$A$4:$L$54,MATCH('別紙様式2-3（個表） '!M76,【参考】数式用!$J$3:$L$3,0)+9,FALSE))</f>
        <v/>
      </c>
      <c r="O76" s="479" t="s">
        <v>2388</v>
      </c>
      <c r="P76" s="360" t="str">
        <f t="shared" si="5"/>
        <v>未入力あり</v>
      </c>
      <c r="Q76" s="268" t="str">
        <f>IFERROR(IF(P76="未入力あり","",ROUNDDOWN(ROUNDDOWN($H76*$I76,0)*VLOOKUP($G76,【参考】数式用!$A$4:$E$54,3, FALSE),0)),"")</f>
        <v/>
      </c>
      <c r="R76" s="268" t="str">
        <f>IF(AM76="×", 0,IF(P76="未入力あり","",ROUNDDOWN(ROUNDDOWN($H76*$I76,0)*VLOOKUP($G76,【参考】数式用!$A$4:$E$54,4,FALSE),0)))</f>
        <v/>
      </c>
      <c r="S76" s="361" t="str">
        <f>IF(AN76="×", 0,IF(P76="未入力あり","",ROUNDDOWN(ROUNDDOWN($H76*$I76,0)*VLOOKUP($G76,【参考】数式用!$A$4:$E$54,5, FALSE),0)))</f>
        <v/>
      </c>
      <c r="T76" s="491"/>
      <c r="U76" s="492"/>
      <c r="V76" s="33"/>
      <c r="W76" s="765"/>
      <c r="X76" s="765"/>
      <c r="Y76" s="765"/>
      <c r="Z76" s="765"/>
      <c r="AA76" s="765"/>
      <c r="AB76" s="765"/>
      <c r="AC76" s="765"/>
      <c r="AD76" s="765"/>
      <c r="AE76" s="765"/>
      <c r="AF76" s="765"/>
      <c r="AG76" s="765"/>
      <c r="AI76" s="364" t="str">
        <f t="shared" si="0"/>
        <v/>
      </c>
      <c r="AJ76" s="363" t="e">
        <f>VLOOKUP('別紙様式2-3（個表） '!$G76,【参考】数式用!$P$4:$Q$54,2, FALSE)</f>
        <v>#N/A</v>
      </c>
      <c r="AK76" s="363" t="e">
        <f>VLOOKUP('別紙様式2-3（個表） '!$G76,【参考】数式用!$P$4:$W$54,8, FALSE)</f>
        <v>#N/A</v>
      </c>
      <c r="AL76" s="363" t="e">
        <f>VLOOKUP('別紙様式2-3（個表） '!$G76,【参考】数式用!$P$4:$AD$54,15, FALSE)</f>
        <v>#N/A</v>
      </c>
      <c r="AM76" s="363" t="str">
        <f t="shared" si="7"/>
        <v/>
      </c>
      <c r="AN76" s="363" t="str">
        <f t="shared" si="8"/>
        <v/>
      </c>
      <c r="AO76" s="363" t="str">
        <f t="shared" si="9"/>
        <v/>
      </c>
      <c r="AP76" s="363" t="str">
        <f>IF(G76="", "", VLOOKUP(G76,【参考】数式用!$A$4:$M$54,13,FALSE))</f>
        <v/>
      </c>
      <c r="AQ76" s="46" t="str">
        <f t="shared" si="10"/>
        <v>―</v>
      </c>
    </row>
    <row r="77" spans="1:43" ht="45" customHeight="1">
      <c r="A77" s="112">
        <f t="shared" si="6"/>
        <v>63</v>
      </c>
      <c r="B77" s="113" t="str">
        <f>IF(基本情報入力シート!B120="","",基本情報入力シート!B120)</f>
        <v/>
      </c>
      <c r="C77" s="114" t="str">
        <f>IF(基本情報入力シート!L120="","",基本情報入力シート!L120)</f>
        <v/>
      </c>
      <c r="D77" s="114" t="str">
        <f>IF(基本情報入力シート!Q120="","",基本情報入力シート!Q120)</f>
        <v/>
      </c>
      <c r="E77" s="114" t="str">
        <f>IF(基本情報入力シート!V120="","",基本情報入力シート!V120)</f>
        <v/>
      </c>
      <c r="F77" s="114" t="str">
        <f>IF(基本情報入力シート!W120="","",基本情報入力シート!W120)</f>
        <v/>
      </c>
      <c r="G77" s="114" t="str">
        <f>IF(基本情報入力シート!Z120="","",基本情報入力シート!Z120)</f>
        <v/>
      </c>
      <c r="H77" s="218" t="str">
        <f>IF(基本情報入力シート!AD120="","",基本情報入力シート!AD120)</f>
        <v/>
      </c>
      <c r="I77" s="357" t="str">
        <f>IF(基本情報入力シート!AE120="","",基本情報入力シート!AE120)</f>
        <v/>
      </c>
      <c r="J77" s="476"/>
      <c r="K77" s="477"/>
      <c r="L77" s="475"/>
      <c r="M77" s="358" t="str">
        <f>IF(G77="", "", VLOOKUP(AO77,【参考】数式用!$AZ$3:$BA$6, 2, FALSE))</f>
        <v/>
      </c>
      <c r="N77" s="359" t="str">
        <f>IF(G77="","",VLOOKUP(G77,【参考】数式用!$A$4:$L$54,MATCH('別紙様式2-3（個表） '!M77,【参考】数式用!$J$3:$L$3,0)+9,FALSE))</f>
        <v/>
      </c>
      <c r="O77" s="478" t="s">
        <v>2388</v>
      </c>
      <c r="P77" s="360" t="str">
        <f t="shared" si="5"/>
        <v>未入力あり</v>
      </c>
      <c r="Q77" s="268" t="str">
        <f>IFERROR(IF(P77="未入力あり","",ROUNDDOWN(ROUNDDOWN($H77*$I77,0)*VLOOKUP($G77,【参考】数式用!$A$4:$E$54,3, FALSE),0)),"")</f>
        <v/>
      </c>
      <c r="R77" s="268" t="str">
        <f>IF(AM77="×", 0,IF(P77="未入力あり","",ROUNDDOWN(ROUNDDOWN($H77*$I77,0)*VLOOKUP($G77,【参考】数式用!$A$4:$E$54,4,FALSE),0)))</f>
        <v/>
      </c>
      <c r="S77" s="361" t="str">
        <f>IF(AN77="×", 0,IF(P77="未入力あり","",ROUNDDOWN(ROUNDDOWN($H77*$I77,0)*VLOOKUP($G77,【参考】数式用!$A$4:$E$54,5, FALSE),0)))</f>
        <v/>
      </c>
      <c r="T77" s="491"/>
      <c r="U77" s="492"/>
      <c r="V77" s="33"/>
      <c r="W77" s="765"/>
      <c r="X77" s="765"/>
      <c r="Y77" s="765"/>
      <c r="Z77" s="765"/>
      <c r="AA77" s="765"/>
      <c r="AB77" s="765"/>
      <c r="AC77" s="765"/>
      <c r="AD77" s="765"/>
      <c r="AE77" s="765"/>
      <c r="AF77" s="765"/>
      <c r="AG77" s="765"/>
      <c r="AI77" s="364" t="str">
        <f t="shared" si="0"/>
        <v/>
      </c>
      <c r="AJ77" s="363" t="e">
        <f>VLOOKUP('別紙様式2-3（個表） '!$G77,【参考】数式用!$P$4:$Q$54,2, FALSE)</f>
        <v>#N/A</v>
      </c>
      <c r="AK77" s="363" t="e">
        <f>VLOOKUP('別紙様式2-3（個表） '!$G77,【参考】数式用!$P$4:$W$54,8, FALSE)</f>
        <v>#N/A</v>
      </c>
      <c r="AL77" s="363" t="e">
        <f>VLOOKUP('別紙様式2-3（個表） '!$G77,【参考】数式用!$P$4:$AD$54,15, FALSE)</f>
        <v>#N/A</v>
      </c>
      <c r="AM77" s="363" t="str">
        <f t="shared" si="7"/>
        <v/>
      </c>
      <c r="AN77" s="363" t="str">
        <f t="shared" si="8"/>
        <v/>
      </c>
      <c r="AO77" s="363" t="str">
        <f t="shared" si="9"/>
        <v/>
      </c>
      <c r="AP77" s="363" t="str">
        <f>IF(G77="", "", VLOOKUP(G77,【参考】数式用!$A$4:$M$54,13,FALSE))</f>
        <v/>
      </c>
      <c r="AQ77" s="46" t="str">
        <f t="shared" si="10"/>
        <v>―</v>
      </c>
    </row>
    <row r="78" spans="1:43" ht="45" customHeight="1">
      <c r="A78" s="112">
        <f t="shared" si="6"/>
        <v>64</v>
      </c>
      <c r="B78" s="113" t="str">
        <f>IF(基本情報入力シート!B121="","",基本情報入力シート!B121)</f>
        <v/>
      </c>
      <c r="C78" s="114" t="str">
        <f>IF(基本情報入力シート!L121="","",基本情報入力シート!L121)</f>
        <v/>
      </c>
      <c r="D78" s="114" t="str">
        <f>IF(基本情報入力シート!Q121="","",基本情報入力シート!Q121)</f>
        <v/>
      </c>
      <c r="E78" s="114" t="str">
        <f>IF(基本情報入力シート!V121="","",基本情報入力シート!V121)</f>
        <v/>
      </c>
      <c r="F78" s="114" t="str">
        <f>IF(基本情報入力シート!W121="","",基本情報入力シート!W121)</f>
        <v/>
      </c>
      <c r="G78" s="114" t="str">
        <f>IF(基本情報入力シート!Z121="","",基本情報入力シート!Z121)</f>
        <v/>
      </c>
      <c r="H78" s="218" t="str">
        <f>IF(基本情報入力シート!AD121="","",基本情報入力シート!AD121)</f>
        <v/>
      </c>
      <c r="I78" s="357" t="str">
        <f>IF(基本情報入力シート!AE121="","",基本情報入力シート!AE121)</f>
        <v/>
      </c>
      <c r="J78" s="476"/>
      <c r="K78" s="477"/>
      <c r="L78" s="475"/>
      <c r="M78" s="358" t="str">
        <f>IF(G78="", "", VLOOKUP(AO78,【参考】数式用!$AZ$3:$BA$6, 2, FALSE))</f>
        <v/>
      </c>
      <c r="N78" s="359" t="str">
        <f>IF(G78="","",VLOOKUP(G78,【参考】数式用!$A$4:$L$54,MATCH('別紙様式2-3（個表） '!M78,【参考】数式用!$J$3:$L$3,0)+9,FALSE))</f>
        <v/>
      </c>
      <c r="O78" s="479" t="s">
        <v>2388</v>
      </c>
      <c r="P78" s="360" t="str">
        <f t="shared" si="5"/>
        <v>未入力あり</v>
      </c>
      <c r="Q78" s="268" t="str">
        <f>IFERROR(IF(P78="未入力あり","",ROUNDDOWN(ROUNDDOWN($H78*$I78,0)*VLOOKUP($G78,【参考】数式用!$A$4:$E$54,3, FALSE),0)),"")</f>
        <v/>
      </c>
      <c r="R78" s="268" t="str">
        <f>IF(AM78="×", 0,IF(P78="未入力あり","",ROUNDDOWN(ROUNDDOWN($H78*$I78,0)*VLOOKUP($G78,【参考】数式用!$A$4:$E$54,4,FALSE),0)))</f>
        <v/>
      </c>
      <c r="S78" s="361" t="str">
        <f>IF(AN78="×", 0,IF(P78="未入力あり","",ROUNDDOWN(ROUNDDOWN($H78*$I78,0)*VLOOKUP($G78,【参考】数式用!$A$4:$E$54,5, FALSE),0)))</f>
        <v/>
      </c>
      <c r="T78" s="491"/>
      <c r="U78" s="492"/>
      <c r="V78" s="33"/>
      <c r="W78" s="765"/>
      <c r="X78" s="765"/>
      <c r="Y78" s="765"/>
      <c r="Z78" s="765"/>
      <c r="AA78" s="765"/>
      <c r="AB78" s="765"/>
      <c r="AC78" s="765"/>
      <c r="AD78" s="765"/>
      <c r="AE78" s="765"/>
      <c r="AF78" s="765"/>
      <c r="AG78" s="765"/>
      <c r="AI78" s="364" t="str">
        <f t="shared" si="0"/>
        <v/>
      </c>
      <c r="AJ78" s="363" t="e">
        <f>VLOOKUP('別紙様式2-3（個表） '!$G78,【参考】数式用!$P$4:$Q$54,2, FALSE)</f>
        <v>#N/A</v>
      </c>
      <c r="AK78" s="363" t="e">
        <f>VLOOKUP('別紙様式2-3（個表） '!$G78,【参考】数式用!$P$4:$W$54,8, FALSE)</f>
        <v>#N/A</v>
      </c>
      <c r="AL78" s="363" t="e">
        <f>VLOOKUP('別紙様式2-3（個表） '!$G78,【参考】数式用!$P$4:$AD$54,15, FALSE)</f>
        <v>#N/A</v>
      </c>
      <c r="AM78" s="363" t="str">
        <f t="shared" si="7"/>
        <v/>
      </c>
      <c r="AN78" s="363" t="str">
        <f t="shared" si="8"/>
        <v/>
      </c>
      <c r="AO78" s="363" t="str">
        <f t="shared" si="9"/>
        <v/>
      </c>
      <c r="AP78" s="363" t="str">
        <f>IF(G78="", "", VLOOKUP(G78,【参考】数式用!$A$4:$M$54,13,FALSE))</f>
        <v/>
      </c>
      <c r="AQ78" s="46" t="str">
        <f t="shared" si="10"/>
        <v>―</v>
      </c>
    </row>
    <row r="79" spans="1:43" ht="45" customHeight="1">
      <c r="A79" s="112">
        <f t="shared" si="6"/>
        <v>65</v>
      </c>
      <c r="B79" s="113" t="str">
        <f>IF(基本情報入力シート!B122="","",基本情報入力シート!B122)</f>
        <v/>
      </c>
      <c r="C79" s="114" t="str">
        <f>IF(基本情報入力シート!L122="","",基本情報入力シート!L122)</f>
        <v/>
      </c>
      <c r="D79" s="114" t="str">
        <f>IF(基本情報入力シート!Q122="","",基本情報入力シート!Q122)</f>
        <v/>
      </c>
      <c r="E79" s="114" t="str">
        <f>IF(基本情報入力シート!V122="","",基本情報入力シート!V122)</f>
        <v/>
      </c>
      <c r="F79" s="114" t="str">
        <f>IF(基本情報入力シート!W122="","",基本情報入力シート!W122)</f>
        <v/>
      </c>
      <c r="G79" s="114" t="str">
        <f>IF(基本情報入力シート!Z122="","",基本情報入力シート!Z122)</f>
        <v/>
      </c>
      <c r="H79" s="218" t="str">
        <f>IF(基本情報入力シート!AD122="","",基本情報入力シート!AD122)</f>
        <v/>
      </c>
      <c r="I79" s="357" t="str">
        <f>IF(基本情報入力シート!AE122="","",基本情報入力シート!AE122)</f>
        <v/>
      </c>
      <c r="J79" s="476"/>
      <c r="K79" s="477"/>
      <c r="L79" s="475"/>
      <c r="M79" s="358" t="str">
        <f>IF(G79="", "", VLOOKUP(AO79,【参考】数式用!$AZ$3:$BA$6, 2, FALSE))</f>
        <v/>
      </c>
      <c r="N79" s="359" t="str">
        <f>IF(G79="","",VLOOKUP(G79,【参考】数式用!$A$4:$L$54,MATCH('別紙様式2-3（個表） '!M79,【参考】数式用!$J$3:$L$3,0)+9,FALSE))</f>
        <v/>
      </c>
      <c r="O79" s="479" t="s">
        <v>2388</v>
      </c>
      <c r="P79" s="360" t="str">
        <f t="shared" si="5"/>
        <v>未入力あり</v>
      </c>
      <c r="Q79" s="268" t="str">
        <f>IFERROR(IF(P79="未入力あり","",ROUNDDOWN(ROUNDDOWN($H79*$I79,0)*VLOOKUP($G79,【参考】数式用!$A$4:$E$54,3, FALSE),0)),"")</f>
        <v/>
      </c>
      <c r="R79" s="268" t="str">
        <f>IF(AM79="×", 0,IF(P79="未入力あり","",ROUNDDOWN(ROUNDDOWN($H79*$I79,0)*VLOOKUP($G79,【参考】数式用!$A$4:$E$54,4,FALSE),0)))</f>
        <v/>
      </c>
      <c r="S79" s="361" t="str">
        <f>IF(AN79="×", 0,IF(P79="未入力あり","",ROUNDDOWN(ROUNDDOWN($H79*$I79,0)*VLOOKUP($G79,【参考】数式用!$A$4:$E$54,5, FALSE),0)))</f>
        <v/>
      </c>
      <c r="T79" s="491"/>
      <c r="U79" s="492"/>
      <c r="V79" s="33"/>
      <c r="W79" s="765"/>
      <c r="X79" s="765"/>
      <c r="Y79" s="765"/>
      <c r="Z79" s="765"/>
      <c r="AA79" s="765"/>
      <c r="AB79" s="765"/>
      <c r="AC79" s="765"/>
      <c r="AD79" s="765"/>
      <c r="AE79" s="765"/>
      <c r="AF79" s="765"/>
      <c r="AG79" s="765"/>
      <c r="AI79" s="364" t="str">
        <f t="shared" ref="AI79:AI114" si="11">IF(T79="○", F79, "")</f>
        <v/>
      </c>
      <c r="AJ79" s="363" t="e">
        <f>VLOOKUP('別紙様式2-3（個表） '!$G79,【参考】数式用!$P$4:$Q$54,2, FALSE)</f>
        <v>#N/A</v>
      </c>
      <c r="AK79" s="363" t="e">
        <f>VLOOKUP('別紙様式2-3（個表） '!$G79,【参考】数式用!$P$4:$W$54,8, FALSE)</f>
        <v>#N/A</v>
      </c>
      <c r="AL79" s="363" t="e">
        <f>VLOOKUP('別紙様式2-3（個表） '!$G79,【参考】数式用!$P$4:$AD$54,15, FALSE)</f>
        <v>#N/A</v>
      </c>
      <c r="AM79" s="363" t="str">
        <f t="shared" ref="AM79:AM114" si="12">IF(K79="", "", IF(OR(K79="要件を満たさない",K79="―"), "×","○"))</f>
        <v/>
      </c>
      <c r="AN79" s="363" t="str">
        <f t="shared" ref="AN79:AN114" si="13">IF(L79="", "", IF(OR(L79="要件を満たさない",L79="―"), "×","○"))</f>
        <v/>
      </c>
      <c r="AO79" s="363" t="str">
        <f t="shared" ref="AO79:AO110" si="14">IF(G79="","", "○"&amp;AM79&amp;AN79)</f>
        <v/>
      </c>
      <c r="AP79" s="363" t="str">
        <f>IF(G79="", "", VLOOKUP(G79,【参考】数式用!$A$4:$M$54,13,FALSE))</f>
        <v/>
      </c>
      <c r="AQ79" s="46" t="str">
        <f t="shared" ref="AQ79:AQ114" si="15">IF(AND(AM79="×",L79="②の要件を満たしている"),"×","―")</f>
        <v>―</v>
      </c>
    </row>
    <row r="80" spans="1:43" ht="45" customHeight="1">
      <c r="A80" s="112">
        <f t="shared" si="6"/>
        <v>66</v>
      </c>
      <c r="B80" s="113" t="str">
        <f>IF(基本情報入力シート!B123="","",基本情報入力シート!B123)</f>
        <v/>
      </c>
      <c r="C80" s="114" t="str">
        <f>IF(基本情報入力シート!L123="","",基本情報入力シート!L123)</f>
        <v/>
      </c>
      <c r="D80" s="114" t="str">
        <f>IF(基本情報入力シート!Q123="","",基本情報入力シート!Q123)</f>
        <v/>
      </c>
      <c r="E80" s="114" t="str">
        <f>IF(基本情報入力シート!V123="","",基本情報入力シート!V123)</f>
        <v/>
      </c>
      <c r="F80" s="114" t="str">
        <f>IF(基本情報入力シート!W123="","",基本情報入力シート!W123)</f>
        <v/>
      </c>
      <c r="G80" s="114" t="str">
        <f>IF(基本情報入力シート!Z123="","",基本情報入力シート!Z123)</f>
        <v/>
      </c>
      <c r="H80" s="218" t="str">
        <f>IF(基本情報入力シート!AD123="","",基本情報入力シート!AD123)</f>
        <v/>
      </c>
      <c r="I80" s="357" t="str">
        <f>IF(基本情報入力シート!AE123="","",基本情報入力シート!AE123)</f>
        <v/>
      </c>
      <c r="J80" s="476"/>
      <c r="K80" s="477"/>
      <c r="L80" s="475"/>
      <c r="M80" s="358" t="str">
        <f>IF(G80="", "", VLOOKUP(AO80,【参考】数式用!$AZ$3:$BA$6, 2, FALSE))</f>
        <v/>
      </c>
      <c r="N80" s="359" t="str">
        <f>IF(G80="","",VLOOKUP(G80,【参考】数式用!$A$4:$L$54,MATCH('別紙様式2-3（個表） '!M80,【参考】数式用!$J$3:$L$3,0)+9,FALSE))</f>
        <v/>
      </c>
      <c r="O80" s="478" t="s">
        <v>2388</v>
      </c>
      <c r="P80" s="360" t="str">
        <f t="shared" ref="P80:P114" si="16">IFERROR(ROUNDDOWN(ROUNDDOWN($H80*$I80,0)*$N80,0),"未入力あり")</f>
        <v>未入力あり</v>
      </c>
      <c r="Q80" s="268" t="str">
        <f>IFERROR(IF(P80="未入力あり","",ROUNDDOWN(ROUNDDOWN($H80*$I80,0)*VLOOKUP($G80,【参考】数式用!$A$4:$E$54,3, FALSE),0)),"")</f>
        <v/>
      </c>
      <c r="R80" s="268" t="str">
        <f>IF(AM80="×", 0,IF(P80="未入力あり","",ROUNDDOWN(ROUNDDOWN($H80*$I80,0)*VLOOKUP($G80,【参考】数式用!$A$4:$E$54,4,FALSE),0)))</f>
        <v/>
      </c>
      <c r="S80" s="361" t="str">
        <f>IF(AN80="×", 0,IF(P80="未入力あり","",ROUNDDOWN(ROUNDDOWN($H80*$I80,0)*VLOOKUP($G80,【参考】数式用!$A$4:$E$54,5, FALSE),0)))</f>
        <v/>
      </c>
      <c r="T80" s="491"/>
      <c r="U80" s="492"/>
      <c r="V80" s="33"/>
      <c r="W80" s="765"/>
      <c r="X80" s="765"/>
      <c r="Y80" s="765"/>
      <c r="Z80" s="765"/>
      <c r="AA80" s="765"/>
      <c r="AB80" s="765"/>
      <c r="AC80" s="765"/>
      <c r="AD80" s="765"/>
      <c r="AE80" s="765"/>
      <c r="AF80" s="765"/>
      <c r="AG80" s="765"/>
      <c r="AI80" s="364" t="str">
        <f t="shared" si="11"/>
        <v/>
      </c>
      <c r="AJ80" s="363" t="e">
        <f>VLOOKUP('別紙様式2-3（個表） '!$G80,【参考】数式用!$P$4:$Q$54,2, FALSE)</f>
        <v>#N/A</v>
      </c>
      <c r="AK80" s="363" t="e">
        <f>VLOOKUP('別紙様式2-3（個表） '!$G80,【参考】数式用!$P$4:$W$54,8, FALSE)</f>
        <v>#N/A</v>
      </c>
      <c r="AL80" s="363" t="e">
        <f>VLOOKUP('別紙様式2-3（個表） '!$G80,【参考】数式用!$P$4:$AD$54,15, FALSE)</f>
        <v>#N/A</v>
      </c>
      <c r="AM80" s="363" t="str">
        <f t="shared" si="12"/>
        <v/>
      </c>
      <c r="AN80" s="363" t="str">
        <f t="shared" si="13"/>
        <v/>
      </c>
      <c r="AO80" s="363" t="str">
        <f t="shared" si="14"/>
        <v/>
      </c>
      <c r="AP80" s="363" t="str">
        <f>IF(G80="", "", VLOOKUP(G80,【参考】数式用!$A$4:$M$54,13,FALSE))</f>
        <v/>
      </c>
      <c r="AQ80" s="46" t="str">
        <f t="shared" si="15"/>
        <v>―</v>
      </c>
    </row>
    <row r="81" spans="1:43" ht="45" customHeight="1">
      <c r="A81" s="112">
        <f t="shared" ref="A81:A114" si="17">A80+1</f>
        <v>67</v>
      </c>
      <c r="B81" s="113" t="str">
        <f>IF(基本情報入力シート!B124="","",基本情報入力シート!B124)</f>
        <v/>
      </c>
      <c r="C81" s="114" t="str">
        <f>IF(基本情報入力シート!L124="","",基本情報入力シート!L124)</f>
        <v/>
      </c>
      <c r="D81" s="114" t="str">
        <f>IF(基本情報入力シート!Q124="","",基本情報入力シート!Q124)</f>
        <v/>
      </c>
      <c r="E81" s="114" t="str">
        <f>IF(基本情報入力シート!V124="","",基本情報入力シート!V124)</f>
        <v/>
      </c>
      <c r="F81" s="114" t="str">
        <f>IF(基本情報入力シート!W124="","",基本情報入力シート!W124)</f>
        <v/>
      </c>
      <c r="G81" s="114" t="str">
        <f>IF(基本情報入力シート!Z124="","",基本情報入力シート!Z124)</f>
        <v/>
      </c>
      <c r="H81" s="218" t="str">
        <f>IF(基本情報入力シート!AD124="","",基本情報入力シート!AD124)</f>
        <v/>
      </c>
      <c r="I81" s="357" t="str">
        <f>IF(基本情報入力シート!AE124="","",基本情報入力シート!AE124)</f>
        <v/>
      </c>
      <c r="J81" s="476"/>
      <c r="K81" s="477"/>
      <c r="L81" s="475"/>
      <c r="M81" s="358" t="str">
        <f>IF(G81="", "", VLOOKUP(AO81,【参考】数式用!$AZ$3:$BA$6, 2, FALSE))</f>
        <v/>
      </c>
      <c r="N81" s="359" t="str">
        <f>IF(G81="","",VLOOKUP(G81,【参考】数式用!$A$4:$L$54,MATCH('別紙様式2-3（個表） '!M81,【参考】数式用!$J$3:$L$3,0)+9,FALSE))</f>
        <v/>
      </c>
      <c r="O81" s="479" t="s">
        <v>2388</v>
      </c>
      <c r="P81" s="360" t="str">
        <f t="shared" si="16"/>
        <v>未入力あり</v>
      </c>
      <c r="Q81" s="268" t="str">
        <f>IFERROR(IF(P81="未入力あり","",ROUNDDOWN(ROUNDDOWN($H81*$I81,0)*VLOOKUP($G81,【参考】数式用!$A$4:$E$54,3, FALSE),0)),"")</f>
        <v/>
      </c>
      <c r="R81" s="268" t="str">
        <f>IF(AM81="×", 0,IF(P81="未入力あり","",ROUNDDOWN(ROUNDDOWN($H81*$I81,0)*VLOOKUP($G81,【参考】数式用!$A$4:$E$54,4,FALSE),0)))</f>
        <v/>
      </c>
      <c r="S81" s="361" t="str">
        <f>IF(AN81="×", 0,IF(P81="未入力あり","",ROUNDDOWN(ROUNDDOWN($H81*$I81,0)*VLOOKUP($G81,【参考】数式用!$A$4:$E$54,5, FALSE),0)))</f>
        <v/>
      </c>
      <c r="T81" s="491"/>
      <c r="U81" s="492"/>
      <c r="V81" s="33"/>
      <c r="W81" s="765"/>
      <c r="X81" s="765"/>
      <c r="Y81" s="765"/>
      <c r="Z81" s="765"/>
      <c r="AA81" s="765"/>
      <c r="AB81" s="765"/>
      <c r="AC81" s="765"/>
      <c r="AD81" s="765"/>
      <c r="AE81" s="765"/>
      <c r="AF81" s="765"/>
      <c r="AG81" s="765"/>
      <c r="AI81" s="364" t="str">
        <f t="shared" si="11"/>
        <v/>
      </c>
      <c r="AJ81" s="363" t="e">
        <f>VLOOKUP('別紙様式2-3（個表） '!$G81,【参考】数式用!$P$4:$Q$54,2, FALSE)</f>
        <v>#N/A</v>
      </c>
      <c r="AK81" s="363" t="e">
        <f>VLOOKUP('別紙様式2-3（個表） '!$G81,【参考】数式用!$P$4:$W$54,8, FALSE)</f>
        <v>#N/A</v>
      </c>
      <c r="AL81" s="363" t="e">
        <f>VLOOKUP('別紙様式2-3（個表） '!$G81,【参考】数式用!$P$4:$AD$54,15, FALSE)</f>
        <v>#N/A</v>
      </c>
      <c r="AM81" s="363" t="str">
        <f t="shared" si="12"/>
        <v/>
      </c>
      <c r="AN81" s="363" t="str">
        <f t="shared" si="13"/>
        <v/>
      </c>
      <c r="AO81" s="363" t="str">
        <f t="shared" si="14"/>
        <v/>
      </c>
      <c r="AP81" s="363" t="str">
        <f>IF(G81="", "", VLOOKUP(G81,【参考】数式用!$A$4:$M$54,13,FALSE))</f>
        <v/>
      </c>
      <c r="AQ81" s="46" t="str">
        <f t="shared" si="15"/>
        <v>―</v>
      </c>
    </row>
    <row r="82" spans="1:43" ht="45" customHeight="1">
      <c r="A82" s="112">
        <f t="shared" si="17"/>
        <v>68</v>
      </c>
      <c r="B82" s="113" t="str">
        <f>IF(基本情報入力シート!B125="","",基本情報入力シート!B125)</f>
        <v/>
      </c>
      <c r="C82" s="114" t="str">
        <f>IF(基本情報入力シート!L125="","",基本情報入力シート!L125)</f>
        <v/>
      </c>
      <c r="D82" s="114" t="str">
        <f>IF(基本情報入力シート!Q125="","",基本情報入力シート!Q125)</f>
        <v/>
      </c>
      <c r="E82" s="114" t="str">
        <f>IF(基本情報入力シート!V125="","",基本情報入力シート!V125)</f>
        <v/>
      </c>
      <c r="F82" s="114" t="str">
        <f>IF(基本情報入力シート!W125="","",基本情報入力シート!W125)</f>
        <v/>
      </c>
      <c r="G82" s="114" t="str">
        <f>IF(基本情報入力シート!Z125="","",基本情報入力シート!Z125)</f>
        <v/>
      </c>
      <c r="H82" s="218" t="str">
        <f>IF(基本情報入力シート!AD125="","",基本情報入力シート!AD125)</f>
        <v/>
      </c>
      <c r="I82" s="357" t="str">
        <f>IF(基本情報入力シート!AE125="","",基本情報入力シート!AE125)</f>
        <v/>
      </c>
      <c r="J82" s="476"/>
      <c r="K82" s="477"/>
      <c r="L82" s="475"/>
      <c r="M82" s="358" t="str">
        <f>IF(G82="", "", VLOOKUP(AO82,【参考】数式用!$AZ$3:$BA$6, 2, FALSE))</f>
        <v/>
      </c>
      <c r="N82" s="359" t="str">
        <f>IF(G82="","",VLOOKUP(G82,【参考】数式用!$A$4:$L$54,MATCH('別紙様式2-3（個表） '!M82,【参考】数式用!$J$3:$L$3,0)+9,FALSE))</f>
        <v/>
      </c>
      <c r="O82" s="479" t="s">
        <v>2388</v>
      </c>
      <c r="P82" s="360" t="str">
        <f t="shared" si="16"/>
        <v>未入力あり</v>
      </c>
      <c r="Q82" s="268" t="str">
        <f>IFERROR(IF(P82="未入力あり","",ROUNDDOWN(ROUNDDOWN($H82*$I82,0)*VLOOKUP($G82,【参考】数式用!$A$4:$E$54,3, FALSE),0)),"")</f>
        <v/>
      </c>
      <c r="R82" s="268" t="str">
        <f>IF(AM82="×", 0,IF(P82="未入力あり","",ROUNDDOWN(ROUNDDOWN($H82*$I82,0)*VLOOKUP($G82,【参考】数式用!$A$4:$E$54,4,FALSE),0)))</f>
        <v/>
      </c>
      <c r="S82" s="361" t="str">
        <f>IF(AN82="×", 0,IF(P82="未入力あり","",ROUNDDOWN(ROUNDDOWN($H82*$I82,0)*VLOOKUP($G82,【参考】数式用!$A$4:$E$54,5, FALSE),0)))</f>
        <v/>
      </c>
      <c r="T82" s="491"/>
      <c r="U82" s="492"/>
      <c r="V82" s="33"/>
      <c r="W82" s="765"/>
      <c r="X82" s="765"/>
      <c r="Y82" s="765"/>
      <c r="Z82" s="765"/>
      <c r="AA82" s="765"/>
      <c r="AB82" s="765"/>
      <c r="AC82" s="765"/>
      <c r="AD82" s="765"/>
      <c r="AE82" s="765"/>
      <c r="AF82" s="765"/>
      <c r="AG82" s="765"/>
      <c r="AI82" s="364" t="str">
        <f t="shared" si="11"/>
        <v/>
      </c>
      <c r="AJ82" s="363" t="e">
        <f>VLOOKUP('別紙様式2-3（個表） '!$G82,【参考】数式用!$P$4:$Q$54,2, FALSE)</f>
        <v>#N/A</v>
      </c>
      <c r="AK82" s="363" t="e">
        <f>VLOOKUP('別紙様式2-3（個表） '!$G82,【参考】数式用!$P$4:$W$54,8, FALSE)</f>
        <v>#N/A</v>
      </c>
      <c r="AL82" s="363" t="e">
        <f>VLOOKUP('別紙様式2-3（個表） '!$G82,【参考】数式用!$P$4:$AD$54,15, FALSE)</f>
        <v>#N/A</v>
      </c>
      <c r="AM82" s="363" t="str">
        <f t="shared" si="12"/>
        <v/>
      </c>
      <c r="AN82" s="363" t="str">
        <f t="shared" si="13"/>
        <v/>
      </c>
      <c r="AO82" s="363" t="str">
        <f t="shared" si="14"/>
        <v/>
      </c>
      <c r="AP82" s="363" t="str">
        <f>IF(G82="", "", VLOOKUP(G82,【参考】数式用!$A$4:$M$54,13,FALSE))</f>
        <v/>
      </c>
      <c r="AQ82" s="46" t="str">
        <f t="shared" si="15"/>
        <v>―</v>
      </c>
    </row>
    <row r="83" spans="1:43" ht="45" customHeight="1">
      <c r="A83" s="112">
        <f t="shared" si="17"/>
        <v>69</v>
      </c>
      <c r="B83" s="113" t="str">
        <f>IF(基本情報入力シート!B126="","",基本情報入力シート!B126)</f>
        <v/>
      </c>
      <c r="C83" s="114" t="str">
        <f>IF(基本情報入力シート!L126="","",基本情報入力シート!L126)</f>
        <v/>
      </c>
      <c r="D83" s="114" t="str">
        <f>IF(基本情報入力シート!Q126="","",基本情報入力シート!Q126)</f>
        <v/>
      </c>
      <c r="E83" s="114" t="str">
        <f>IF(基本情報入力シート!V126="","",基本情報入力シート!V126)</f>
        <v/>
      </c>
      <c r="F83" s="114" t="str">
        <f>IF(基本情報入力シート!W126="","",基本情報入力シート!W126)</f>
        <v/>
      </c>
      <c r="G83" s="114" t="str">
        <f>IF(基本情報入力シート!Z126="","",基本情報入力シート!Z126)</f>
        <v/>
      </c>
      <c r="H83" s="218" t="str">
        <f>IF(基本情報入力シート!AD126="","",基本情報入力シート!AD126)</f>
        <v/>
      </c>
      <c r="I83" s="357" t="str">
        <f>IF(基本情報入力シート!AE126="","",基本情報入力シート!AE126)</f>
        <v/>
      </c>
      <c r="J83" s="476"/>
      <c r="K83" s="477"/>
      <c r="L83" s="475"/>
      <c r="M83" s="358" t="str">
        <f>IF(G83="", "", VLOOKUP(AO83,【参考】数式用!$AZ$3:$BA$6, 2, FALSE))</f>
        <v/>
      </c>
      <c r="N83" s="359" t="str">
        <f>IF(G83="","",VLOOKUP(G83,【参考】数式用!$A$4:$L$54,MATCH('別紙様式2-3（個表） '!M83,【参考】数式用!$J$3:$L$3,0)+9,FALSE))</f>
        <v/>
      </c>
      <c r="O83" s="478" t="s">
        <v>2388</v>
      </c>
      <c r="P83" s="360" t="str">
        <f t="shared" si="16"/>
        <v>未入力あり</v>
      </c>
      <c r="Q83" s="268" t="str">
        <f>IFERROR(IF(P83="未入力あり","",ROUNDDOWN(ROUNDDOWN($H83*$I83,0)*VLOOKUP($G83,【参考】数式用!$A$4:$E$54,3, FALSE),0)),"")</f>
        <v/>
      </c>
      <c r="R83" s="268" t="str">
        <f>IF(AM83="×", 0,IF(P83="未入力あり","",ROUNDDOWN(ROUNDDOWN($H83*$I83,0)*VLOOKUP($G83,【参考】数式用!$A$4:$E$54,4,FALSE),0)))</f>
        <v/>
      </c>
      <c r="S83" s="361" t="str">
        <f>IF(AN83="×", 0,IF(P83="未入力あり","",ROUNDDOWN(ROUNDDOWN($H83*$I83,0)*VLOOKUP($G83,【参考】数式用!$A$4:$E$54,5, FALSE),0)))</f>
        <v/>
      </c>
      <c r="T83" s="491"/>
      <c r="U83" s="492"/>
      <c r="V83" s="33"/>
      <c r="W83" s="765"/>
      <c r="X83" s="765"/>
      <c r="Y83" s="765"/>
      <c r="Z83" s="765"/>
      <c r="AA83" s="765"/>
      <c r="AB83" s="765"/>
      <c r="AC83" s="765"/>
      <c r="AD83" s="765"/>
      <c r="AE83" s="765"/>
      <c r="AF83" s="765"/>
      <c r="AG83" s="765"/>
      <c r="AI83" s="364" t="str">
        <f t="shared" si="11"/>
        <v/>
      </c>
      <c r="AJ83" s="363" t="e">
        <f>VLOOKUP('別紙様式2-3（個表） '!$G83,【参考】数式用!$P$4:$Q$54,2, FALSE)</f>
        <v>#N/A</v>
      </c>
      <c r="AK83" s="363" t="e">
        <f>VLOOKUP('別紙様式2-3（個表） '!$G83,【参考】数式用!$P$4:$W$54,8, FALSE)</f>
        <v>#N/A</v>
      </c>
      <c r="AL83" s="363" t="e">
        <f>VLOOKUP('別紙様式2-3（個表） '!$G83,【参考】数式用!$P$4:$AD$54,15, FALSE)</f>
        <v>#N/A</v>
      </c>
      <c r="AM83" s="363" t="str">
        <f t="shared" si="12"/>
        <v/>
      </c>
      <c r="AN83" s="363" t="str">
        <f t="shared" si="13"/>
        <v/>
      </c>
      <c r="AO83" s="363" t="str">
        <f t="shared" si="14"/>
        <v/>
      </c>
      <c r="AP83" s="363" t="str">
        <f>IF(G83="", "", VLOOKUP(G83,【参考】数式用!$A$4:$M$54,13,FALSE))</f>
        <v/>
      </c>
      <c r="AQ83" s="46" t="str">
        <f t="shared" si="15"/>
        <v>―</v>
      </c>
    </row>
    <row r="84" spans="1:43" ht="45" customHeight="1">
      <c r="A84" s="112">
        <f t="shared" si="17"/>
        <v>70</v>
      </c>
      <c r="B84" s="113" t="str">
        <f>IF(基本情報入力シート!B127="","",基本情報入力シート!B127)</f>
        <v/>
      </c>
      <c r="C84" s="114" t="str">
        <f>IF(基本情報入力シート!L127="","",基本情報入力シート!L127)</f>
        <v/>
      </c>
      <c r="D84" s="114" t="str">
        <f>IF(基本情報入力シート!Q127="","",基本情報入力シート!Q127)</f>
        <v/>
      </c>
      <c r="E84" s="114" t="str">
        <f>IF(基本情報入力シート!V127="","",基本情報入力シート!V127)</f>
        <v/>
      </c>
      <c r="F84" s="114" t="str">
        <f>IF(基本情報入力シート!W127="","",基本情報入力シート!W127)</f>
        <v/>
      </c>
      <c r="G84" s="114" t="str">
        <f>IF(基本情報入力シート!Z127="","",基本情報入力シート!Z127)</f>
        <v/>
      </c>
      <c r="H84" s="218" t="str">
        <f>IF(基本情報入力シート!AD127="","",基本情報入力シート!AD127)</f>
        <v/>
      </c>
      <c r="I84" s="357" t="str">
        <f>IF(基本情報入力シート!AE127="","",基本情報入力シート!AE127)</f>
        <v/>
      </c>
      <c r="J84" s="476"/>
      <c r="K84" s="477"/>
      <c r="L84" s="475"/>
      <c r="M84" s="358" t="str">
        <f>IF(G84="", "", VLOOKUP(AO84,【参考】数式用!$AZ$3:$BA$6, 2, FALSE))</f>
        <v/>
      </c>
      <c r="N84" s="359" t="str">
        <f>IF(G84="","",VLOOKUP(G84,【参考】数式用!$A$4:$L$54,MATCH('別紙様式2-3（個表） '!M84,【参考】数式用!$J$3:$L$3,0)+9,FALSE))</f>
        <v/>
      </c>
      <c r="O84" s="479" t="s">
        <v>2388</v>
      </c>
      <c r="P84" s="360" t="str">
        <f t="shared" si="16"/>
        <v>未入力あり</v>
      </c>
      <c r="Q84" s="268" t="str">
        <f>IFERROR(IF(P84="未入力あり","",ROUNDDOWN(ROUNDDOWN($H84*$I84,0)*VLOOKUP($G84,【参考】数式用!$A$4:$E$54,3, FALSE),0)),"")</f>
        <v/>
      </c>
      <c r="R84" s="268" t="str">
        <f>IF(AM84="×", 0,IF(P84="未入力あり","",ROUNDDOWN(ROUNDDOWN($H84*$I84,0)*VLOOKUP($G84,【参考】数式用!$A$4:$E$54,4,FALSE),0)))</f>
        <v/>
      </c>
      <c r="S84" s="361" t="str">
        <f>IF(AN84="×", 0,IF(P84="未入力あり","",ROUNDDOWN(ROUNDDOWN($H84*$I84,0)*VLOOKUP($G84,【参考】数式用!$A$4:$E$54,5, FALSE),0)))</f>
        <v/>
      </c>
      <c r="T84" s="491"/>
      <c r="U84" s="492"/>
      <c r="V84" s="33"/>
      <c r="W84" s="765"/>
      <c r="X84" s="765"/>
      <c r="Y84" s="765"/>
      <c r="Z84" s="765"/>
      <c r="AA84" s="765"/>
      <c r="AB84" s="765"/>
      <c r="AC84" s="765"/>
      <c r="AD84" s="765"/>
      <c r="AE84" s="765"/>
      <c r="AF84" s="765"/>
      <c r="AG84" s="765"/>
      <c r="AI84" s="364" t="str">
        <f t="shared" si="11"/>
        <v/>
      </c>
      <c r="AJ84" s="363" t="e">
        <f>VLOOKUP('別紙様式2-3（個表） '!$G84,【参考】数式用!$P$4:$Q$54,2, FALSE)</f>
        <v>#N/A</v>
      </c>
      <c r="AK84" s="363" t="e">
        <f>VLOOKUP('別紙様式2-3（個表） '!$G84,【参考】数式用!$P$4:$W$54,8, FALSE)</f>
        <v>#N/A</v>
      </c>
      <c r="AL84" s="363" t="e">
        <f>VLOOKUP('別紙様式2-3（個表） '!$G84,【参考】数式用!$P$4:$AD$54,15, FALSE)</f>
        <v>#N/A</v>
      </c>
      <c r="AM84" s="363" t="str">
        <f t="shared" si="12"/>
        <v/>
      </c>
      <c r="AN84" s="363" t="str">
        <f t="shared" si="13"/>
        <v/>
      </c>
      <c r="AO84" s="363" t="str">
        <f t="shared" si="14"/>
        <v/>
      </c>
      <c r="AP84" s="363" t="str">
        <f>IF(G84="", "", VLOOKUP(G84,【参考】数式用!$A$4:$M$54,13,FALSE))</f>
        <v/>
      </c>
      <c r="AQ84" s="46" t="str">
        <f t="shared" si="15"/>
        <v>―</v>
      </c>
    </row>
    <row r="85" spans="1:43" ht="45" customHeight="1">
      <c r="A85" s="112">
        <f t="shared" si="17"/>
        <v>71</v>
      </c>
      <c r="B85" s="113" t="str">
        <f>IF(基本情報入力シート!B128="","",基本情報入力シート!B128)</f>
        <v/>
      </c>
      <c r="C85" s="114" t="str">
        <f>IF(基本情報入力シート!L128="","",基本情報入力シート!L128)</f>
        <v/>
      </c>
      <c r="D85" s="114" t="str">
        <f>IF(基本情報入力シート!Q128="","",基本情報入力シート!Q128)</f>
        <v/>
      </c>
      <c r="E85" s="114" t="str">
        <f>IF(基本情報入力シート!V128="","",基本情報入力シート!V128)</f>
        <v/>
      </c>
      <c r="F85" s="114" t="str">
        <f>IF(基本情報入力シート!W128="","",基本情報入力シート!W128)</f>
        <v/>
      </c>
      <c r="G85" s="114" t="str">
        <f>IF(基本情報入力シート!Z128="","",基本情報入力シート!Z128)</f>
        <v/>
      </c>
      <c r="H85" s="218" t="str">
        <f>IF(基本情報入力シート!AD128="","",基本情報入力シート!AD128)</f>
        <v/>
      </c>
      <c r="I85" s="357" t="str">
        <f>IF(基本情報入力シート!AE128="","",基本情報入力シート!AE128)</f>
        <v/>
      </c>
      <c r="J85" s="476"/>
      <c r="K85" s="477"/>
      <c r="L85" s="475"/>
      <c r="M85" s="358" t="str">
        <f>IF(G85="", "", VLOOKUP(AO85,【参考】数式用!$AZ$3:$BA$6, 2, FALSE))</f>
        <v/>
      </c>
      <c r="N85" s="359" t="str">
        <f>IF(G85="","",VLOOKUP(G85,【参考】数式用!$A$4:$L$54,MATCH('別紙様式2-3（個表） '!M85,【参考】数式用!$J$3:$L$3,0)+9,FALSE))</f>
        <v/>
      </c>
      <c r="O85" s="479" t="s">
        <v>2388</v>
      </c>
      <c r="P85" s="360" t="str">
        <f t="shared" si="16"/>
        <v>未入力あり</v>
      </c>
      <c r="Q85" s="268" t="str">
        <f>IFERROR(IF(P85="未入力あり","",ROUNDDOWN(ROUNDDOWN($H85*$I85,0)*VLOOKUP($G85,【参考】数式用!$A$4:$E$54,3, FALSE),0)),"")</f>
        <v/>
      </c>
      <c r="R85" s="268" t="str">
        <f>IF(AM85="×", 0,IF(P85="未入力あり","",ROUNDDOWN(ROUNDDOWN($H85*$I85,0)*VLOOKUP($G85,【参考】数式用!$A$4:$E$54,4,FALSE),0)))</f>
        <v/>
      </c>
      <c r="S85" s="361" t="str">
        <f>IF(AN85="×", 0,IF(P85="未入力あり","",ROUNDDOWN(ROUNDDOWN($H85*$I85,0)*VLOOKUP($G85,【参考】数式用!$A$4:$E$54,5, FALSE),0)))</f>
        <v/>
      </c>
      <c r="T85" s="491"/>
      <c r="U85" s="492"/>
      <c r="V85" s="33"/>
      <c r="W85" s="765"/>
      <c r="X85" s="765"/>
      <c r="Y85" s="765"/>
      <c r="Z85" s="765"/>
      <c r="AA85" s="765"/>
      <c r="AB85" s="765"/>
      <c r="AC85" s="765"/>
      <c r="AD85" s="765"/>
      <c r="AE85" s="765"/>
      <c r="AF85" s="765"/>
      <c r="AG85" s="765"/>
      <c r="AI85" s="364" t="str">
        <f t="shared" si="11"/>
        <v/>
      </c>
      <c r="AJ85" s="363" t="e">
        <f>VLOOKUP('別紙様式2-3（個表） '!$G85,【参考】数式用!$P$4:$Q$54,2, FALSE)</f>
        <v>#N/A</v>
      </c>
      <c r="AK85" s="363" t="e">
        <f>VLOOKUP('別紙様式2-3（個表） '!$G85,【参考】数式用!$P$4:$W$54,8, FALSE)</f>
        <v>#N/A</v>
      </c>
      <c r="AL85" s="363" t="e">
        <f>VLOOKUP('別紙様式2-3（個表） '!$G85,【参考】数式用!$P$4:$AD$54,15, FALSE)</f>
        <v>#N/A</v>
      </c>
      <c r="AM85" s="363" t="str">
        <f t="shared" si="12"/>
        <v/>
      </c>
      <c r="AN85" s="363" t="str">
        <f t="shared" si="13"/>
        <v/>
      </c>
      <c r="AO85" s="363" t="str">
        <f t="shared" si="14"/>
        <v/>
      </c>
      <c r="AP85" s="363" t="str">
        <f>IF(G85="", "", VLOOKUP(G85,【参考】数式用!$A$4:$M$54,13,FALSE))</f>
        <v/>
      </c>
      <c r="AQ85" s="46" t="str">
        <f t="shared" si="15"/>
        <v>―</v>
      </c>
    </row>
    <row r="86" spans="1:43" ht="45" customHeight="1">
      <c r="A86" s="112">
        <f t="shared" si="17"/>
        <v>72</v>
      </c>
      <c r="B86" s="113" t="str">
        <f>IF(基本情報入力シート!B129="","",基本情報入力シート!B129)</f>
        <v/>
      </c>
      <c r="C86" s="114" t="str">
        <f>IF(基本情報入力シート!L129="","",基本情報入力シート!L129)</f>
        <v/>
      </c>
      <c r="D86" s="114" t="str">
        <f>IF(基本情報入力シート!Q129="","",基本情報入力シート!Q129)</f>
        <v/>
      </c>
      <c r="E86" s="114" t="str">
        <f>IF(基本情報入力シート!V129="","",基本情報入力シート!V129)</f>
        <v/>
      </c>
      <c r="F86" s="114" t="str">
        <f>IF(基本情報入力シート!W129="","",基本情報入力シート!W129)</f>
        <v/>
      </c>
      <c r="G86" s="114" t="str">
        <f>IF(基本情報入力シート!Z129="","",基本情報入力シート!Z129)</f>
        <v/>
      </c>
      <c r="H86" s="218" t="str">
        <f>IF(基本情報入力シート!AD129="","",基本情報入力シート!AD129)</f>
        <v/>
      </c>
      <c r="I86" s="357" t="str">
        <f>IF(基本情報入力シート!AE129="","",基本情報入力シート!AE129)</f>
        <v/>
      </c>
      <c r="J86" s="476"/>
      <c r="K86" s="477"/>
      <c r="L86" s="475"/>
      <c r="M86" s="358" t="str">
        <f>IF(G86="", "", VLOOKUP(AO86,【参考】数式用!$AZ$3:$BA$6, 2, FALSE))</f>
        <v/>
      </c>
      <c r="N86" s="359" t="str">
        <f>IF(G86="","",VLOOKUP(G86,【参考】数式用!$A$4:$L$54,MATCH('別紙様式2-3（個表） '!M86,【参考】数式用!$J$3:$L$3,0)+9,FALSE))</f>
        <v/>
      </c>
      <c r="O86" s="478" t="s">
        <v>2388</v>
      </c>
      <c r="P86" s="360" t="str">
        <f t="shared" si="16"/>
        <v>未入力あり</v>
      </c>
      <c r="Q86" s="268" t="str">
        <f>IFERROR(IF(P86="未入力あり","",ROUNDDOWN(ROUNDDOWN($H86*$I86,0)*VLOOKUP($G86,【参考】数式用!$A$4:$E$54,3, FALSE),0)),"")</f>
        <v/>
      </c>
      <c r="R86" s="268" t="str">
        <f>IF(AM86="×", 0,IF(P86="未入力あり","",ROUNDDOWN(ROUNDDOWN($H86*$I86,0)*VLOOKUP($G86,【参考】数式用!$A$4:$E$54,4,FALSE),0)))</f>
        <v/>
      </c>
      <c r="S86" s="361" t="str">
        <f>IF(AN86="×", 0,IF(P86="未入力あり","",ROUNDDOWN(ROUNDDOWN($H86*$I86,0)*VLOOKUP($G86,【参考】数式用!$A$4:$E$54,5, FALSE),0)))</f>
        <v/>
      </c>
      <c r="T86" s="491"/>
      <c r="U86" s="492"/>
      <c r="V86" s="33"/>
      <c r="W86" s="765"/>
      <c r="X86" s="765"/>
      <c r="Y86" s="765"/>
      <c r="Z86" s="765"/>
      <c r="AA86" s="765"/>
      <c r="AB86" s="765"/>
      <c r="AC86" s="765"/>
      <c r="AD86" s="765"/>
      <c r="AE86" s="765"/>
      <c r="AF86" s="765"/>
      <c r="AG86" s="765"/>
      <c r="AI86" s="364" t="str">
        <f t="shared" si="11"/>
        <v/>
      </c>
      <c r="AJ86" s="363" t="e">
        <f>VLOOKUP('別紙様式2-3（個表） '!$G86,【参考】数式用!$P$4:$Q$54,2, FALSE)</f>
        <v>#N/A</v>
      </c>
      <c r="AK86" s="363" t="e">
        <f>VLOOKUP('別紙様式2-3（個表） '!$G86,【参考】数式用!$P$4:$W$54,8, FALSE)</f>
        <v>#N/A</v>
      </c>
      <c r="AL86" s="363" t="e">
        <f>VLOOKUP('別紙様式2-3（個表） '!$G86,【参考】数式用!$P$4:$AD$54,15, FALSE)</f>
        <v>#N/A</v>
      </c>
      <c r="AM86" s="363" t="str">
        <f t="shared" si="12"/>
        <v/>
      </c>
      <c r="AN86" s="363" t="str">
        <f t="shared" si="13"/>
        <v/>
      </c>
      <c r="AO86" s="363" t="str">
        <f t="shared" si="14"/>
        <v/>
      </c>
      <c r="AP86" s="363" t="str">
        <f>IF(G86="", "", VLOOKUP(G86,【参考】数式用!$A$4:$M$54,13,FALSE))</f>
        <v/>
      </c>
      <c r="AQ86" s="46" t="str">
        <f t="shared" si="15"/>
        <v>―</v>
      </c>
    </row>
    <row r="87" spans="1:43" ht="45" customHeight="1">
      <c r="A87" s="112">
        <f t="shared" si="17"/>
        <v>73</v>
      </c>
      <c r="B87" s="113" t="str">
        <f>IF(基本情報入力シート!B130="","",基本情報入力シート!B130)</f>
        <v/>
      </c>
      <c r="C87" s="114" t="str">
        <f>IF(基本情報入力シート!L130="","",基本情報入力シート!L130)</f>
        <v/>
      </c>
      <c r="D87" s="114" t="str">
        <f>IF(基本情報入力シート!Q130="","",基本情報入力シート!Q130)</f>
        <v/>
      </c>
      <c r="E87" s="114" t="str">
        <f>IF(基本情報入力シート!V130="","",基本情報入力シート!V130)</f>
        <v/>
      </c>
      <c r="F87" s="114" t="str">
        <f>IF(基本情報入力シート!W130="","",基本情報入力シート!W130)</f>
        <v/>
      </c>
      <c r="G87" s="114" t="str">
        <f>IF(基本情報入力シート!Z130="","",基本情報入力シート!Z130)</f>
        <v/>
      </c>
      <c r="H87" s="218" t="str">
        <f>IF(基本情報入力シート!AD130="","",基本情報入力シート!AD130)</f>
        <v/>
      </c>
      <c r="I87" s="357" t="str">
        <f>IF(基本情報入力シート!AE130="","",基本情報入力シート!AE130)</f>
        <v/>
      </c>
      <c r="J87" s="476"/>
      <c r="K87" s="477"/>
      <c r="L87" s="475"/>
      <c r="M87" s="358" t="str">
        <f>IF(G87="", "", VLOOKUP(AO87,【参考】数式用!$AZ$3:$BA$6, 2, FALSE))</f>
        <v/>
      </c>
      <c r="N87" s="359" t="str">
        <f>IF(G87="","",VLOOKUP(G87,【参考】数式用!$A$4:$L$54,MATCH('別紙様式2-3（個表） '!M87,【参考】数式用!$J$3:$L$3,0)+9,FALSE))</f>
        <v/>
      </c>
      <c r="O87" s="479" t="s">
        <v>2388</v>
      </c>
      <c r="P87" s="360" t="str">
        <f t="shared" si="16"/>
        <v>未入力あり</v>
      </c>
      <c r="Q87" s="268" t="str">
        <f>IFERROR(IF(P87="未入力あり","",ROUNDDOWN(ROUNDDOWN($H87*$I87,0)*VLOOKUP($G87,【参考】数式用!$A$4:$E$54,3, FALSE),0)),"")</f>
        <v/>
      </c>
      <c r="R87" s="268" t="str">
        <f>IF(AM87="×", 0,IF(P87="未入力あり","",ROUNDDOWN(ROUNDDOWN($H87*$I87,0)*VLOOKUP($G87,【参考】数式用!$A$4:$E$54,4,FALSE),0)))</f>
        <v/>
      </c>
      <c r="S87" s="361" t="str">
        <f>IF(AN87="×", 0,IF(P87="未入力あり","",ROUNDDOWN(ROUNDDOWN($H87*$I87,0)*VLOOKUP($G87,【参考】数式用!$A$4:$E$54,5, FALSE),0)))</f>
        <v/>
      </c>
      <c r="T87" s="491"/>
      <c r="U87" s="492"/>
      <c r="V87" s="33"/>
      <c r="W87" s="765"/>
      <c r="X87" s="765"/>
      <c r="Y87" s="765"/>
      <c r="Z87" s="765"/>
      <c r="AA87" s="765"/>
      <c r="AB87" s="765"/>
      <c r="AC87" s="765"/>
      <c r="AD87" s="765"/>
      <c r="AE87" s="765"/>
      <c r="AF87" s="765"/>
      <c r="AG87" s="765"/>
      <c r="AI87" s="364" t="str">
        <f t="shared" si="11"/>
        <v/>
      </c>
      <c r="AJ87" s="363" t="e">
        <f>VLOOKUP('別紙様式2-3（個表） '!$G87,【参考】数式用!$P$4:$Q$54,2, FALSE)</f>
        <v>#N/A</v>
      </c>
      <c r="AK87" s="363" t="e">
        <f>VLOOKUP('別紙様式2-3（個表） '!$G87,【参考】数式用!$P$4:$W$54,8, FALSE)</f>
        <v>#N/A</v>
      </c>
      <c r="AL87" s="363" t="e">
        <f>VLOOKUP('別紙様式2-3（個表） '!$G87,【参考】数式用!$P$4:$AD$54,15, FALSE)</f>
        <v>#N/A</v>
      </c>
      <c r="AM87" s="363" t="str">
        <f t="shared" si="12"/>
        <v/>
      </c>
      <c r="AN87" s="363" t="str">
        <f t="shared" si="13"/>
        <v/>
      </c>
      <c r="AO87" s="363" t="str">
        <f t="shared" si="14"/>
        <v/>
      </c>
      <c r="AP87" s="363" t="str">
        <f>IF(G87="", "", VLOOKUP(G87,【参考】数式用!$A$4:$M$54,13,FALSE))</f>
        <v/>
      </c>
      <c r="AQ87" s="46" t="str">
        <f t="shared" si="15"/>
        <v>―</v>
      </c>
    </row>
    <row r="88" spans="1:43" ht="45" customHeight="1">
      <c r="A88" s="112">
        <f t="shared" si="17"/>
        <v>74</v>
      </c>
      <c r="B88" s="113" t="str">
        <f>IF(基本情報入力シート!B131="","",基本情報入力シート!B131)</f>
        <v/>
      </c>
      <c r="C88" s="114" t="str">
        <f>IF(基本情報入力シート!L131="","",基本情報入力シート!L131)</f>
        <v/>
      </c>
      <c r="D88" s="114" t="str">
        <f>IF(基本情報入力シート!Q131="","",基本情報入力シート!Q131)</f>
        <v/>
      </c>
      <c r="E88" s="114" t="str">
        <f>IF(基本情報入力シート!V131="","",基本情報入力シート!V131)</f>
        <v/>
      </c>
      <c r="F88" s="114" t="str">
        <f>IF(基本情報入力シート!W131="","",基本情報入力シート!W131)</f>
        <v/>
      </c>
      <c r="G88" s="114" t="str">
        <f>IF(基本情報入力シート!Z131="","",基本情報入力シート!Z131)</f>
        <v/>
      </c>
      <c r="H88" s="218" t="str">
        <f>IF(基本情報入力シート!AD131="","",基本情報入力シート!AD131)</f>
        <v/>
      </c>
      <c r="I88" s="357" t="str">
        <f>IF(基本情報入力シート!AE131="","",基本情報入力シート!AE131)</f>
        <v/>
      </c>
      <c r="J88" s="476"/>
      <c r="K88" s="477"/>
      <c r="L88" s="475"/>
      <c r="M88" s="358" t="str">
        <f>IF(G88="", "", VLOOKUP(AO88,【参考】数式用!$AZ$3:$BA$6, 2, FALSE))</f>
        <v/>
      </c>
      <c r="N88" s="359" t="str">
        <f>IF(G88="","",VLOOKUP(G88,【参考】数式用!$A$4:$L$54,MATCH('別紙様式2-3（個表） '!M88,【参考】数式用!$J$3:$L$3,0)+9,FALSE))</f>
        <v/>
      </c>
      <c r="O88" s="479" t="s">
        <v>2388</v>
      </c>
      <c r="P88" s="360" t="str">
        <f t="shared" si="16"/>
        <v>未入力あり</v>
      </c>
      <c r="Q88" s="268" t="str">
        <f>IFERROR(IF(P88="未入力あり","",ROUNDDOWN(ROUNDDOWN($H88*$I88,0)*VLOOKUP($G88,【参考】数式用!$A$4:$E$54,3, FALSE),0)),"")</f>
        <v/>
      </c>
      <c r="R88" s="268" t="str">
        <f>IF(AM88="×", 0,IF(P88="未入力あり","",ROUNDDOWN(ROUNDDOWN($H88*$I88,0)*VLOOKUP($G88,【参考】数式用!$A$4:$E$54,4,FALSE),0)))</f>
        <v/>
      </c>
      <c r="S88" s="361" t="str">
        <f>IF(AN88="×", 0,IF(P88="未入力あり","",ROUNDDOWN(ROUNDDOWN($H88*$I88,0)*VLOOKUP($G88,【参考】数式用!$A$4:$E$54,5, FALSE),0)))</f>
        <v/>
      </c>
      <c r="T88" s="491"/>
      <c r="U88" s="492"/>
      <c r="V88" s="33"/>
      <c r="W88" s="765"/>
      <c r="X88" s="765"/>
      <c r="Y88" s="765"/>
      <c r="Z88" s="765"/>
      <c r="AA88" s="765"/>
      <c r="AB88" s="765"/>
      <c r="AC88" s="765"/>
      <c r="AD88" s="765"/>
      <c r="AE88" s="765"/>
      <c r="AF88" s="765"/>
      <c r="AG88" s="765"/>
      <c r="AI88" s="364" t="str">
        <f t="shared" si="11"/>
        <v/>
      </c>
      <c r="AJ88" s="363" t="e">
        <f>VLOOKUP('別紙様式2-3（個表） '!$G88,【参考】数式用!$P$4:$Q$54,2, FALSE)</f>
        <v>#N/A</v>
      </c>
      <c r="AK88" s="363" t="e">
        <f>VLOOKUP('別紙様式2-3（個表） '!$G88,【参考】数式用!$P$4:$W$54,8, FALSE)</f>
        <v>#N/A</v>
      </c>
      <c r="AL88" s="363" t="e">
        <f>VLOOKUP('別紙様式2-3（個表） '!$G88,【参考】数式用!$P$4:$AD$54,15, FALSE)</f>
        <v>#N/A</v>
      </c>
      <c r="AM88" s="363" t="str">
        <f t="shared" si="12"/>
        <v/>
      </c>
      <c r="AN88" s="363" t="str">
        <f t="shared" si="13"/>
        <v/>
      </c>
      <c r="AO88" s="363" t="str">
        <f t="shared" si="14"/>
        <v/>
      </c>
      <c r="AP88" s="363" t="str">
        <f>IF(G88="", "", VLOOKUP(G88,【参考】数式用!$A$4:$M$54,13,FALSE))</f>
        <v/>
      </c>
      <c r="AQ88" s="46" t="str">
        <f t="shared" si="15"/>
        <v>―</v>
      </c>
    </row>
    <row r="89" spans="1:43" ht="45" customHeight="1">
      <c r="A89" s="112">
        <f t="shared" si="17"/>
        <v>75</v>
      </c>
      <c r="B89" s="113" t="str">
        <f>IF(基本情報入力シート!B132="","",基本情報入力シート!B132)</f>
        <v/>
      </c>
      <c r="C89" s="114" t="str">
        <f>IF(基本情報入力シート!L132="","",基本情報入力シート!L132)</f>
        <v/>
      </c>
      <c r="D89" s="114" t="str">
        <f>IF(基本情報入力シート!Q132="","",基本情報入力シート!Q132)</f>
        <v/>
      </c>
      <c r="E89" s="114" t="str">
        <f>IF(基本情報入力シート!V132="","",基本情報入力シート!V132)</f>
        <v/>
      </c>
      <c r="F89" s="114" t="str">
        <f>IF(基本情報入力シート!W132="","",基本情報入力シート!W132)</f>
        <v/>
      </c>
      <c r="G89" s="114" t="str">
        <f>IF(基本情報入力シート!Z132="","",基本情報入力シート!Z132)</f>
        <v/>
      </c>
      <c r="H89" s="218" t="str">
        <f>IF(基本情報入力シート!AD132="","",基本情報入力シート!AD132)</f>
        <v/>
      </c>
      <c r="I89" s="357" t="str">
        <f>IF(基本情報入力シート!AE132="","",基本情報入力シート!AE132)</f>
        <v/>
      </c>
      <c r="J89" s="476"/>
      <c r="K89" s="477"/>
      <c r="L89" s="475"/>
      <c r="M89" s="358" t="str">
        <f>IF(G89="", "", VLOOKUP(AO89,【参考】数式用!$AZ$3:$BA$6, 2, FALSE))</f>
        <v/>
      </c>
      <c r="N89" s="359" t="str">
        <f>IF(G89="","",VLOOKUP(G89,【参考】数式用!$A$4:$L$54,MATCH('別紙様式2-3（個表） '!M89,【参考】数式用!$J$3:$L$3,0)+9,FALSE))</f>
        <v/>
      </c>
      <c r="O89" s="478" t="s">
        <v>2388</v>
      </c>
      <c r="P89" s="360" t="str">
        <f t="shared" si="16"/>
        <v>未入力あり</v>
      </c>
      <c r="Q89" s="268" t="str">
        <f>IFERROR(IF(P89="未入力あり","",ROUNDDOWN(ROUNDDOWN($H89*$I89,0)*VLOOKUP($G89,【参考】数式用!$A$4:$E$54,3, FALSE),0)),"")</f>
        <v/>
      </c>
      <c r="R89" s="268" t="str">
        <f>IF(AM89="×", 0,IF(P89="未入力あり","",ROUNDDOWN(ROUNDDOWN($H89*$I89,0)*VLOOKUP($G89,【参考】数式用!$A$4:$E$54,4,FALSE),0)))</f>
        <v/>
      </c>
      <c r="S89" s="361" t="str">
        <f>IF(AN89="×", 0,IF(P89="未入力あり","",ROUNDDOWN(ROUNDDOWN($H89*$I89,0)*VLOOKUP($G89,【参考】数式用!$A$4:$E$54,5, FALSE),0)))</f>
        <v/>
      </c>
      <c r="T89" s="491"/>
      <c r="U89" s="492"/>
      <c r="V89" s="33"/>
      <c r="W89" s="765"/>
      <c r="X89" s="765"/>
      <c r="Y89" s="765"/>
      <c r="Z89" s="765"/>
      <c r="AA89" s="765"/>
      <c r="AB89" s="765"/>
      <c r="AC89" s="765"/>
      <c r="AD89" s="765"/>
      <c r="AE89" s="765"/>
      <c r="AF89" s="765"/>
      <c r="AG89" s="765"/>
      <c r="AI89" s="364" t="str">
        <f t="shared" si="11"/>
        <v/>
      </c>
      <c r="AJ89" s="363" t="e">
        <f>VLOOKUP('別紙様式2-3（個表） '!$G89,【参考】数式用!$P$4:$Q$54,2, FALSE)</f>
        <v>#N/A</v>
      </c>
      <c r="AK89" s="363" t="e">
        <f>VLOOKUP('別紙様式2-3（個表） '!$G89,【参考】数式用!$P$4:$W$54,8, FALSE)</f>
        <v>#N/A</v>
      </c>
      <c r="AL89" s="363" t="e">
        <f>VLOOKUP('別紙様式2-3（個表） '!$G89,【参考】数式用!$P$4:$AD$54,15, FALSE)</f>
        <v>#N/A</v>
      </c>
      <c r="AM89" s="363" t="str">
        <f t="shared" si="12"/>
        <v/>
      </c>
      <c r="AN89" s="363" t="str">
        <f t="shared" si="13"/>
        <v/>
      </c>
      <c r="AO89" s="363" t="str">
        <f t="shared" si="14"/>
        <v/>
      </c>
      <c r="AP89" s="363" t="str">
        <f>IF(G89="", "", VLOOKUP(G89,【参考】数式用!$A$4:$M$54,13,FALSE))</f>
        <v/>
      </c>
      <c r="AQ89" s="46" t="str">
        <f t="shared" si="15"/>
        <v>―</v>
      </c>
    </row>
    <row r="90" spans="1:43" ht="45" customHeight="1">
      <c r="A90" s="112">
        <f t="shared" si="17"/>
        <v>76</v>
      </c>
      <c r="B90" s="113" t="str">
        <f>IF(基本情報入力シート!B133="","",基本情報入力シート!B133)</f>
        <v/>
      </c>
      <c r="C90" s="114" t="str">
        <f>IF(基本情報入力シート!L133="","",基本情報入力シート!L133)</f>
        <v/>
      </c>
      <c r="D90" s="114" t="str">
        <f>IF(基本情報入力シート!Q133="","",基本情報入力シート!Q133)</f>
        <v/>
      </c>
      <c r="E90" s="114" t="str">
        <f>IF(基本情報入力シート!V133="","",基本情報入力シート!V133)</f>
        <v/>
      </c>
      <c r="F90" s="114" t="str">
        <f>IF(基本情報入力シート!W133="","",基本情報入力シート!W133)</f>
        <v/>
      </c>
      <c r="G90" s="114" t="str">
        <f>IF(基本情報入力シート!Z133="","",基本情報入力シート!Z133)</f>
        <v/>
      </c>
      <c r="H90" s="218" t="str">
        <f>IF(基本情報入力シート!AD133="","",基本情報入力シート!AD133)</f>
        <v/>
      </c>
      <c r="I90" s="357" t="str">
        <f>IF(基本情報入力シート!AE133="","",基本情報入力シート!AE133)</f>
        <v/>
      </c>
      <c r="J90" s="476"/>
      <c r="K90" s="477"/>
      <c r="L90" s="475"/>
      <c r="M90" s="358" t="str">
        <f>IF(G90="", "", VLOOKUP(AO90,【参考】数式用!$AZ$3:$BA$6, 2, FALSE))</f>
        <v/>
      </c>
      <c r="N90" s="359" t="str">
        <f>IF(G90="","",VLOOKUP(G90,【参考】数式用!$A$4:$L$54,MATCH('別紙様式2-3（個表） '!M90,【参考】数式用!$J$3:$L$3,0)+9,FALSE))</f>
        <v/>
      </c>
      <c r="O90" s="479" t="s">
        <v>2388</v>
      </c>
      <c r="P90" s="360" t="str">
        <f t="shared" si="16"/>
        <v>未入力あり</v>
      </c>
      <c r="Q90" s="268" t="str">
        <f>IFERROR(IF(P90="未入力あり","",ROUNDDOWN(ROUNDDOWN($H90*$I90,0)*VLOOKUP($G90,【参考】数式用!$A$4:$E$54,3, FALSE),0)),"")</f>
        <v/>
      </c>
      <c r="R90" s="268" t="str">
        <f>IF(AM90="×", 0,IF(P90="未入力あり","",ROUNDDOWN(ROUNDDOWN($H90*$I90,0)*VLOOKUP($G90,【参考】数式用!$A$4:$E$54,4,FALSE),0)))</f>
        <v/>
      </c>
      <c r="S90" s="361" t="str">
        <f>IF(AN90="×", 0,IF(P90="未入力あり","",ROUNDDOWN(ROUNDDOWN($H90*$I90,0)*VLOOKUP($G90,【参考】数式用!$A$4:$E$54,5, FALSE),0)))</f>
        <v/>
      </c>
      <c r="T90" s="491"/>
      <c r="U90" s="492"/>
      <c r="V90" s="33"/>
      <c r="W90" s="765"/>
      <c r="X90" s="765"/>
      <c r="Y90" s="765"/>
      <c r="Z90" s="765"/>
      <c r="AA90" s="765"/>
      <c r="AB90" s="765"/>
      <c r="AC90" s="765"/>
      <c r="AD90" s="765"/>
      <c r="AE90" s="765"/>
      <c r="AF90" s="765"/>
      <c r="AG90" s="765"/>
      <c r="AI90" s="364" t="str">
        <f t="shared" si="11"/>
        <v/>
      </c>
      <c r="AJ90" s="363" t="e">
        <f>VLOOKUP('別紙様式2-3（個表） '!$G90,【参考】数式用!$P$4:$Q$54,2, FALSE)</f>
        <v>#N/A</v>
      </c>
      <c r="AK90" s="363" t="e">
        <f>VLOOKUP('別紙様式2-3（個表） '!$G90,【参考】数式用!$P$4:$W$54,8, FALSE)</f>
        <v>#N/A</v>
      </c>
      <c r="AL90" s="363" t="e">
        <f>VLOOKUP('別紙様式2-3（個表） '!$G90,【参考】数式用!$P$4:$AD$54,15, FALSE)</f>
        <v>#N/A</v>
      </c>
      <c r="AM90" s="363" t="str">
        <f t="shared" si="12"/>
        <v/>
      </c>
      <c r="AN90" s="363" t="str">
        <f t="shared" si="13"/>
        <v/>
      </c>
      <c r="AO90" s="363" t="str">
        <f t="shared" si="14"/>
        <v/>
      </c>
      <c r="AP90" s="363" t="str">
        <f>IF(G90="", "", VLOOKUP(G90,【参考】数式用!$A$4:$M$54,13,FALSE))</f>
        <v/>
      </c>
      <c r="AQ90" s="46" t="str">
        <f t="shared" si="15"/>
        <v>―</v>
      </c>
    </row>
    <row r="91" spans="1:43" ht="45" customHeight="1">
      <c r="A91" s="112">
        <f t="shared" si="17"/>
        <v>77</v>
      </c>
      <c r="B91" s="113" t="str">
        <f>IF(基本情報入力シート!B134="","",基本情報入力シート!B134)</f>
        <v/>
      </c>
      <c r="C91" s="114" t="str">
        <f>IF(基本情報入力シート!L134="","",基本情報入力シート!L134)</f>
        <v/>
      </c>
      <c r="D91" s="114" t="str">
        <f>IF(基本情報入力シート!Q134="","",基本情報入力シート!Q134)</f>
        <v/>
      </c>
      <c r="E91" s="114" t="str">
        <f>IF(基本情報入力シート!V134="","",基本情報入力シート!V134)</f>
        <v/>
      </c>
      <c r="F91" s="114" t="str">
        <f>IF(基本情報入力シート!W134="","",基本情報入力シート!W134)</f>
        <v/>
      </c>
      <c r="G91" s="114" t="str">
        <f>IF(基本情報入力シート!Z134="","",基本情報入力シート!Z134)</f>
        <v/>
      </c>
      <c r="H91" s="218" t="str">
        <f>IF(基本情報入力シート!AD134="","",基本情報入力シート!AD134)</f>
        <v/>
      </c>
      <c r="I91" s="357" t="str">
        <f>IF(基本情報入力シート!AE134="","",基本情報入力シート!AE134)</f>
        <v/>
      </c>
      <c r="J91" s="476"/>
      <c r="K91" s="477"/>
      <c r="L91" s="475"/>
      <c r="M91" s="358" t="str">
        <f>IF(G91="", "", VLOOKUP(AO91,【参考】数式用!$AZ$3:$BA$6, 2, FALSE))</f>
        <v/>
      </c>
      <c r="N91" s="359" t="str">
        <f>IF(G91="","",VLOOKUP(G91,【参考】数式用!$A$4:$L$54,MATCH('別紙様式2-3（個表） '!M91,【参考】数式用!$J$3:$L$3,0)+9,FALSE))</f>
        <v/>
      </c>
      <c r="O91" s="479" t="s">
        <v>2388</v>
      </c>
      <c r="P91" s="360" t="str">
        <f t="shared" si="16"/>
        <v>未入力あり</v>
      </c>
      <c r="Q91" s="268" t="str">
        <f>IFERROR(IF(P91="未入力あり","",ROUNDDOWN(ROUNDDOWN($H91*$I91,0)*VLOOKUP($G91,【参考】数式用!$A$4:$E$54,3, FALSE),0)),"")</f>
        <v/>
      </c>
      <c r="R91" s="268" t="str">
        <f>IF(AM91="×", 0,IF(P91="未入力あり","",ROUNDDOWN(ROUNDDOWN($H91*$I91,0)*VLOOKUP($G91,【参考】数式用!$A$4:$E$54,4,FALSE),0)))</f>
        <v/>
      </c>
      <c r="S91" s="361" t="str">
        <f>IF(AN91="×", 0,IF(P91="未入力あり","",ROUNDDOWN(ROUNDDOWN($H91*$I91,0)*VLOOKUP($G91,【参考】数式用!$A$4:$E$54,5, FALSE),0)))</f>
        <v/>
      </c>
      <c r="T91" s="491"/>
      <c r="U91" s="492"/>
      <c r="V91" s="33"/>
      <c r="W91" s="765"/>
      <c r="X91" s="765"/>
      <c r="Y91" s="765"/>
      <c r="Z91" s="765"/>
      <c r="AA91" s="765"/>
      <c r="AB91" s="765"/>
      <c r="AC91" s="765"/>
      <c r="AD91" s="765"/>
      <c r="AE91" s="765"/>
      <c r="AF91" s="765"/>
      <c r="AG91" s="765"/>
      <c r="AI91" s="364" t="str">
        <f t="shared" si="11"/>
        <v/>
      </c>
      <c r="AJ91" s="363" t="e">
        <f>VLOOKUP('別紙様式2-3（個表） '!$G91,【参考】数式用!$P$4:$Q$54,2, FALSE)</f>
        <v>#N/A</v>
      </c>
      <c r="AK91" s="363" t="e">
        <f>VLOOKUP('別紙様式2-3（個表） '!$G91,【参考】数式用!$P$4:$W$54,8, FALSE)</f>
        <v>#N/A</v>
      </c>
      <c r="AL91" s="363" t="e">
        <f>VLOOKUP('別紙様式2-3（個表） '!$G91,【参考】数式用!$P$4:$AD$54,15, FALSE)</f>
        <v>#N/A</v>
      </c>
      <c r="AM91" s="363" t="str">
        <f t="shared" si="12"/>
        <v/>
      </c>
      <c r="AN91" s="363" t="str">
        <f t="shared" si="13"/>
        <v/>
      </c>
      <c r="AO91" s="363" t="str">
        <f t="shared" si="14"/>
        <v/>
      </c>
      <c r="AP91" s="363" t="str">
        <f>IF(G91="", "", VLOOKUP(G91,【参考】数式用!$A$4:$M$54,13,FALSE))</f>
        <v/>
      </c>
      <c r="AQ91" s="46" t="str">
        <f t="shared" si="15"/>
        <v>―</v>
      </c>
    </row>
    <row r="92" spans="1:43" ht="45" customHeight="1">
      <c r="A92" s="112">
        <f t="shared" si="17"/>
        <v>78</v>
      </c>
      <c r="B92" s="113" t="str">
        <f>IF(基本情報入力シート!B135="","",基本情報入力シート!B135)</f>
        <v/>
      </c>
      <c r="C92" s="114" t="str">
        <f>IF(基本情報入力シート!L135="","",基本情報入力シート!L135)</f>
        <v/>
      </c>
      <c r="D92" s="114" t="str">
        <f>IF(基本情報入力シート!Q135="","",基本情報入力シート!Q135)</f>
        <v/>
      </c>
      <c r="E92" s="114" t="str">
        <f>IF(基本情報入力シート!V135="","",基本情報入力シート!V135)</f>
        <v/>
      </c>
      <c r="F92" s="114" t="str">
        <f>IF(基本情報入力シート!W135="","",基本情報入力シート!W135)</f>
        <v/>
      </c>
      <c r="G92" s="114" t="str">
        <f>IF(基本情報入力シート!Z135="","",基本情報入力シート!Z135)</f>
        <v/>
      </c>
      <c r="H92" s="218" t="str">
        <f>IF(基本情報入力シート!AD135="","",基本情報入力シート!AD135)</f>
        <v/>
      </c>
      <c r="I92" s="357" t="str">
        <f>IF(基本情報入力シート!AE135="","",基本情報入力シート!AE135)</f>
        <v/>
      </c>
      <c r="J92" s="476"/>
      <c r="K92" s="477"/>
      <c r="L92" s="475"/>
      <c r="M92" s="358" t="str">
        <f>IF(G92="", "", VLOOKUP(AO92,【参考】数式用!$AZ$3:$BA$6, 2, FALSE))</f>
        <v/>
      </c>
      <c r="N92" s="359" t="str">
        <f>IF(G92="","",VLOOKUP(G92,【参考】数式用!$A$4:$L$54,MATCH('別紙様式2-3（個表） '!M92,【参考】数式用!$J$3:$L$3,0)+9,FALSE))</f>
        <v/>
      </c>
      <c r="O92" s="478" t="s">
        <v>2388</v>
      </c>
      <c r="P92" s="360" t="str">
        <f t="shared" si="16"/>
        <v>未入力あり</v>
      </c>
      <c r="Q92" s="268" t="str">
        <f>IFERROR(IF(P92="未入力あり","",ROUNDDOWN(ROUNDDOWN($H92*$I92,0)*VLOOKUP($G92,【参考】数式用!$A$4:$E$54,3, FALSE),0)),"")</f>
        <v/>
      </c>
      <c r="R92" s="268" t="str">
        <f>IF(AM92="×", 0,IF(P92="未入力あり","",ROUNDDOWN(ROUNDDOWN($H92*$I92,0)*VLOOKUP($G92,【参考】数式用!$A$4:$E$54,4,FALSE),0)))</f>
        <v/>
      </c>
      <c r="S92" s="361" t="str">
        <f>IF(AN92="×", 0,IF(P92="未入力あり","",ROUNDDOWN(ROUNDDOWN($H92*$I92,0)*VLOOKUP($G92,【参考】数式用!$A$4:$E$54,5, FALSE),0)))</f>
        <v/>
      </c>
      <c r="T92" s="491"/>
      <c r="U92" s="492"/>
      <c r="V92" s="33"/>
      <c r="W92" s="765"/>
      <c r="X92" s="765"/>
      <c r="Y92" s="765"/>
      <c r="Z92" s="765"/>
      <c r="AA92" s="765"/>
      <c r="AB92" s="765"/>
      <c r="AC92" s="765"/>
      <c r="AD92" s="765"/>
      <c r="AE92" s="765"/>
      <c r="AF92" s="765"/>
      <c r="AG92" s="765"/>
      <c r="AI92" s="364" t="str">
        <f t="shared" si="11"/>
        <v/>
      </c>
      <c r="AJ92" s="363" t="e">
        <f>VLOOKUP('別紙様式2-3（個表） '!$G92,【参考】数式用!$P$4:$Q$54,2, FALSE)</f>
        <v>#N/A</v>
      </c>
      <c r="AK92" s="363" t="e">
        <f>VLOOKUP('別紙様式2-3（個表） '!$G92,【参考】数式用!$P$4:$W$54,8, FALSE)</f>
        <v>#N/A</v>
      </c>
      <c r="AL92" s="363" t="e">
        <f>VLOOKUP('別紙様式2-3（個表） '!$G92,【参考】数式用!$P$4:$AD$54,15, FALSE)</f>
        <v>#N/A</v>
      </c>
      <c r="AM92" s="363" t="str">
        <f t="shared" si="12"/>
        <v/>
      </c>
      <c r="AN92" s="363" t="str">
        <f t="shared" si="13"/>
        <v/>
      </c>
      <c r="AO92" s="363" t="str">
        <f t="shared" si="14"/>
        <v/>
      </c>
      <c r="AP92" s="363" t="str">
        <f>IF(G92="", "", VLOOKUP(G92,【参考】数式用!$A$4:$M$54,13,FALSE))</f>
        <v/>
      </c>
      <c r="AQ92" s="46" t="str">
        <f t="shared" si="15"/>
        <v>―</v>
      </c>
    </row>
    <row r="93" spans="1:43" ht="45" customHeight="1">
      <c r="A93" s="112">
        <f t="shared" si="17"/>
        <v>79</v>
      </c>
      <c r="B93" s="113" t="str">
        <f>IF(基本情報入力シート!B136="","",基本情報入力シート!B136)</f>
        <v/>
      </c>
      <c r="C93" s="114" t="str">
        <f>IF(基本情報入力シート!L136="","",基本情報入力シート!L136)</f>
        <v/>
      </c>
      <c r="D93" s="114" t="str">
        <f>IF(基本情報入力シート!Q136="","",基本情報入力シート!Q136)</f>
        <v/>
      </c>
      <c r="E93" s="114" t="str">
        <f>IF(基本情報入力シート!V136="","",基本情報入力シート!V136)</f>
        <v/>
      </c>
      <c r="F93" s="114" t="str">
        <f>IF(基本情報入力シート!W136="","",基本情報入力シート!W136)</f>
        <v/>
      </c>
      <c r="G93" s="114" t="str">
        <f>IF(基本情報入力シート!Z136="","",基本情報入力シート!Z136)</f>
        <v/>
      </c>
      <c r="H93" s="218" t="str">
        <f>IF(基本情報入力シート!AD136="","",基本情報入力シート!AD136)</f>
        <v/>
      </c>
      <c r="I93" s="357" t="str">
        <f>IF(基本情報入力シート!AE136="","",基本情報入力シート!AE136)</f>
        <v/>
      </c>
      <c r="J93" s="476"/>
      <c r="K93" s="477"/>
      <c r="L93" s="475"/>
      <c r="M93" s="358" t="str">
        <f>IF(G93="", "", VLOOKUP(AO93,【参考】数式用!$AZ$3:$BA$6, 2, FALSE))</f>
        <v/>
      </c>
      <c r="N93" s="359" t="str">
        <f>IF(G93="","",VLOOKUP(G93,【参考】数式用!$A$4:$L$54,MATCH('別紙様式2-3（個表） '!M93,【参考】数式用!$J$3:$L$3,0)+9,FALSE))</f>
        <v/>
      </c>
      <c r="O93" s="479" t="s">
        <v>2388</v>
      </c>
      <c r="P93" s="360" t="str">
        <f t="shared" si="16"/>
        <v>未入力あり</v>
      </c>
      <c r="Q93" s="268" t="str">
        <f>IFERROR(IF(P93="未入力あり","",ROUNDDOWN(ROUNDDOWN($H93*$I93,0)*VLOOKUP($G93,【参考】数式用!$A$4:$E$54,3, FALSE),0)),"")</f>
        <v/>
      </c>
      <c r="R93" s="268" t="str">
        <f>IF(AM93="×", 0,IF(P93="未入力あり","",ROUNDDOWN(ROUNDDOWN($H93*$I93,0)*VLOOKUP($G93,【参考】数式用!$A$4:$E$54,4,FALSE),0)))</f>
        <v/>
      </c>
      <c r="S93" s="361" t="str">
        <f>IF(AN93="×", 0,IF(P93="未入力あり","",ROUNDDOWN(ROUNDDOWN($H93*$I93,0)*VLOOKUP($G93,【参考】数式用!$A$4:$E$54,5, FALSE),0)))</f>
        <v/>
      </c>
      <c r="T93" s="491"/>
      <c r="U93" s="492"/>
      <c r="V93" s="33"/>
      <c r="W93" s="765"/>
      <c r="X93" s="765"/>
      <c r="Y93" s="765"/>
      <c r="Z93" s="765"/>
      <c r="AA93" s="765"/>
      <c r="AB93" s="765"/>
      <c r="AC93" s="765"/>
      <c r="AD93" s="765"/>
      <c r="AE93" s="765"/>
      <c r="AF93" s="765"/>
      <c r="AG93" s="765"/>
      <c r="AI93" s="364" t="str">
        <f t="shared" si="11"/>
        <v/>
      </c>
      <c r="AJ93" s="363" t="e">
        <f>VLOOKUP('別紙様式2-3（個表） '!$G93,【参考】数式用!$P$4:$Q$54,2, FALSE)</f>
        <v>#N/A</v>
      </c>
      <c r="AK93" s="363" t="e">
        <f>VLOOKUP('別紙様式2-3（個表） '!$G93,【参考】数式用!$P$4:$W$54,8, FALSE)</f>
        <v>#N/A</v>
      </c>
      <c r="AL93" s="363" t="e">
        <f>VLOOKUP('別紙様式2-3（個表） '!$G93,【参考】数式用!$P$4:$AD$54,15, FALSE)</f>
        <v>#N/A</v>
      </c>
      <c r="AM93" s="363" t="str">
        <f t="shared" si="12"/>
        <v/>
      </c>
      <c r="AN93" s="363" t="str">
        <f t="shared" si="13"/>
        <v/>
      </c>
      <c r="AO93" s="363" t="str">
        <f t="shared" si="14"/>
        <v/>
      </c>
      <c r="AP93" s="363" t="str">
        <f>IF(G93="", "", VLOOKUP(G93,【参考】数式用!$A$4:$M$54,13,FALSE))</f>
        <v/>
      </c>
      <c r="AQ93" s="46" t="str">
        <f t="shared" si="15"/>
        <v>―</v>
      </c>
    </row>
    <row r="94" spans="1:43" ht="45" customHeight="1">
      <c r="A94" s="112">
        <f t="shared" si="17"/>
        <v>80</v>
      </c>
      <c r="B94" s="113" t="str">
        <f>IF(基本情報入力シート!B137="","",基本情報入力シート!B137)</f>
        <v/>
      </c>
      <c r="C94" s="114" t="str">
        <f>IF(基本情報入力シート!L137="","",基本情報入力シート!L137)</f>
        <v/>
      </c>
      <c r="D94" s="114" t="str">
        <f>IF(基本情報入力シート!Q137="","",基本情報入力シート!Q137)</f>
        <v/>
      </c>
      <c r="E94" s="114" t="str">
        <f>IF(基本情報入力シート!V137="","",基本情報入力シート!V137)</f>
        <v/>
      </c>
      <c r="F94" s="114" t="str">
        <f>IF(基本情報入力シート!W137="","",基本情報入力シート!W137)</f>
        <v/>
      </c>
      <c r="G94" s="114" t="str">
        <f>IF(基本情報入力シート!Z137="","",基本情報入力シート!Z137)</f>
        <v/>
      </c>
      <c r="H94" s="218" t="str">
        <f>IF(基本情報入力シート!AD137="","",基本情報入力シート!AD137)</f>
        <v/>
      </c>
      <c r="I94" s="357" t="str">
        <f>IF(基本情報入力シート!AE137="","",基本情報入力シート!AE137)</f>
        <v/>
      </c>
      <c r="J94" s="476"/>
      <c r="K94" s="477"/>
      <c r="L94" s="475"/>
      <c r="M94" s="358" t="str">
        <f>IF(G94="", "", VLOOKUP(AO94,【参考】数式用!$AZ$3:$BA$6, 2, FALSE))</f>
        <v/>
      </c>
      <c r="N94" s="359" t="str">
        <f>IF(G94="","",VLOOKUP(G94,【参考】数式用!$A$4:$L$54,MATCH('別紙様式2-3（個表） '!M94,【参考】数式用!$J$3:$L$3,0)+9,FALSE))</f>
        <v/>
      </c>
      <c r="O94" s="478" t="s">
        <v>2388</v>
      </c>
      <c r="P94" s="360" t="str">
        <f t="shared" si="16"/>
        <v>未入力あり</v>
      </c>
      <c r="Q94" s="268" t="str">
        <f>IFERROR(IF(P94="未入力あり","",ROUNDDOWN(ROUNDDOWN($H94*$I94,0)*VLOOKUP($G94,【参考】数式用!$A$4:$E$54,3, FALSE),0)),"")</f>
        <v/>
      </c>
      <c r="R94" s="268" t="str">
        <f>IF(AM94="×", 0,IF(P94="未入力あり","",ROUNDDOWN(ROUNDDOWN($H94*$I94,0)*VLOOKUP($G94,【参考】数式用!$A$4:$E$54,4,FALSE),0)))</f>
        <v/>
      </c>
      <c r="S94" s="361" t="str">
        <f>IF(AN94="×", 0,IF(P94="未入力あり","",ROUNDDOWN(ROUNDDOWN($H94*$I94,0)*VLOOKUP($G94,【参考】数式用!$A$4:$E$54,5, FALSE),0)))</f>
        <v/>
      </c>
      <c r="T94" s="491"/>
      <c r="U94" s="492"/>
      <c r="V94" s="33"/>
      <c r="W94" s="765"/>
      <c r="X94" s="765"/>
      <c r="Y94" s="765"/>
      <c r="Z94" s="765"/>
      <c r="AA94" s="765"/>
      <c r="AB94" s="765"/>
      <c r="AC94" s="765"/>
      <c r="AD94" s="765"/>
      <c r="AE94" s="765"/>
      <c r="AF94" s="765"/>
      <c r="AG94" s="765"/>
      <c r="AI94" s="364" t="str">
        <f t="shared" si="11"/>
        <v/>
      </c>
      <c r="AJ94" s="363" t="e">
        <f>VLOOKUP('別紙様式2-3（個表） '!$G94,【参考】数式用!$P$4:$Q$54,2, FALSE)</f>
        <v>#N/A</v>
      </c>
      <c r="AK94" s="363" t="e">
        <f>VLOOKUP('別紙様式2-3（個表） '!$G94,【参考】数式用!$P$4:$W$54,8, FALSE)</f>
        <v>#N/A</v>
      </c>
      <c r="AL94" s="363" t="e">
        <f>VLOOKUP('別紙様式2-3（個表） '!$G94,【参考】数式用!$P$4:$AD$54,15, FALSE)</f>
        <v>#N/A</v>
      </c>
      <c r="AM94" s="363" t="str">
        <f t="shared" si="12"/>
        <v/>
      </c>
      <c r="AN94" s="363" t="str">
        <f t="shared" si="13"/>
        <v/>
      </c>
      <c r="AO94" s="363" t="str">
        <f t="shared" si="14"/>
        <v/>
      </c>
      <c r="AP94" s="363" t="str">
        <f>IF(G94="", "", VLOOKUP(G94,【参考】数式用!$A$4:$M$54,13,FALSE))</f>
        <v/>
      </c>
      <c r="AQ94" s="46" t="str">
        <f t="shared" si="15"/>
        <v>―</v>
      </c>
    </row>
    <row r="95" spans="1:43" ht="45" customHeight="1">
      <c r="A95" s="112">
        <f t="shared" si="17"/>
        <v>81</v>
      </c>
      <c r="B95" s="113" t="str">
        <f>IF(基本情報入力シート!B138="","",基本情報入力シート!B138)</f>
        <v/>
      </c>
      <c r="C95" s="114" t="str">
        <f>IF(基本情報入力シート!L138="","",基本情報入力シート!L138)</f>
        <v/>
      </c>
      <c r="D95" s="114" t="str">
        <f>IF(基本情報入力シート!Q138="","",基本情報入力シート!Q138)</f>
        <v/>
      </c>
      <c r="E95" s="114" t="str">
        <f>IF(基本情報入力シート!V138="","",基本情報入力シート!V138)</f>
        <v/>
      </c>
      <c r="F95" s="114" t="str">
        <f>IF(基本情報入力シート!W138="","",基本情報入力シート!W138)</f>
        <v/>
      </c>
      <c r="G95" s="114" t="str">
        <f>IF(基本情報入力シート!Z138="","",基本情報入力シート!Z138)</f>
        <v/>
      </c>
      <c r="H95" s="218" t="str">
        <f>IF(基本情報入力シート!AD138="","",基本情報入力シート!AD138)</f>
        <v/>
      </c>
      <c r="I95" s="357" t="str">
        <f>IF(基本情報入力シート!AE138="","",基本情報入力シート!AE138)</f>
        <v/>
      </c>
      <c r="J95" s="476"/>
      <c r="K95" s="477"/>
      <c r="L95" s="475"/>
      <c r="M95" s="358" t="str">
        <f>IF(G95="", "", VLOOKUP(AO95,【参考】数式用!$AZ$3:$BA$6, 2, FALSE))</f>
        <v/>
      </c>
      <c r="N95" s="359" t="str">
        <f>IF(G95="","",VLOOKUP(G95,【参考】数式用!$A$4:$L$54,MATCH('別紙様式2-3（個表） '!M95,【参考】数式用!$J$3:$L$3,0)+9,FALSE))</f>
        <v/>
      </c>
      <c r="O95" s="479" t="s">
        <v>2388</v>
      </c>
      <c r="P95" s="360" t="str">
        <f t="shared" si="16"/>
        <v>未入力あり</v>
      </c>
      <c r="Q95" s="268" t="str">
        <f>IFERROR(IF(P95="未入力あり","",ROUNDDOWN(ROUNDDOWN($H95*$I95,0)*VLOOKUP($G95,【参考】数式用!$A$4:$E$54,3, FALSE),0)),"")</f>
        <v/>
      </c>
      <c r="R95" s="268" t="str">
        <f>IF(AM95="×", 0,IF(P95="未入力あり","",ROUNDDOWN(ROUNDDOWN($H95*$I95,0)*VLOOKUP($G95,【参考】数式用!$A$4:$E$54,4,FALSE),0)))</f>
        <v/>
      </c>
      <c r="S95" s="361" t="str">
        <f>IF(AN95="×", 0,IF(P95="未入力あり","",ROUNDDOWN(ROUNDDOWN($H95*$I95,0)*VLOOKUP($G95,【参考】数式用!$A$4:$E$54,5, FALSE),0)))</f>
        <v/>
      </c>
      <c r="T95" s="491"/>
      <c r="U95" s="492"/>
      <c r="V95" s="33"/>
      <c r="W95" s="765"/>
      <c r="X95" s="765"/>
      <c r="Y95" s="765"/>
      <c r="Z95" s="765"/>
      <c r="AA95" s="765"/>
      <c r="AB95" s="765"/>
      <c r="AC95" s="765"/>
      <c r="AD95" s="765"/>
      <c r="AE95" s="765"/>
      <c r="AF95" s="765"/>
      <c r="AG95" s="765"/>
      <c r="AI95" s="364" t="str">
        <f t="shared" si="11"/>
        <v/>
      </c>
      <c r="AJ95" s="363" t="e">
        <f>VLOOKUP('別紙様式2-3（個表） '!$G95,【参考】数式用!$P$4:$Q$54,2, FALSE)</f>
        <v>#N/A</v>
      </c>
      <c r="AK95" s="363" t="e">
        <f>VLOOKUP('別紙様式2-3（個表） '!$G95,【参考】数式用!$P$4:$W$54,8, FALSE)</f>
        <v>#N/A</v>
      </c>
      <c r="AL95" s="363" t="e">
        <f>VLOOKUP('別紙様式2-3（個表） '!$G95,【参考】数式用!$P$4:$AD$54,15, FALSE)</f>
        <v>#N/A</v>
      </c>
      <c r="AM95" s="363" t="str">
        <f t="shared" si="12"/>
        <v/>
      </c>
      <c r="AN95" s="363" t="str">
        <f t="shared" si="13"/>
        <v/>
      </c>
      <c r="AO95" s="363" t="str">
        <f t="shared" si="14"/>
        <v/>
      </c>
      <c r="AP95" s="363" t="str">
        <f>IF(G95="", "", VLOOKUP(G95,【参考】数式用!$A$4:$M$54,13,FALSE))</f>
        <v/>
      </c>
      <c r="AQ95" s="46" t="str">
        <f t="shared" si="15"/>
        <v>―</v>
      </c>
    </row>
    <row r="96" spans="1:43" ht="45" customHeight="1">
      <c r="A96" s="112">
        <f t="shared" si="17"/>
        <v>82</v>
      </c>
      <c r="B96" s="113" t="str">
        <f>IF(基本情報入力シート!B139="","",基本情報入力シート!B139)</f>
        <v/>
      </c>
      <c r="C96" s="114" t="str">
        <f>IF(基本情報入力シート!L139="","",基本情報入力シート!L139)</f>
        <v/>
      </c>
      <c r="D96" s="114" t="str">
        <f>IF(基本情報入力シート!Q139="","",基本情報入力シート!Q139)</f>
        <v/>
      </c>
      <c r="E96" s="114" t="str">
        <f>IF(基本情報入力シート!V139="","",基本情報入力シート!V139)</f>
        <v/>
      </c>
      <c r="F96" s="114" t="str">
        <f>IF(基本情報入力シート!W139="","",基本情報入力シート!W139)</f>
        <v/>
      </c>
      <c r="G96" s="114" t="str">
        <f>IF(基本情報入力シート!Z139="","",基本情報入力シート!Z139)</f>
        <v/>
      </c>
      <c r="H96" s="218" t="str">
        <f>IF(基本情報入力シート!AD139="","",基本情報入力シート!AD139)</f>
        <v/>
      </c>
      <c r="I96" s="357" t="str">
        <f>IF(基本情報入力シート!AE139="","",基本情報入力シート!AE139)</f>
        <v/>
      </c>
      <c r="J96" s="476"/>
      <c r="K96" s="477"/>
      <c r="L96" s="475"/>
      <c r="M96" s="358" t="str">
        <f>IF(G96="", "", VLOOKUP(AO96,【参考】数式用!$AZ$3:$BA$6, 2, FALSE))</f>
        <v/>
      </c>
      <c r="N96" s="359" t="str">
        <f>IF(G96="","",VLOOKUP(G96,【参考】数式用!$A$4:$L$54,MATCH('別紙様式2-3（個表） '!M96,【参考】数式用!$J$3:$L$3,0)+9,FALSE))</f>
        <v/>
      </c>
      <c r="O96" s="479" t="s">
        <v>2388</v>
      </c>
      <c r="P96" s="360" t="str">
        <f t="shared" si="16"/>
        <v>未入力あり</v>
      </c>
      <c r="Q96" s="268" t="str">
        <f>IFERROR(IF(P96="未入力あり","",ROUNDDOWN(ROUNDDOWN($H96*$I96,0)*VLOOKUP($G96,【参考】数式用!$A$4:$E$54,3, FALSE),0)),"")</f>
        <v/>
      </c>
      <c r="R96" s="268" t="str">
        <f>IF(AM96="×", 0,IF(P96="未入力あり","",ROUNDDOWN(ROUNDDOWN($H96*$I96,0)*VLOOKUP($G96,【参考】数式用!$A$4:$E$54,4,FALSE),0)))</f>
        <v/>
      </c>
      <c r="S96" s="361" t="str">
        <f>IF(AN96="×", 0,IF(P96="未入力あり","",ROUNDDOWN(ROUNDDOWN($H96*$I96,0)*VLOOKUP($G96,【参考】数式用!$A$4:$E$54,5, FALSE),0)))</f>
        <v/>
      </c>
      <c r="T96" s="491"/>
      <c r="U96" s="492"/>
      <c r="V96" s="33"/>
      <c r="W96" s="765"/>
      <c r="X96" s="765"/>
      <c r="Y96" s="765"/>
      <c r="Z96" s="765"/>
      <c r="AA96" s="765"/>
      <c r="AB96" s="765"/>
      <c r="AC96" s="765"/>
      <c r="AD96" s="765"/>
      <c r="AE96" s="765"/>
      <c r="AF96" s="765"/>
      <c r="AG96" s="765"/>
      <c r="AI96" s="364" t="str">
        <f t="shared" si="11"/>
        <v/>
      </c>
      <c r="AJ96" s="363" t="e">
        <f>VLOOKUP('別紙様式2-3（個表） '!$G96,【参考】数式用!$P$4:$Q$54,2, FALSE)</f>
        <v>#N/A</v>
      </c>
      <c r="AK96" s="363" t="e">
        <f>VLOOKUP('別紙様式2-3（個表） '!$G96,【参考】数式用!$P$4:$W$54,8, FALSE)</f>
        <v>#N/A</v>
      </c>
      <c r="AL96" s="363" t="e">
        <f>VLOOKUP('別紙様式2-3（個表） '!$G96,【参考】数式用!$P$4:$AD$54,15, FALSE)</f>
        <v>#N/A</v>
      </c>
      <c r="AM96" s="363" t="str">
        <f t="shared" si="12"/>
        <v/>
      </c>
      <c r="AN96" s="363" t="str">
        <f t="shared" si="13"/>
        <v/>
      </c>
      <c r="AO96" s="363" t="str">
        <f t="shared" si="14"/>
        <v/>
      </c>
      <c r="AP96" s="363" t="str">
        <f>IF(G96="", "", VLOOKUP(G96,【参考】数式用!$A$4:$M$54,13,FALSE))</f>
        <v/>
      </c>
      <c r="AQ96" s="46" t="str">
        <f t="shared" si="15"/>
        <v>―</v>
      </c>
    </row>
    <row r="97" spans="1:43" ht="45" customHeight="1">
      <c r="A97" s="112">
        <f t="shared" si="17"/>
        <v>83</v>
      </c>
      <c r="B97" s="113" t="str">
        <f>IF(基本情報入力シート!B140="","",基本情報入力シート!B140)</f>
        <v/>
      </c>
      <c r="C97" s="114" t="str">
        <f>IF(基本情報入力シート!L140="","",基本情報入力シート!L140)</f>
        <v/>
      </c>
      <c r="D97" s="114" t="str">
        <f>IF(基本情報入力シート!Q140="","",基本情報入力シート!Q140)</f>
        <v/>
      </c>
      <c r="E97" s="114" t="str">
        <f>IF(基本情報入力シート!V140="","",基本情報入力シート!V140)</f>
        <v/>
      </c>
      <c r="F97" s="114" t="str">
        <f>IF(基本情報入力シート!W140="","",基本情報入力シート!W140)</f>
        <v/>
      </c>
      <c r="G97" s="114" t="str">
        <f>IF(基本情報入力シート!Z140="","",基本情報入力シート!Z140)</f>
        <v/>
      </c>
      <c r="H97" s="218" t="str">
        <f>IF(基本情報入力シート!AD140="","",基本情報入力シート!AD140)</f>
        <v/>
      </c>
      <c r="I97" s="357" t="str">
        <f>IF(基本情報入力シート!AE140="","",基本情報入力シート!AE140)</f>
        <v/>
      </c>
      <c r="J97" s="476"/>
      <c r="K97" s="477"/>
      <c r="L97" s="475"/>
      <c r="M97" s="358" t="str">
        <f>IF(G97="", "", VLOOKUP(AO97,【参考】数式用!$AZ$3:$BA$6, 2, FALSE))</f>
        <v/>
      </c>
      <c r="N97" s="359" t="str">
        <f>IF(G97="","",VLOOKUP(G97,【参考】数式用!$A$4:$L$54,MATCH('別紙様式2-3（個表） '!M97,【参考】数式用!$J$3:$L$3,0)+9,FALSE))</f>
        <v/>
      </c>
      <c r="O97" s="478" t="s">
        <v>2388</v>
      </c>
      <c r="P97" s="360" t="str">
        <f t="shared" si="16"/>
        <v>未入力あり</v>
      </c>
      <c r="Q97" s="268" t="str">
        <f>IFERROR(IF(P97="未入力あり","",ROUNDDOWN(ROUNDDOWN($H97*$I97,0)*VLOOKUP($G97,【参考】数式用!$A$4:$E$54,3, FALSE),0)),"")</f>
        <v/>
      </c>
      <c r="R97" s="268" t="str">
        <f>IF(AM97="×", 0,IF(P97="未入力あり","",ROUNDDOWN(ROUNDDOWN($H97*$I97,0)*VLOOKUP($G97,【参考】数式用!$A$4:$E$54,4,FALSE),0)))</f>
        <v/>
      </c>
      <c r="S97" s="361" t="str">
        <f>IF(AN97="×", 0,IF(P97="未入力あり","",ROUNDDOWN(ROUNDDOWN($H97*$I97,0)*VLOOKUP($G97,【参考】数式用!$A$4:$E$54,5, FALSE),0)))</f>
        <v/>
      </c>
      <c r="T97" s="491"/>
      <c r="U97" s="492"/>
      <c r="V97" s="33"/>
      <c r="W97" s="765"/>
      <c r="X97" s="765"/>
      <c r="Y97" s="765"/>
      <c r="Z97" s="765"/>
      <c r="AA97" s="765"/>
      <c r="AB97" s="765"/>
      <c r="AC97" s="765"/>
      <c r="AD97" s="765"/>
      <c r="AE97" s="765"/>
      <c r="AF97" s="765"/>
      <c r="AG97" s="765"/>
      <c r="AI97" s="364" t="str">
        <f t="shared" si="11"/>
        <v/>
      </c>
      <c r="AJ97" s="363" t="e">
        <f>VLOOKUP('別紙様式2-3（個表） '!$G97,【参考】数式用!$P$4:$Q$54,2, FALSE)</f>
        <v>#N/A</v>
      </c>
      <c r="AK97" s="363" t="e">
        <f>VLOOKUP('別紙様式2-3（個表） '!$G97,【参考】数式用!$P$4:$W$54,8, FALSE)</f>
        <v>#N/A</v>
      </c>
      <c r="AL97" s="363" t="e">
        <f>VLOOKUP('別紙様式2-3（個表） '!$G97,【参考】数式用!$P$4:$AD$54,15, FALSE)</f>
        <v>#N/A</v>
      </c>
      <c r="AM97" s="363" t="str">
        <f t="shared" si="12"/>
        <v/>
      </c>
      <c r="AN97" s="363" t="str">
        <f t="shared" si="13"/>
        <v/>
      </c>
      <c r="AO97" s="363" t="str">
        <f t="shared" si="14"/>
        <v/>
      </c>
      <c r="AP97" s="363" t="str">
        <f>IF(G97="", "", VLOOKUP(G97,【参考】数式用!$A$4:$M$54,13,FALSE))</f>
        <v/>
      </c>
      <c r="AQ97" s="46" t="str">
        <f t="shared" si="15"/>
        <v>―</v>
      </c>
    </row>
    <row r="98" spans="1:43" ht="45" customHeight="1">
      <c r="A98" s="112">
        <f t="shared" si="17"/>
        <v>84</v>
      </c>
      <c r="B98" s="113" t="str">
        <f>IF(基本情報入力シート!B141="","",基本情報入力シート!B141)</f>
        <v/>
      </c>
      <c r="C98" s="114" t="str">
        <f>IF(基本情報入力シート!L141="","",基本情報入力シート!L141)</f>
        <v/>
      </c>
      <c r="D98" s="114" t="str">
        <f>IF(基本情報入力シート!Q141="","",基本情報入力シート!Q141)</f>
        <v/>
      </c>
      <c r="E98" s="114" t="str">
        <f>IF(基本情報入力シート!V141="","",基本情報入力シート!V141)</f>
        <v/>
      </c>
      <c r="F98" s="114" t="str">
        <f>IF(基本情報入力シート!W141="","",基本情報入力シート!W141)</f>
        <v/>
      </c>
      <c r="G98" s="114" t="str">
        <f>IF(基本情報入力シート!Z141="","",基本情報入力シート!Z141)</f>
        <v/>
      </c>
      <c r="H98" s="218" t="str">
        <f>IF(基本情報入力シート!AD141="","",基本情報入力シート!AD141)</f>
        <v/>
      </c>
      <c r="I98" s="357" t="str">
        <f>IF(基本情報入力シート!AE141="","",基本情報入力シート!AE141)</f>
        <v/>
      </c>
      <c r="J98" s="476"/>
      <c r="K98" s="477"/>
      <c r="L98" s="475"/>
      <c r="M98" s="358" t="str">
        <f>IF(G98="", "", VLOOKUP(AO98,【参考】数式用!$AZ$3:$BA$6, 2, FALSE))</f>
        <v/>
      </c>
      <c r="N98" s="359" t="str">
        <f>IF(G98="","",VLOOKUP(G98,【参考】数式用!$A$4:$L$54,MATCH('別紙様式2-3（個表） '!M98,【参考】数式用!$J$3:$L$3,0)+9,FALSE))</f>
        <v/>
      </c>
      <c r="O98" s="479" t="s">
        <v>2388</v>
      </c>
      <c r="P98" s="360" t="str">
        <f t="shared" si="16"/>
        <v>未入力あり</v>
      </c>
      <c r="Q98" s="268" t="str">
        <f>IFERROR(IF(P98="未入力あり","",ROUNDDOWN(ROUNDDOWN($H98*$I98,0)*VLOOKUP($G98,【参考】数式用!$A$4:$E$54,3, FALSE),0)),"")</f>
        <v/>
      </c>
      <c r="R98" s="268" t="str">
        <f>IF(AM98="×", 0,IF(P98="未入力あり","",ROUNDDOWN(ROUNDDOWN($H98*$I98,0)*VLOOKUP($G98,【参考】数式用!$A$4:$E$54,4,FALSE),0)))</f>
        <v/>
      </c>
      <c r="S98" s="361" t="str">
        <f>IF(AN98="×", 0,IF(P98="未入力あり","",ROUNDDOWN(ROUNDDOWN($H98*$I98,0)*VLOOKUP($G98,【参考】数式用!$A$4:$E$54,5, FALSE),0)))</f>
        <v/>
      </c>
      <c r="T98" s="491"/>
      <c r="U98" s="492"/>
      <c r="V98" s="33"/>
      <c r="W98" s="765"/>
      <c r="X98" s="765"/>
      <c r="Y98" s="765"/>
      <c r="Z98" s="765"/>
      <c r="AA98" s="765"/>
      <c r="AB98" s="765"/>
      <c r="AC98" s="765"/>
      <c r="AD98" s="765"/>
      <c r="AE98" s="765"/>
      <c r="AF98" s="765"/>
      <c r="AG98" s="765"/>
      <c r="AI98" s="364" t="str">
        <f t="shared" si="11"/>
        <v/>
      </c>
      <c r="AJ98" s="363" t="e">
        <f>VLOOKUP('別紙様式2-3（個表） '!$G98,【参考】数式用!$P$4:$Q$54,2, FALSE)</f>
        <v>#N/A</v>
      </c>
      <c r="AK98" s="363" t="e">
        <f>VLOOKUP('別紙様式2-3（個表） '!$G98,【参考】数式用!$P$4:$W$54,8, FALSE)</f>
        <v>#N/A</v>
      </c>
      <c r="AL98" s="363" t="e">
        <f>VLOOKUP('別紙様式2-3（個表） '!$G98,【参考】数式用!$P$4:$AD$54,15, FALSE)</f>
        <v>#N/A</v>
      </c>
      <c r="AM98" s="363" t="str">
        <f t="shared" si="12"/>
        <v/>
      </c>
      <c r="AN98" s="363" t="str">
        <f t="shared" si="13"/>
        <v/>
      </c>
      <c r="AO98" s="363" t="str">
        <f t="shared" si="14"/>
        <v/>
      </c>
      <c r="AP98" s="363" t="str">
        <f>IF(G98="", "", VLOOKUP(G98,【参考】数式用!$A$4:$M$54,13,FALSE))</f>
        <v/>
      </c>
      <c r="AQ98" s="46" t="str">
        <f t="shared" si="15"/>
        <v>―</v>
      </c>
    </row>
    <row r="99" spans="1:43" ht="45" customHeight="1">
      <c r="A99" s="112">
        <f t="shared" si="17"/>
        <v>85</v>
      </c>
      <c r="B99" s="113" t="str">
        <f>IF(基本情報入力シート!B142="","",基本情報入力シート!B142)</f>
        <v/>
      </c>
      <c r="C99" s="114" t="str">
        <f>IF(基本情報入力シート!L142="","",基本情報入力シート!L142)</f>
        <v/>
      </c>
      <c r="D99" s="114" t="str">
        <f>IF(基本情報入力シート!Q142="","",基本情報入力シート!Q142)</f>
        <v/>
      </c>
      <c r="E99" s="114" t="str">
        <f>IF(基本情報入力シート!V142="","",基本情報入力シート!V142)</f>
        <v/>
      </c>
      <c r="F99" s="114" t="str">
        <f>IF(基本情報入力シート!W142="","",基本情報入力シート!W142)</f>
        <v/>
      </c>
      <c r="G99" s="114" t="str">
        <f>IF(基本情報入力シート!Z142="","",基本情報入力シート!Z142)</f>
        <v/>
      </c>
      <c r="H99" s="218" t="str">
        <f>IF(基本情報入力シート!AD142="","",基本情報入力シート!AD142)</f>
        <v/>
      </c>
      <c r="I99" s="357" t="str">
        <f>IF(基本情報入力シート!AE142="","",基本情報入力シート!AE142)</f>
        <v/>
      </c>
      <c r="J99" s="476"/>
      <c r="K99" s="477"/>
      <c r="L99" s="475"/>
      <c r="M99" s="358" t="str">
        <f>IF(G99="", "", VLOOKUP(AO99,【参考】数式用!$AZ$3:$BA$6, 2, FALSE))</f>
        <v/>
      </c>
      <c r="N99" s="359" t="str">
        <f>IF(G99="","",VLOOKUP(G99,【参考】数式用!$A$4:$L$54,MATCH('別紙様式2-3（個表） '!M99,【参考】数式用!$J$3:$L$3,0)+9,FALSE))</f>
        <v/>
      </c>
      <c r="O99" s="479" t="s">
        <v>2388</v>
      </c>
      <c r="P99" s="360" t="str">
        <f t="shared" si="16"/>
        <v>未入力あり</v>
      </c>
      <c r="Q99" s="268" t="str">
        <f>IFERROR(IF(P99="未入力あり","",ROUNDDOWN(ROUNDDOWN($H99*$I99,0)*VLOOKUP($G99,【参考】数式用!$A$4:$E$54,3, FALSE),0)),"")</f>
        <v/>
      </c>
      <c r="R99" s="268" t="str">
        <f>IF(AM99="×", 0,IF(P99="未入力あり","",ROUNDDOWN(ROUNDDOWN($H99*$I99,0)*VLOOKUP($G99,【参考】数式用!$A$4:$E$54,4,FALSE),0)))</f>
        <v/>
      </c>
      <c r="S99" s="361" t="str">
        <f>IF(AN99="×", 0,IF(P99="未入力あり","",ROUNDDOWN(ROUNDDOWN($H99*$I99,0)*VLOOKUP($G99,【参考】数式用!$A$4:$E$54,5, FALSE),0)))</f>
        <v/>
      </c>
      <c r="T99" s="491"/>
      <c r="U99" s="492"/>
      <c r="V99" s="33"/>
      <c r="W99" s="765"/>
      <c r="X99" s="765"/>
      <c r="Y99" s="765"/>
      <c r="Z99" s="765"/>
      <c r="AA99" s="765"/>
      <c r="AB99" s="765"/>
      <c r="AC99" s="765"/>
      <c r="AD99" s="765"/>
      <c r="AE99" s="765"/>
      <c r="AF99" s="765"/>
      <c r="AG99" s="765"/>
      <c r="AI99" s="364" t="str">
        <f t="shared" si="11"/>
        <v/>
      </c>
      <c r="AJ99" s="363" t="e">
        <f>VLOOKUP('別紙様式2-3（個表） '!$G99,【参考】数式用!$P$4:$Q$54,2, FALSE)</f>
        <v>#N/A</v>
      </c>
      <c r="AK99" s="363" t="e">
        <f>VLOOKUP('別紙様式2-3（個表） '!$G99,【参考】数式用!$P$4:$W$54,8, FALSE)</f>
        <v>#N/A</v>
      </c>
      <c r="AL99" s="363" t="e">
        <f>VLOOKUP('別紙様式2-3（個表） '!$G99,【参考】数式用!$P$4:$AD$54,15, FALSE)</f>
        <v>#N/A</v>
      </c>
      <c r="AM99" s="363" t="str">
        <f t="shared" si="12"/>
        <v/>
      </c>
      <c r="AN99" s="363" t="str">
        <f t="shared" si="13"/>
        <v/>
      </c>
      <c r="AO99" s="363" t="str">
        <f t="shared" si="14"/>
        <v/>
      </c>
      <c r="AP99" s="363" t="str">
        <f>IF(G99="", "", VLOOKUP(G99,【参考】数式用!$A$4:$M$54,13,FALSE))</f>
        <v/>
      </c>
      <c r="AQ99" s="46" t="str">
        <f t="shared" si="15"/>
        <v>―</v>
      </c>
    </row>
    <row r="100" spans="1:43" ht="45" customHeight="1">
      <c r="A100" s="112">
        <f t="shared" si="17"/>
        <v>86</v>
      </c>
      <c r="B100" s="113" t="str">
        <f>IF(基本情報入力シート!B143="","",基本情報入力シート!B143)</f>
        <v/>
      </c>
      <c r="C100" s="114" t="str">
        <f>IF(基本情報入力シート!L143="","",基本情報入力シート!L143)</f>
        <v/>
      </c>
      <c r="D100" s="114" t="str">
        <f>IF(基本情報入力シート!Q143="","",基本情報入力シート!Q143)</f>
        <v/>
      </c>
      <c r="E100" s="114" t="str">
        <f>IF(基本情報入力シート!V143="","",基本情報入力シート!V143)</f>
        <v/>
      </c>
      <c r="F100" s="114" t="str">
        <f>IF(基本情報入力シート!W143="","",基本情報入力シート!W143)</f>
        <v/>
      </c>
      <c r="G100" s="114" t="str">
        <f>IF(基本情報入力シート!Z143="","",基本情報入力シート!Z143)</f>
        <v/>
      </c>
      <c r="H100" s="218" t="str">
        <f>IF(基本情報入力シート!AD143="","",基本情報入力シート!AD143)</f>
        <v/>
      </c>
      <c r="I100" s="357" t="str">
        <f>IF(基本情報入力シート!AE143="","",基本情報入力シート!AE143)</f>
        <v/>
      </c>
      <c r="J100" s="476"/>
      <c r="K100" s="477"/>
      <c r="L100" s="475"/>
      <c r="M100" s="358" t="str">
        <f>IF(G100="", "", VLOOKUP(AO100,【参考】数式用!$AZ$3:$BA$6, 2, FALSE))</f>
        <v/>
      </c>
      <c r="N100" s="359" t="str">
        <f>IF(G100="","",VLOOKUP(G100,【参考】数式用!$A$4:$L$54,MATCH('別紙様式2-3（個表） '!M100,【参考】数式用!$J$3:$L$3,0)+9,FALSE))</f>
        <v/>
      </c>
      <c r="O100" s="478" t="s">
        <v>2388</v>
      </c>
      <c r="P100" s="360" t="str">
        <f t="shared" si="16"/>
        <v>未入力あり</v>
      </c>
      <c r="Q100" s="268" t="str">
        <f>IFERROR(IF(P100="未入力あり","",ROUNDDOWN(ROUNDDOWN($H100*$I100,0)*VLOOKUP($G100,【参考】数式用!$A$4:$E$54,3, FALSE),0)),"")</f>
        <v/>
      </c>
      <c r="R100" s="268" t="str">
        <f>IF(AM100="×", 0,IF(P100="未入力あり","",ROUNDDOWN(ROUNDDOWN($H100*$I100,0)*VLOOKUP($G100,【参考】数式用!$A$4:$E$54,4,FALSE),0)))</f>
        <v/>
      </c>
      <c r="S100" s="361" t="str">
        <f>IF(AN100="×", 0,IF(P100="未入力あり","",ROUNDDOWN(ROUNDDOWN($H100*$I100,0)*VLOOKUP($G100,【参考】数式用!$A$4:$E$54,5, FALSE),0)))</f>
        <v/>
      </c>
      <c r="T100" s="491"/>
      <c r="U100" s="492"/>
      <c r="V100" s="33"/>
      <c r="W100" s="765"/>
      <c r="X100" s="765"/>
      <c r="Y100" s="765"/>
      <c r="Z100" s="765"/>
      <c r="AA100" s="765"/>
      <c r="AB100" s="765"/>
      <c r="AC100" s="765"/>
      <c r="AD100" s="765"/>
      <c r="AE100" s="765"/>
      <c r="AF100" s="765"/>
      <c r="AG100" s="765"/>
      <c r="AI100" s="364" t="str">
        <f t="shared" si="11"/>
        <v/>
      </c>
      <c r="AJ100" s="363" t="e">
        <f>VLOOKUP('別紙様式2-3（個表） '!$G100,【参考】数式用!$P$4:$Q$54,2, FALSE)</f>
        <v>#N/A</v>
      </c>
      <c r="AK100" s="363" t="e">
        <f>VLOOKUP('別紙様式2-3（個表） '!$G100,【参考】数式用!$P$4:$W$54,8, FALSE)</f>
        <v>#N/A</v>
      </c>
      <c r="AL100" s="363" t="e">
        <f>VLOOKUP('別紙様式2-3（個表） '!$G100,【参考】数式用!$P$4:$AD$54,15, FALSE)</f>
        <v>#N/A</v>
      </c>
      <c r="AM100" s="363" t="str">
        <f t="shared" si="12"/>
        <v/>
      </c>
      <c r="AN100" s="363" t="str">
        <f t="shared" si="13"/>
        <v/>
      </c>
      <c r="AO100" s="363" t="str">
        <f t="shared" si="14"/>
        <v/>
      </c>
      <c r="AP100" s="363" t="str">
        <f>IF(G100="", "", VLOOKUP(G100,【参考】数式用!$A$4:$M$54,13,FALSE))</f>
        <v/>
      </c>
      <c r="AQ100" s="46" t="str">
        <f t="shared" si="15"/>
        <v>―</v>
      </c>
    </row>
    <row r="101" spans="1:43" ht="45" customHeight="1">
      <c r="A101" s="112">
        <f t="shared" si="17"/>
        <v>87</v>
      </c>
      <c r="B101" s="113" t="str">
        <f>IF(基本情報入力シート!B144="","",基本情報入力シート!B144)</f>
        <v/>
      </c>
      <c r="C101" s="114" t="str">
        <f>IF(基本情報入力シート!L144="","",基本情報入力シート!L144)</f>
        <v/>
      </c>
      <c r="D101" s="114" t="str">
        <f>IF(基本情報入力シート!Q144="","",基本情報入力シート!Q144)</f>
        <v/>
      </c>
      <c r="E101" s="114" t="str">
        <f>IF(基本情報入力シート!V144="","",基本情報入力シート!V144)</f>
        <v/>
      </c>
      <c r="F101" s="114" t="str">
        <f>IF(基本情報入力シート!W144="","",基本情報入力シート!W144)</f>
        <v/>
      </c>
      <c r="G101" s="114" t="str">
        <f>IF(基本情報入力シート!Z144="","",基本情報入力シート!Z144)</f>
        <v/>
      </c>
      <c r="H101" s="218" t="str">
        <f>IF(基本情報入力シート!AD144="","",基本情報入力シート!AD144)</f>
        <v/>
      </c>
      <c r="I101" s="357" t="str">
        <f>IF(基本情報入力シート!AE144="","",基本情報入力シート!AE144)</f>
        <v/>
      </c>
      <c r="J101" s="476"/>
      <c r="K101" s="477"/>
      <c r="L101" s="475"/>
      <c r="M101" s="358" t="str">
        <f>IF(G101="", "", VLOOKUP(AO101,【参考】数式用!$AZ$3:$BA$6, 2, FALSE))</f>
        <v/>
      </c>
      <c r="N101" s="359" t="str">
        <f>IF(G101="","",VLOOKUP(G101,【参考】数式用!$A$4:$L$54,MATCH('別紙様式2-3（個表） '!M101,【参考】数式用!$J$3:$L$3,0)+9,FALSE))</f>
        <v/>
      </c>
      <c r="O101" s="479" t="s">
        <v>2388</v>
      </c>
      <c r="P101" s="360" t="str">
        <f t="shared" si="16"/>
        <v>未入力あり</v>
      </c>
      <c r="Q101" s="268" t="str">
        <f>IFERROR(IF(P101="未入力あり","",ROUNDDOWN(ROUNDDOWN($H101*$I101,0)*VLOOKUP($G101,【参考】数式用!$A$4:$E$54,3, FALSE),0)),"")</f>
        <v/>
      </c>
      <c r="R101" s="268" t="str">
        <f>IF(AM101="×", 0,IF(P101="未入力あり","",ROUNDDOWN(ROUNDDOWN($H101*$I101,0)*VLOOKUP($G101,【参考】数式用!$A$4:$E$54,4,FALSE),0)))</f>
        <v/>
      </c>
      <c r="S101" s="361" t="str">
        <f>IF(AN101="×", 0,IF(P101="未入力あり","",ROUNDDOWN(ROUNDDOWN($H101*$I101,0)*VLOOKUP($G101,【参考】数式用!$A$4:$E$54,5, FALSE),0)))</f>
        <v/>
      </c>
      <c r="T101" s="491"/>
      <c r="U101" s="492"/>
      <c r="V101" s="33"/>
      <c r="W101" s="765"/>
      <c r="X101" s="765"/>
      <c r="Y101" s="765"/>
      <c r="Z101" s="765"/>
      <c r="AA101" s="765"/>
      <c r="AB101" s="765"/>
      <c r="AC101" s="765"/>
      <c r="AD101" s="765"/>
      <c r="AE101" s="765"/>
      <c r="AF101" s="765"/>
      <c r="AG101" s="765"/>
      <c r="AI101" s="364" t="str">
        <f t="shared" si="11"/>
        <v/>
      </c>
      <c r="AJ101" s="363" t="e">
        <f>VLOOKUP('別紙様式2-3（個表） '!$G101,【参考】数式用!$P$4:$Q$54,2, FALSE)</f>
        <v>#N/A</v>
      </c>
      <c r="AK101" s="363" t="e">
        <f>VLOOKUP('別紙様式2-3（個表） '!$G101,【参考】数式用!$P$4:$W$54,8, FALSE)</f>
        <v>#N/A</v>
      </c>
      <c r="AL101" s="363" t="e">
        <f>VLOOKUP('別紙様式2-3（個表） '!$G101,【参考】数式用!$P$4:$AD$54,15, FALSE)</f>
        <v>#N/A</v>
      </c>
      <c r="AM101" s="363" t="str">
        <f t="shared" si="12"/>
        <v/>
      </c>
      <c r="AN101" s="363" t="str">
        <f t="shared" si="13"/>
        <v/>
      </c>
      <c r="AO101" s="363" t="str">
        <f t="shared" si="14"/>
        <v/>
      </c>
      <c r="AP101" s="363" t="str">
        <f>IF(G101="", "", VLOOKUP(G101,【参考】数式用!$A$4:$M$54,13,FALSE))</f>
        <v/>
      </c>
      <c r="AQ101" s="46" t="str">
        <f t="shared" si="15"/>
        <v>―</v>
      </c>
    </row>
    <row r="102" spans="1:43" ht="45" customHeight="1">
      <c r="A102" s="112">
        <f t="shared" si="17"/>
        <v>88</v>
      </c>
      <c r="B102" s="113" t="str">
        <f>IF(基本情報入力シート!B145="","",基本情報入力シート!B145)</f>
        <v/>
      </c>
      <c r="C102" s="114" t="str">
        <f>IF(基本情報入力シート!L145="","",基本情報入力シート!L145)</f>
        <v/>
      </c>
      <c r="D102" s="114" t="str">
        <f>IF(基本情報入力シート!Q145="","",基本情報入力シート!Q145)</f>
        <v/>
      </c>
      <c r="E102" s="114" t="str">
        <f>IF(基本情報入力シート!V145="","",基本情報入力シート!V145)</f>
        <v/>
      </c>
      <c r="F102" s="114" t="str">
        <f>IF(基本情報入力シート!W145="","",基本情報入力シート!W145)</f>
        <v/>
      </c>
      <c r="G102" s="114" t="str">
        <f>IF(基本情報入力シート!Z145="","",基本情報入力シート!Z145)</f>
        <v/>
      </c>
      <c r="H102" s="218" t="str">
        <f>IF(基本情報入力シート!AD145="","",基本情報入力シート!AD145)</f>
        <v/>
      </c>
      <c r="I102" s="357" t="str">
        <f>IF(基本情報入力シート!AE145="","",基本情報入力シート!AE145)</f>
        <v/>
      </c>
      <c r="J102" s="476"/>
      <c r="K102" s="477"/>
      <c r="L102" s="475"/>
      <c r="M102" s="358" t="str">
        <f>IF(G102="", "", VLOOKUP(AO102,【参考】数式用!$AZ$3:$BA$6, 2, FALSE))</f>
        <v/>
      </c>
      <c r="N102" s="359" t="str">
        <f>IF(G102="","",VLOOKUP(G102,【参考】数式用!$A$4:$L$54,MATCH('別紙様式2-3（個表） '!M102,【参考】数式用!$J$3:$L$3,0)+9,FALSE))</f>
        <v/>
      </c>
      <c r="O102" s="479" t="s">
        <v>2388</v>
      </c>
      <c r="P102" s="360" t="str">
        <f t="shared" si="16"/>
        <v>未入力あり</v>
      </c>
      <c r="Q102" s="268" t="str">
        <f>IFERROR(IF(P102="未入力あり","",ROUNDDOWN(ROUNDDOWN($H102*$I102,0)*VLOOKUP($G102,【参考】数式用!$A$4:$E$54,3, FALSE),0)),"")</f>
        <v/>
      </c>
      <c r="R102" s="268" t="str">
        <f>IF(AM102="×", 0,IF(P102="未入力あり","",ROUNDDOWN(ROUNDDOWN($H102*$I102,0)*VLOOKUP($G102,【参考】数式用!$A$4:$E$54,4,FALSE),0)))</f>
        <v/>
      </c>
      <c r="S102" s="361" t="str">
        <f>IF(AN102="×", 0,IF(P102="未入力あり","",ROUNDDOWN(ROUNDDOWN($H102*$I102,0)*VLOOKUP($G102,【参考】数式用!$A$4:$E$54,5, FALSE),0)))</f>
        <v/>
      </c>
      <c r="T102" s="491"/>
      <c r="U102" s="492"/>
      <c r="V102" s="33"/>
      <c r="W102" s="765"/>
      <c r="X102" s="765"/>
      <c r="Y102" s="765"/>
      <c r="Z102" s="765"/>
      <c r="AA102" s="765"/>
      <c r="AB102" s="765"/>
      <c r="AC102" s="765"/>
      <c r="AD102" s="765"/>
      <c r="AE102" s="765"/>
      <c r="AF102" s="765"/>
      <c r="AG102" s="765"/>
      <c r="AI102" s="364" t="str">
        <f t="shared" si="11"/>
        <v/>
      </c>
      <c r="AJ102" s="363" t="e">
        <f>VLOOKUP('別紙様式2-3（個表） '!$G102,【参考】数式用!$P$4:$Q$54,2, FALSE)</f>
        <v>#N/A</v>
      </c>
      <c r="AK102" s="363" t="e">
        <f>VLOOKUP('別紙様式2-3（個表） '!$G102,【参考】数式用!$P$4:$W$54,8, FALSE)</f>
        <v>#N/A</v>
      </c>
      <c r="AL102" s="363" t="e">
        <f>VLOOKUP('別紙様式2-3（個表） '!$G102,【参考】数式用!$P$4:$AD$54,15, FALSE)</f>
        <v>#N/A</v>
      </c>
      <c r="AM102" s="363" t="str">
        <f t="shared" si="12"/>
        <v/>
      </c>
      <c r="AN102" s="363" t="str">
        <f t="shared" si="13"/>
        <v/>
      </c>
      <c r="AO102" s="363" t="str">
        <f t="shared" si="14"/>
        <v/>
      </c>
      <c r="AP102" s="363" t="str">
        <f>IF(G102="", "", VLOOKUP(G102,【参考】数式用!$A$4:$M$54,13,FALSE))</f>
        <v/>
      </c>
      <c r="AQ102" s="46" t="str">
        <f t="shared" si="15"/>
        <v>―</v>
      </c>
    </row>
    <row r="103" spans="1:43" ht="45" customHeight="1">
      <c r="A103" s="112">
        <f t="shared" si="17"/>
        <v>89</v>
      </c>
      <c r="B103" s="113" t="str">
        <f>IF(基本情報入力シート!B146="","",基本情報入力シート!B146)</f>
        <v/>
      </c>
      <c r="C103" s="114" t="str">
        <f>IF(基本情報入力シート!L146="","",基本情報入力シート!L146)</f>
        <v/>
      </c>
      <c r="D103" s="114" t="str">
        <f>IF(基本情報入力シート!Q146="","",基本情報入力シート!Q146)</f>
        <v/>
      </c>
      <c r="E103" s="114" t="str">
        <f>IF(基本情報入力シート!V146="","",基本情報入力シート!V146)</f>
        <v/>
      </c>
      <c r="F103" s="114" t="str">
        <f>IF(基本情報入力シート!W146="","",基本情報入力シート!W146)</f>
        <v/>
      </c>
      <c r="G103" s="114" t="str">
        <f>IF(基本情報入力シート!Z146="","",基本情報入力シート!Z146)</f>
        <v/>
      </c>
      <c r="H103" s="218" t="str">
        <f>IF(基本情報入力シート!AD146="","",基本情報入力シート!AD146)</f>
        <v/>
      </c>
      <c r="I103" s="357" t="str">
        <f>IF(基本情報入力シート!AE146="","",基本情報入力シート!AE146)</f>
        <v/>
      </c>
      <c r="J103" s="476"/>
      <c r="K103" s="477"/>
      <c r="L103" s="475"/>
      <c r="M103" s="358" t="str">
        <f>IF(G103="", "", VLOOKUP(AO103,【参考】数式用!$AZ$3:$BA$6, 2, FALSE))</f>
        <v/>
      </c>
      <c r="N103" s="359" t="str">
        <f>IF(G103="","",VLOOKUP(G103,【参考】数式用!$A$4:$L$54,MATCH('別紙様式2-3（個表） '!M103,【参考】数式用!$J$3:$L$3,0)+9,FALSE))</f>
        <v/>
      </c>
      <c r="O103" s="478" t="s">
        <v>2388</v>
      </c>
      <c r="P103" s="360" t="str">
        <f t="shared" si="16"/>
        <v>未入力あり</v>
      </c>
      <c r="Q103" s="268" t="str">
        <f>IFERROR(IF(P103="未入力あり","",ROUNDDOWN(ROUNDDOWN($H103*$I103,0)*VLOOKUP($G103,【参考】数式用!$A$4:$E$54,3, FALSE),0)),"")</f>
        <v/>
      </c>
      <c r="R103" s="268" t="str">
        <f>IF(AM103="×", 0,IF(P103="未入力あり","",ROUNDDOWN(ROUNDDOWN($H103*$I103,0)*VLOOKUP($G103,【参考】数式用!$A$4:$E$54,4,FALSE),0)))</f>
        <v/>
      </c>
      <c r="S103" s="361" t="str">
        <f>IF(AN103="×", 0,IF(P103="未入力あり","",ROUNDDOWN(ROUNDDOWN($H103*$I103,0)*VLOOKUP($G103,【参考】数式用!$A$4:$E$54,5, FALSE),0)))</f>
        <v/>
      </c>
      <c r="T103" s="491"/>
      <c r="U103" s="492"/>
      <c r="V103" s="33"/>
      <c r="W103" s="765"/>
      <c r="X103" s="765"/>
      <c r="Y103" s="765"/>
      <c r="Z103" s="765"/>
      <c r="AA103" s="765"/>
      <c r="AB103" s="765"/>
      <c r="AC103" s="765"/>
      <c r="AD103" s="765"/>
      <c r="AE103" s="765"/>
      <c r="AF103" s="765"/>
      <c r="AG103" s="765"/>
      <c r="AI103" s="364" t="str">
        <f t="shared" si="11"/>
        <v/>
      </c>
      <c r="AJ103" s="363" t="e">
        <f>VLOOKUP('別紙様式2-3（個表） '!$G103,【参考】数式用!$P$4:$Q$54,2, FALSE)</f>
        <v>#N/A</v>
      </c>
      <c r="AK103" s="363" t="e">
        <f>VLOOKUP('別紙様式2-3（個表） '!$G103,【参考】数式用!$P$4:$W$54,8, FALSE)</f>
        <v>#N/A</v>
      </c>
      <c r="AL103" s="363" t="e">
        <f>VLOOKUP('別紙様式2-3（個表） '!$G103,【参考】数式用!$P$4:$AD$54,15, FALSE)</f>
        <v>#N/A</v>
      </c>
      <c r="AM103" s="363" t="str">
        <f t="shared" si="12"/>
        <v/>
      </c>
      <c r="AN103" s="363" t="str">
        <f t="shared" si="13"/>
        <v/>
      </c>
      <c r="AO103" s="363" t="str">
        <f t="shared" si="14"/>
        <v/>
      </c>
      <c r="AP103" s="363" t="str">
        <f>IF(G103="", "", VLOOKUP(G103,【参考】数式用!$A$4:$M$54,13,FALSE))</f>
        <v/>
      </c>
      <c r="AQ103" s="46" t="str">
        <f t="shared" si="15"/>
        <v>―</v>
      </c>
    </row>
    <row r="104" spans="1:43" ht="45" customHeight="1">
      <c r="A104" s="112">
        <f t="shared" si="17"/>
        <v>90</v>
      </c>
      <c r="B104" s="113" t="str">
        <f>IF(基本情報入力シート!B147="","",基本情報入力シート!B147)</f>
        <v/>
      </c>
      <c r="C104" s="114" t="str">
        <f>IF(基本情報入力シート!L147="","",基本情報入力シート!L147)</f>
        <v/>
      </c>
      <c r="D104" s="114" t="str">
        <f>IF(基本情報入力シート!Q147="","",基本情報入力シート!Q147)</f>
        <v/>
      </c>
      <c r="E104" s="114" t="str">
        <f>IF(基本情報入力シート!V147="","",基本情報入力シート!V147)</f>
        <v/>
      </c>
      <c r="F104" s="114" t="str">
        <f>IF(基本情報入力シート!W147="","",基本情報入力シート!W147)</f>
        <v/>
      </c>
      <c r="G104" s="114" t="str">
        <f>IF(基本情報入力シート!Z147="","",基本情報入力シート!Z147)</f>
        <v/>
      </c>
      <c r="H104" s="218" t="str">
        <f>IF(基本情報入力シート!AD147="","",基本情報入力シート!AD147)</f>
        <v/>
      </c>
      <c r="I104" s="357" t="str">
        <f>IF(基本情報入力シート!AE147="","",基本情報入力シート!AE147)</f>
        <v/>
      </c>
      <c r="J104" s="476"/>
      <c r="K104" s="477"/>
      <c r="L104" s="475"/>
      <c r="M104" s="358" t="str">
        <f>IF(G104="", "", VLOOKUP(AO104,【参考】数式用!$AZ$3:$BA$6, 2, FALSE))</f>
        <v/>
      </c>
      <c r="N104" s="359" t="str">
        <f>IF(G104="","",VLOOKUP(G104,【参考】数式用!$A$4:$L$54,MATCH('別紙様式2-3（個表） '!M104,【参考】数式用!$J$3:$L$3,0)+9,FALSE))</f>
        <v/>
      </c>
      <c r="O104" s="479" t="s">
        <v>2388</v>
      </c>
      <c r="P104" s="360" t="str">
        <f t="shared" si="16"/>
        <v>未入力あり</v>
      </c>
      <c r="Q104" s="268" t="str">
        <f>IFERROR(IF(P104="未入力あり","",ROUNDDOWN(ROUNDDOWN($H104*$I104,0)*VLOOKUP($G104,【参考】数式用!$A$4:$E$54,3, FALSE),0)),"")</f>
        <v/>
      </c>
      <c r="R104" s="268" t="str">
        <f>IF(AM104="×", 0,IF(P104="未入力あり","",ROUNDDOWN(ROUNDDOWN($H104*$I104,0)*VLOOKUP($G104,【参考】数式用!$A$4:$E$54,4,FALSE),0)))</f>
        <v/>
      </c>
      <c r="S104" s="361" t="str">
        <f>IF(AN104="×", 0,IF(P104="未入力あり","",ROUNDDOWN(ROUNDDOWN($H104*$I104,0)*VLOOKUP($G104,【参考】数式用!$A$4:$E$54,5, FALSE),0)))</f>
        <v/>
      </c>
      <c r="T104" s="491"/>
      <c r="U104" s="492"/>
      <c r="V104" s="33"/>
      <c r="W104" s="765"/>
      <c r="X104" s="765"/>
      <c r="Y104" s="765"/>
      <c r="Z104" s="765"/>
      <c r="AA104" s="765"/>
      <c r="AB104" s="765"/>
      <c r="AC104" s="765"/>
      <c r="AD104" s="765"/>
      <c r="AE104" s="765"/>
      <c r="AF104" s="765"/>
      <c r="AG104" s="765"/>
      <c r="AI104" s="364" t="str">
        <f t="shared" si="11"/>
        <v/>
      </c>
      <c r="AJ104" s="363" t="e">
        <f>VLOOKUP('別紙様式2-3（個表） '!$G104,【参考】数式用!$P$4:$Q$54,2, FALSE)</f>
        <v>#N/A</v>
      </c>
      <c r="AK104" s="363" t="e">
        <f>VLOOKUP('別紙様式2-3（個表） '!$G104,【参考】数式用!$P$4:$W$54,8, FALSE)</f>
        <v>#N/A</v>
      </c>
      <c r="AL104" s="363" t="e">
        <f>VLOOKUP('別紙様式2-3（個表） '!$G104,【参考】数式用!$P$4:$AD$54,15, FALSE)</f>
        <v>#N/A</v>
      </c>
      <c r="AM104" s="363" t="str">
        <f t="shared" si="12"/>
        <v/>
      </c>
      <c r="AN104" s="363" t="str">
        <f t="shared" si="13"/>
        <v/>
      </c>
      <c r="AO104" s="363" t="str">
        <f t="shared" si="14"/>
        <v/>
      </c>
      <c r="AP104" s="363" t="str">
        <f>IF(G104="", "", VLOOKUP(G104,【参考】数式用!$A$4:$M$54,13,FALSE))</f>
        <v/>
      </c>
      <c r="AQ104" s="46" t="str">
        <f t="shared" si="15"/>
        <v>―</v>
      </c>
    </row>
    <row r="105" spans="1:43" ht="45" customHeight="1">
      <c r="A105" s="112">
        <f t="shared" si="17"/>
        <v>91</v>
      </c>
      <c r="B105" s="113" t="str">
        <f>IF(基本情報入力シート!B148="","",基本情報入力シート!B148)</f>
        <v/>
      </c>
      <c r="C105" s="114" t="str">
        <f>IF(基本情報入力シート!L148="","",基本情報入力シート!L148)</f>
        <v/>
      </c>
      <c r="D105" s="114" t="str">
        <f>IF(基本情報入力シート!Q148="","",基本情報入力シート!Q148)</f>
        <v/>
      </c>
      <c r="E105" s="114" t="str">
        <f>IF(基本情報入力シート!V148="","",基本情報入力シート!V148)</f>
        <v/>
      </c>
      <c r="F105" s="114" t="str">
        <f>IF(基本情報入力シート!W148="","",基本情報入力シート!W148)</f>
        <v/>
      </c>
      <c r="G105" s="114" t="str">
        <f>IF(基本情報入力シート!Z148="","",基本情報入力シート!Z148)</f>
        <v/>
      </c>
      <c r="H105" s="218" t="str">
        <f>IF(基本情報入力シート!AD148="","",基本情報入力シート!AD148)</f>
        <v/>
      </c>
      <c r="I105" s="357" t="str">
        <f>IF(基本情報入力シート!AE148="","",基本情報入力シート!AE148)</f>
        <v/>
      </c>
      <c r="J105" s="476"/>
      <c r="K105" s="477"/>
      <c r="L105" s="475"/>
      <c r="M105" s="358" t="str">
        <f>IF(G105="", "", VLOOKUP(AO105,【参考】数式用!$AZ$3:$BA$6, 2, FALSE))</f>
        <v/>
      </c>
      <c r="N105" s="359" t="str">
        <f>IF(G105="","",VLOOKUP(G105,【参考】数式用!$A$4:$L$54,MATCH('別紙様式2-3（個表） '!M105,【参考】数式用!$J$3:$L$3,0)+9,FALSE))</f>
        <v/>
      </c>
      <c r="O105" s="479" t="s">
        <v>2388</v>
      </c>
      <c r="P105" s="360" t="str">
        <f t="shared" si="16"/>
        <v>未入力あり</v>
      </c>
      <c r="Q105" s="268" t="str">
        <f>IFERROR(IF(P105="未入力あり","",ROUNDDOWN(ROUNDDOWN($H105*$I105,0)*VLOOKUP($G105,【参考】数式用!$A$4:$E$54,3, FALSE),0)),"")</f>
        <v/>
      </c>
      <c r="R105" s="268" t="str">
        <f>IF(AM105="×", 0,IF(P105="未入力あり","",ROUNDDOWN(ROUNDDOWN($H105*$I105,0)*VLOOKUP($G105,【参考】数式用!$A$4:$E$54,4,FALSE),0)))</f>
        <v/>
      </c>
      <c r="S105" s="361" t="str">
        <f>IF(AN105="×", 0,IF(P105="未入力あり","",ROUNDDOWN(ROUNDDOWN($H105*$I105,0)*VLOOKUP($G105,【参考】数式用!$A$4:$E$54,5, FALSE),0)))</f>
        <v/>
      </c>
      <c r="T105" s="491"/>
      <c r="U105" s="492"/>
      <c r="V105" s="33"/>
      <c r="W105" s="765"/>
      <c r="X105" s="765"/>
      <c r="Y105" s="765"/>
      <c r="Z105" s="765"/>
      <c r="AA105" s="765"/>
      <c r="AB105" s="765"/>
      <c r="AC105" s="765"/>
      <c r="AD105" s="765"/>
      <c r="AE105" s="765"/>
      <c r="AF105" s="765"/>
      <c r="AG105" s="765"/>
      <c r="AI105" s="364" t="str">
        <f t="shared" si="11"/>
        <v/>
      </c>
      <c r="AJ105" s="363" t="e">
        <f>VLOOKUP('別紙様式2-3（個表） '!$G105,【参考】数式用!$P$4:$Q$54,2, FALSE)</f>
        <v>#N/A</v>
      </c>
      <c r="AK105" s="363" t="e">
        <f>VLOOKUP('別紙様式2-3（個表） '!$G105,【参考】数式用!$P$4:$W$54,8, FALSE)</f>
        <v>#N/A</v>
      </c>
      <c r="AL105" s="363" t="e">
        <f>VLOOKUP('別紙様式2-3（個表） '!$G105,【参考】数式用!$P$4:$AD$54,15, FALSE)</f>
        <v>#N/A</v>
      </c>
      <c r="AM105" s="363" t="str">
        <f t="shared" si="12"/>
        <v/>
      </c>
      <c r="AN105" s="363" t="str">
        <f t="shared" si="13"/>
        <v/>
      </c>
      <c r="AO105" s="363" t="str">
        <f t="shared" si="14"/>
        <v/>
      </c>
      <c r="AP105" s="363" t="str">
        <f>IF(G105="", "", VLOOKUP(G105,【参考】数式用!$A$4:$M$54,13,FALSE))</f>
        <v/>
      </c>
      <c r="AQ105" s="46" t="str">
        <f t="shared" si="15"/>
        <v>―</v>
      </c>
    </row>
    <row r="106" spans="1:43" ht="45" customHeight="1">
      <c r="A106" s="112">
        <f t="shared" si="17"/>
        <v>92</v>
      </c>
      <c r="B106" s="113" t="str">
        <f>IF(基本情報入力シート!B149="","",基本情報入力シート!B149)</f>
        <v/>
      </c>
      <c r="C106" s="114" t="str">
        <f>IF(基本情報入力シート!L149="","",基本情報入力シート!L149)</f>
        <v/>
      </c>
      <c r="D106" s="114" t="str">
        <f>IF(基本情報入力シート!Q149="","",基本情報入力シート!Q149)</f>
        <v/>
      </c>
      <c r="E106" s="114" t="str">
        <f>IF(基本情報入力シート!V149="","",基本情報入力シート!V149)</f>
        <v/>
      </c>
      <c r="F106" s="114" t="str">
        <f>IF(基本情報入力シート!W149="","",基本情報入力シート!W149)</f>
        <v/>
      </c>
      <c r="G106" s="114" t="str">
        <f>IF(基本情報入力シート!Z149="","",基本情報入力シート!Z149)</f>
        <v/>
      </c>
      <c r="H106" s="218" t="str">
        <f>IF(基本情報入力シート!AD149="","",基本情報入力シート!AD149)</f>
        <v/>
      </c>
      <c r="I106" s="357" t="str">
        <f>IF(基本情報入力シート!AE149="","",基本情報入力シート!AE149)</f>
        <v/>
      </c>
      <c r="J106" s="476"/>
      <c r="K106" s="477"/>
      <c r="L106" s="475"/>
      <c r="M106" s="358" t="str">
        <f>IF(G106="", "", VLOOKUP(AO106,【参考】数式用!$AZ$3:$BA$6, 2, FALSE))</f>
        <v/>
      </c>
      <c r="N106" s="359" t="str">
        <f>IF(G106="","",VLOOKUP(G106,【参考】数式用!$A$4:$L$54,MATCH('別紙様式2-3（個表） '!M106,【参考】数式用!$J$3:$L$3,0)+9,FALSE))</f>
        <v/>
      </c>
      <c r="O106" s="478" t="s">
        <v>2388</v>
      </c>
      <c r="P106" s="360" t="str">
        <f t="shared" si="16"/>
        <v>未入力あり</v>
      </c>
      <c r="Q106" s="268" t="str">
        <f>IFERROR(IF(P106="未入力あり","",ROUNDDOWN(ROUNDDOWN($H106*$I106,0)*VLOOKUP($G106,【参考】数式用!$A$4:$E$54,3, FALSE),0)),"")</f>
        <v/>
      </c>
      <c r="R106" s="268" t="str">
        <f>IF(AM106="×", 0,IF(P106="未入力あり","",ROUNDDOWN(ROUNDDOWN($H106*$I106,0)*VLOOKUP($G106,【参考】数式用!$A$4:$E$54,4,FALSE),0)))</f>
        <v/>
      </c>
      <c r="S106" s="361" t="str">
        <f>IF(AN106="×", 0,IF(P106="未入力あり","",ROUNDDOWN(ROUNDDOWN($H106*$I106,0)*VLOOKUP($G106,【参考】数式用!$A$4:$E$54,5, FALSE),0)))</f>
        <v/>
      </c>
      <c r="T106" s="491"/>
      <c r="U106" s="492"/>
      <c r="V106" s="33"/>
      <c r="W106" s="765"/>
      <c r="X106" s="765"/>
      <c r="Y106" s="765"/>
      <c r="Z106" s="765"/>
      <c r="AA106" s="765"/>
      <c r="AB106" s="765"/>
      <c r="AC106" s="765"/>
      <c r="AD106" s="765"/>
      <c r="AE106" s="765"/>
      <c r="AF106" s="765"/>
      <c r="AG106" s="765"/>
      <c r="AI106" s="364" t="str">
        <f t="shared" si="11"/>
        <v/>
      </c>
      <c r="AJ106" s="363" t="e">
        <f>VLOOKUP('別紙様式2-3（個表） '!$G106,【参考】数式用!$P$4:$Q$54,2, FALSE)</f>
        <v>#N/A</v>
      </c>
      <c r="AK106" s="363" t="e">
        <f>VLOOKUP('別紙様式2-3（個表） '!$G106,【参考】数式用!$P$4:$W$54,8, FALSE)</f>
        <v>#N/A</v>
      </c>
      <c r="AL106" s="363" t="e">
        <f>VLOOKUP('別紙様式2-3（個表） '!$G106,【参考】数式用!$P$4:$AD$54,15, FALSE)</f>
        <v>#N/A</v>
      </c>
      <c r="AM106" s="363" t="str">
        <f t="shared" si="12"/>
        <v/>
      </c>
      <c r="AN106" s="363" t="str">
        <f t="shared" si="13"/>
        <v/>
      </c>
      <c r="AO106" s="363" t="str">
        <f t="shared" si="14"/>
        <v/>
      </c>
      <c r="AP106" s="363" t="str">
        <f>IF(G106="", "", VLOOKUP(G106,【参考】数式用!$A$4:$M$54,13,FALSE))</f>
        <v/>
      </c>
      <c r="AQ106" s="46" t="str">
        <f t="shared" si="15"/>
        <v>―</v>
      </c>
    </row>
    <row r="107" spans="1:43" ht="45" customHeight="1">
      <c r="A107" s="112">
        <f t="shared" si="17"/>
        <v>93</v>
      </c>
      <c r="B107" s="113" t="str">
        <f>IF(基本情報入力シート!B150="","",基本情報入力シート!B150)</f>
        <v/>
      </c>
      <c r="C107" s="114" t="str">
        <f>IF(基本情報入力シート!L150="","",基本情報入力シート!L150)</f>
        <v/>
      </c>
      <c r="D107" s="114" t="str">
        <f>IF(基本情報入力シート!Q150="","",基本情報入力シート!Q150)</f>
        <v/>
      </c>
      <c r="E107" s="114" t="str">
        <f>IF(基本情報入力シート!V150="","",基本情報入力シート!V150)</f>
        <v/>
      </c>
      <c r="F107" s="114" t="str">
        <f>IF(基本情報入力シート!W150="","",基本情報入力シート!W150)</f>
        <v/>
      </c>
      <c r="G107" s="114" t="str">
        <f>IF(基本情報入力シート!Z150="","",基本情報入力シート!Z150)</f>
        <v/>
      </c>
      <c r="H107" s="218" t="str">
        <f>IF(基本情報入力シート!AD150="","",基本情報入力シート!AD150)</f>
        <v/>
      </c>
      <c r="I107" s="357" t="str">
        <f>IF(基本情報入力シート!AE150="","",基本情報入力シート!AE150)</f>
        <v/>
      </c>
      <c r="J107" s="476"/>
      <c r="K107" s="477"/>
      <c r="L107" s="475"/>
      <c r="M107" s="358" t="str">
        <f>IF(G107="", "", VLOOKUP(AO107,【参考】数式用!$AZ$3:$BA$6, 2, FALSE))</f>
        <v/>
      </c>
      <c r="N107" s="359" t="str">
        <f>IF(G107="","",VLOOKUP(G107,【参考】数式用!$A$4:$L$54,MATCH('別紙様式2-3（個表） '!M107,【参考】数式用!$J$3:$L$3,0)+9,FALSE))</f>
        <v/>
      </c>
      <c r="O107" s="479" t="s">
        <v>2388</v>
      </c>
      <c r="P107" s="360" t="str">
        <f t="shared" si="16"/>
        <v>未入力あり</v>
      </c>
      <c r="Q107" s="268" t="str">
        <f>IFERROR(IF(P107="未入力あり","",ROUNDDOWN(ROUNDDOWN($H107*$I107,0)*VLOOKUP($G107,【参考】数式用!$A$4:$E$54,3, FALSE),0)),"")</f>
        <v/>
      </c>
      <c r="R107" s="268" t="str">
        <f>IF(AM107="×", 0,IF(P107="未入力あり","",ROUNDDOWN(ROUNDDOWN($H107*$I107,0)*VLOOKUP($G107,【参考】数式用!$A$4:$E$54,4,FALSE),0)))</f>
        <v/>
      </c>
      <c r="S107" s="361" t="str">
        <f>IF(AN107="×", 0,IF(P107="未入力あり","",ROUNDDOWN(ROUNDDOWN($H107*$I107,0)*VLOOKUP($G107,【参考】数式用!$A$4:$E$54,5, FALSE),0)))</f>
        <v/>
      </c>
      <c r="T107" s="491"/>
      <c r="U107" s="492"/>
      <c r="V107" s="33"/>
      <c r="W107" s="765"/>
      <c r="X107" s="765"/>
      <c r="Y107" s="765"/>
      <c r="Z107" s="765"/>
      <c r="AA107" s="765"/>
      <c r="AB107" s="765"/>
      <c r="AC107" s="765"/>
      <c r="AD107" s="765"/>
      <c r="AE107" s="765"/>
      <c r="AF107" s="765"/>
      <c r="AG107" s="765"/>
      <c r="AI107" s="364" t="str">
        <f t="shared" si="11"/>
        <v/>
      </c>
      <c r="AJ107" s="363" t="e">
        <f>VLOOKUP('別紙様式2-3（個表） '!$G107,【参考】数式用!$P$4:$Q$54,2, FALSE)</f>
        <v>#N/A</v>
      </c>
      <c r="AK107" s="363" t="e">
        <f>VLOOKUP('別紙様式2-3（個表） '!$G107,【参考】数式用!$P$4:$W$54,8, FALSE)</f>
        <v>#N/A</v>
      </c>
      <c r="AL107" s="363" t="e">
        <f>VLOOKUP('別紙様式2-3（個表） '!$G107,【参考】数式用!$P$4:$AD$54,15, FALSE)</f>
        <v>#N/A</v>
      </c>
      <c r="AM107" s="363" t="str">
        <f t="shared" si="12"/>
        <v/>
      </c>
      <c r="AN107" s="363" t="str">
        <f t="shared" si="13"/>
        <v/>
      </c>
      <c r="AO107" s="363" t="str">
        <f t="shared" si="14"/>
        <v/>
      </c>
      <c r="AP107" s="363" t="str">
        <f>IF(G107="", "", VLOOKUP(G107,【参考】数式用!$A$4:$M$54,13,FALSE))</f>
        <v/>
      </c>
      <c r="AQ107" s="46" t="str">
        <f t="shared" si="15"/>
        <v>―</v>
      </c>
    </row>
    <row r="108" spans="1:43" ht="45" customHeight="1">
      <c r="A108" s="112">
        <f t="shared" si="17"/>
        <v>94</v>
      </c>
      <c r="B108" s="113" t="str">
        <f>IF(基本情報入力シート!B151="","",基本情報入力シート!B151)</f>
        <v/>
      </c>
      <c r="C108" s="114" t="str">
        <f>IF(基本情報入力シート!L151="","",基本情報入力シート!L151)</f>
        <v/>
      </c>
      <c r="D108" s="114" t="str">
        <f>IF(基本情報入力シート!Q151="","",基本情報入力シート!Q151)</f>
        <v/>
      </c>
      <c r="E108" s="114" t="str">
        <f>IF(基本情報入力シート!V151="","",基本情報入力シート!V151)</f>
        <v/>
      </c>
      <c r="F108" s="114" t="str">
        <f>IF(基本情報入力シート!W151="","",基本情報入力シート!W151)</f>
        <v/>
      </c>
      <c r="G108" s="114" t="str">
        <f>IF(基本情報入力シート!Z151="","",基本情報入力シート!Z151)</f>
        <v/>
      </c>
      <c r="H108" s="218" t="str">
        <f>IF(基本情報入力シート!AD151="","",基本情報入力シート!AD151)</f>
        <v/>
      </c>
      <c r="I108" s="357" t="str">
        <f>IF(基本情報入力シート!AE151="","",基本情報入力シート!AE151)</f>
        <v/>
      </c>
      <c r="J108" s="476"/>
      <c r="K108" s="477"/>
      <c r="L108" s="475"/>
      <c r="M108" s="358" t="str">
        <f>IF(G108="", "", VLOOKUP(AO108,【参考】数式用!$AZ$3:$BA$6, 2, FALSE))</f>
        <v/>
      </c>
      <c r="N108" s="359" t="str">
        <f>IF(G108="","",VLOOKUP(G108,【参考】数式用!$A$4:$L$54,MATCH('別紙様式2-3（個表） '!M108,【参考】数式用!$J$3:$L$3,0)+9,FALSE))</f>
        <v/>
      </c>
      <c r="O108" s="479" t="s">
        <v>2388</v>
      </c>
      <c r="P108" s="360" t="str">
        <f t="shared" si="16"/>
        <v>未入力あり</v>
      </c>
      <c r="Q108" s="268" t="str">
        <f>IFERROR(IF(P108="未入力あり","",ROUNDDOWN(ROUNDDOWN($H108*$I108,0)*VLOOKUP($G108,【参考】数式用!$A$4:$E$54,3, FALSE),0)),"")</f>
        <v/>
      </c>
      <c r="R108" s="268" t="str">
        <f>IF(AM108="×", 0,IF(P108="未入力あり","",ROUNDDOWN(ROUNDDOWN($H108*$I108,0)*VLOOKUP($G108,【参考】数式用!$A$4:$E$54,4,FALSE),0)))</f>
        <v/>
      </c>
      <c r="S108" s="361" t="str">
        <f>IF(AN108="×", 0,IF(P108="未入力あり","",ROUNDDOWN(ROUNDDOWN($H108*$I108,0)*VLOOKUP($G108,【参考】数式用!$A$4:$E$54,5, FALSE),0)))</f>
        <v/>
      </c>
      <c r="T108" s="491"/>
      <c r="U108" s="492"/>
      <c r="V108" s="33"/>
      <c r="W108" s="765"/>
      <c r="X108" s="765"/>
      <c r="Y108" s="765"/>
      <c r="Z108" s="765"/>
      <c r="AA108" s="765"/>
      <c r="AB108" s="765"/>
      <c r="AC108" s="765"/>
      <c r="AD108" s="765"/>
      <c r="AE108" s="765"/>
      <c r="AF108" s="765"/>
      <c r="AG108" s="765"/>
      <c r="AI108" s="364" t="str">
        <f t="shared" si="11"/>
        <v/>
      </c>
      <c r="AJ108" s="363" t="e">
        <f>VLOOKUP('別紙様式2-3（個表） '!$G108,【参考】数式用!$P$4:$Q$54,2, FALSE)</f>
        <v>#N/A</v>
      </c>
      <c r="AK108" s="363" t="e">
        <f>VLOOKUP('別紙様式2-3（個表） '!$G108,【参考】数式用!$P$4:$W$54,8, FALSE)</f>
        <v>#N/A</v>
      </c>
      <c r="AL108" s="363" t="e">
        <f>VLOOKUP('別紙様式2-3（個表） '!$G108,【参考】数式用!$P$4:$AD$54,15, FALSE)</f>
        <v>#N/A</v>
      </c>
      <c r="AM108" s="363" t="str">
        <f t="shared" si="12"/>
        <v/>
      </c>
      <c r="AN108" s="363" t="str">
        <f t="shared" si="13"/>
        <v/>
      </c>
      <c r="AO108" s="363" t="str">
        <f t="shared" si="14"/>
        <v/>
      </c>
      <c r="AP108" s="363" t="str">
        <f>IF(G108="", "", VLOOKUP(G108,【参考】数式用!$A$4:$M$54,13,FALSE))</f>
        <v/>
      </c>
      <c r="AQ108" s="46" t="str">
        <f t="shared" si="15"/>
        <v>―</v>
      </c>
    </row>
    <row r="109" spans="1:43" ht="45" customHeight="1">
      <c r="A109" s="112">
        <f t="shared" si="17"/>
        <v>95</v>
      </c>
      <c r="B109" s="113" t="str">
        <f>IF(基本情報入力シート!B152="","",基本情報入力シート!B152)</f>
        <v/>
      </c>
      <c r="C109" s="114" t="str">
        <f>IF(基本情報入力シート!L152="","",基本情報入力シート!L152)</f>
        <v/>
      </c>
      <c r="D109" s="114" t="str">
        <f>IF(基本情報入力シート!Q152="","",基本情報入力シート!Q152)</f>
        <v/>
      </c>
      <c r="E109" s="114" t="str">
        <f>IF(基本情報入力シート!V152="","",基本情報入力シート!V152)</f>
        <v/>
      </c>
      <c r="F109" s="114" t="str">
        <f>IF(基本情報入力シート!W152="","",基本情報入力シート!W152)</f>
        <v/>
      </c>
      <c r="G109" s="114" t="str">
        <f>IF(基本情報入力シート!Z152="","",基本情報入力シート!Z152)</f>
        <v/>
      </c>
      <c r="H109" s="218" t="str">
        <f>IF(基本情報入力シート!AD152="","",基本情報入力シート!AD152)</f>
        <v/>
      </c>
      <c r="I109" s="357" t="str">
        <f>IF(基本情報入力シート!AE152="","",基本情報入力シート!AE152)</f>
        <v/>
      </c>
      <c r="J109" s="476"/>
      <c r="K109" s="477"/>
      <c r="L109" s="475"/>
      <c r="M109" s="358" t="str">
        <f>IF(G109="", "", VLOOKUP(AO109,【参考】数式用!$AZ$3:$BA$6, 2, FALSE))</f>
        <v/>
      </c>
      <c r="N109" s="359" t="str">
        <f>IF(G109="","",VLOOKUP(G109,【参考】数式用!$A$4:$L$54,MATCH('別紙様式2-3（個表） '!M109,【参考】数式用!$J$3:$L$3,0)+9,FALSE))</f>
        <v/>
      </c>
      <c r="O109" s="478" t="s">
        <v>2388</v>
      </c>
      <c r="P109" s="360" t="str">
        <f t="shared" si="16"/>
        <v>未入力あり</v>
      </c>
      <c r="Q109" s="268" t="str">
        <f>IFERROR(IF(P109="未入力あり","",ROUNDDOWN(ROUNDDOWN($H109*$I109,0)*VLOOKUP($G109,【参考】数式用!$A$4:$E$54,3, FALSE),0)),"")</f>
        <v/>
      </c>
      <c r="R109" s="268" t="str">
        <f>IF(AM109="×", 0,IF(P109="未入力あり","",ROUNDDOWN(ROUNDDOWN($H109*$I109,0)*VLOOKUP($G109,【参考】数式用!$A$4:$E$54,4,FALSE),0)))</f>
        <v/>
      </c>
      <c r="S109" s="361" t="str">
        <f>IF(AN109="×", 0,IF(P109="未入力あり","",ROUNDDOWN(ROUNDDOWN($H109*$I109,0)*VLOOKUP($G109,【参考】数式用!$A$4:$E$54,5, FALSE),0)))</f>
        <v/>
      </c>
      <c r="T109" s="491"/>
      <c r="U109" s="492"/>
      <c r="V109" s="33"/>
      <c r="W109" s="765"/>
      <c r="X109" s="765"/>
      <c r="Y109" s="765"/>
      <c r="Z109" s="765"/>
      <c r="AA109" s="765"/>
      <c r="AB109" s="765"/>
      <c r="AC109" s="765"/>
      <c r="AD109" s="765"/>
      <c r="AE109" s="765"/>
      <c r="AF109" s="765"/>
      <c r="AG109" s="765"/>
      <c r="AI109" s="364" t="str">
        <f t="shared" si="11"/>
        <v/>
      </c>
      <c r="AJ109" s="363" t="e">
        <f>VLOOKUP('別紙様式2-3（個表） '!$G109,【参考】数式用!$P$4:$Q$54,2, FALSE)</f>
        <v>#N/A</v>
      </c>
      <c r="AK109" s="363" t="e">
        <f>VLOOKUP('別紙様式2-3（個表） '!$G109,【参考】数式用!$P$4:$W$54,8, FALSE)</f>
        <v>#N/A</v>
      </c>
      <c r="AL109" s="363" t="e">
        <f>VLOOKUP('別紙様式2-3（個表） '!$G109,【参考】数式用!$P$4:$AD$54,15, FALSE)</f>
        <v>#N/A</v>
      </c>
      <c r="AM109" s="363" t="str">
        <f t="shared" si="12"/>
        <v/>
      </c>
      <c r="AN109" s="363" t="str">
        <f t="shared" si="13"/>
        <v/>
      </c>
      <c r="AO109" s="363" t="str">
        <f t="shared" si="14"/>
        <v/>
      </c>
      <c r="AP109" s="363" t="str">
        <f>IF(G109="", "", VLOOKUP(G109,【参考】数式用!$A$4:$M$54,13,FALSE))</f>
        <v/>
      </c>
      <c r="AQ109" s="46" t="str">
        <f t="shared" si="15"/>
        <v>―</v>
      </c>
    </row>
    <row r="110" spans="1:43" ht="45" customHeight="1">
      <c r="A110" s="112">
        <f t="shared" si="17"/>
        <v>96</v>
      </c>
      <c r="B110" s="113" t="str">
        <f>IF(基本情報入力シート!B153="","",基本情報入力シート!B153)</f>
        <v/>
      </c>
      <c r="C110" s="114" t="str">
        <f>IF(基本情報入力シート!L153="","",基本情報入力シート!L153)</f>
        <v/>
      </c>
      <c r="D110" s="114" t="str">
        <f>IF(基本情報入力シート!Q153="","",基本情報入力シート!Q153)</f>
        <v/>
      </c>
      <c r="E110" s="114" t="str">
        <f>IF(基本情報入力シート!V153="","",基本情報入力シート!V153)</f>
        <v/>
      </c>
      <c r="F110" s="114" t="str">
        <f>IF(基本情報入力シート!W153="","",基本情報入力シート!W153)</f>
        <v/>
      </c>
      <c r="G110" s="114" t="str">
        <f>IF(基本情報入力シート!Z153="","",基本情報入力シート!Z153)</f>
        <v/>
      </c>
      <c r="H110" s="218" t="str">
        <f>IF(基本情報入力シート!AD153="","",基本情報入力シート!AD153)</f>
        <v/>
      </c>
      <c r="I110" s="357" t="str">
        <f>IF(基本情報入力シート!AE153="","",基本情報入力シート!AE153)</f>
        <v/>
      </c>
      <c r="J110" s="476"/>
      <c r="K110" s="477"/>
      <c r="L110" s="475"/>
      <c r="M110" s="358" t="str">
        <f>IF(G110="", "", VLOOKUP(AO110,【参考】数式用!$AZ$3:$BA$6, 2, FALSE))</f>
        <v/>
      </c>
      <c r="N110" s="359" t="str">
        <f>IF(G110="","",VLOOKUP(G110,【参考】数式用!$A$4:$L$54,MATCH('別紙様式2-3（個表） '!M110,【参考】数式用!$J$3:$L$3,0)+9,FALSE))</f>
        <v/>
      </c>
      <c r="O110" s="479" t="s">
        <v>2388</v>
      </c>
      <c r="P110" s="360" t="str">
        <f t="shared" si="16"/>
        <v>未入力あり</v>
      </c>
      <c r="Q110" s="268" t="str">
        <f>IFERROR(IF(P110="未入力あり","",ROUNDDOWN(ROUNDDOWN($H110*$I110,0)*VLOOKUP($G110,【参考】数式用!$A$4:$E$54,3, FALSE),0)),"")</f>
        <v/>
      </c>
      <c r="R110" s="268" t="str">
        <f>IF(AM110="×", 0,IF(P110="未入力あり","",ROUNDDOWN(ROUNDDOWN($H110*$I110,0)*VLOOKUP($G110,【参考】数式用!$A$4:$E$54,4,FALSE),0)))</f>
        <v/>
      </c>
      <c r="S110" s="361" t="str">
        <f>IF(AN110="×", 0,IF(P110="未入力あり","",ROUNDDOWN(ROUNDDOWN($H110*$I110,0)*VLOOKUP($G110,【参考】数式用!$A$4:$E$54,5, FALSE),0)))</f>
        <v/>
      </c>
      <c r="T110" s="491"/>
      <c r="U110" s="492"/>
      <c r="V110" s="33"/>
      <c r="W110" s="765"/>
      <c r="X110" s="765"/>
      <c r="Y110" s="765"/>
      <c r="Z110" s="765"/>
      <c r="AA110" s="765"/>
      <c r="AB110" s="765"/>
      <c r="AC110" s="765"/>
      <c r="AD110" s="765"/>
      <c r="AE110" s="765"/>
      <c r="AF110" s="765"/>
      <c r="AG110" s="765"/>
      <c r="AI110" s="364" t="str">
        <f t="shared" si="11"/>
        <v/>
      </c>
      <c r="AJ110" s="363" t="e">
        <f>VLOOKUP('別紙様式2-3（個表） '!$G110,【参考】数式用!$P$4:$Q$54,2, FALSE)</f>
        <v>#N/A</v>
      </c>
      <c r="AK110" s="363" t="e">
        <f>VLOOKUP('別紙様式2-3（個表） '!$G110,【参考】数式用!$P$4:$W$54,8, FALSE)</f>
        <v>#N/A</v>
      </c>
      <c r="AL110" s="363" t="e">
        <f>VLOOKUP('別紙様式2-3（個表） '!$G110,【参考】数式用!$P$4:$AD$54,15, FALSE)</f>
        <v>#N/A</v>
      </c>
      <c r="AM110" s="363" t="str">
        <f t="shared" si="12"/>
        <v/>
      </c>
      <c r="AN110" s="363" t="str">
        <f t="shared" si="13"/>
        <v/>
      </c>
      <c r="AO110" s="363" t="str">
        <f t="shared" si="14"/>
        <v/>
      </c>
      <c r="AP110" s="363" t="str">
        <f>IF(G110="", "", VLOOKUP(G110,【参考】数式用!$A$4:$M$54,13,FALSE))</f>
        <v/>
      </c>
      <c r="AQ110" s="46" t="str">
        <f t="shared" si="15"/>
        <v>―</v>
      </c>
    </row>
    <row r="111" spans="1:43" ht="45" customHeight="1">
      <c r="A111" s="112">
        <f t="shared" si="17"/>
        <v>97</v>
      </c>
      <c r="B111" s="113" t="str">
        <f>IF(基本情報入力シート!B154="","",基本情報入力シート!B154)</f>
        <v/>
      </c>
      <c r="C111" s="114" t="str">
        <f>IF(基本情報入力シート!L154="","",基本情報入力シート!L154)</f>
        <v/>
      </c>
      <c r="D111" s="114" t="str">
        <f>IF(基本情報入力シート!Q154="","",基本情報入力シート!Q154)</f>
        <v/>
      </c>
      <c r="E111" s="114" t="str">
        <f>IF(基本情報入力シート!V154="","",基本情報入力シート!V154)</f>
        <v/>
      </c>
      <c r="F111" s="114" t="str">
        <f>IF(基本情報入力シート!W154="","",基本情報入力シート!W154)</f>
        <v/>
      </c>
      <c r="G111" s="114" t="str">
        <f>IF(基本情報入力シート!Z154="","",基本情報入力シート!Z154)</f>
        <v/>
      </c>
      <c r="H111" s="218" t="str">
        <f>IF(基本情報入力シート!AD154="","",基本情報入力シート!AD154)</f>
        <v/>
      </c>
      <c r="I111" s="357" t="str">
        <f>IF(基本情報入力シート!AE154="","",基本情報入力シート!AE154)</f>
        <v/>
      </c>
      <c r="J111" s="476"/>
      <c r="K111" s="477"/>
      <c r="L111" s="475"/>
      <c r="M111" s="358" t="str">
        <f>IF(G111="", "", VLOOKUP(AO111,【参考】数式用!$AZ$3:$BA$6, 2, FALSE))</f>
        <v/>
      </c>
      <c r="N111" s="359" t="str">
        <f>IF(G111="","",VLOOKUP(G111,【参考】数式用!$A$4:$L$54,MATCH('別紙様式2-3（個表） '!M111,【参考】数式用!$J$3:$L$3,0)+9,FALSE))</f>
        <v/>
      </c>
      <c r="O111" s="479" t="s">
        <v>2388</v>
      </c>
      <c r="P111" s="360" t="str">
        <f t="shared" si="16"/>
        <v>未入力あり</v>
      </c>
      <c r="Q111" s="268" t="str">
        <f>IFERROR(IF(P111="未入力あり","",ROUNDDOWN(ROUNDDOWN($H111*$I111,0)*VLOOKUP($G111,【参考】数式用!$A$4:$E$54,3, FALSE),0)),"")</f>
        <v/>
      </c>
      <c r="R111" s="268" t="str">
        <f>IF(AM111="×", 0,IF(P111="未入力あり","",ROUNDDOWN(ROUNDDOWN($H111*$I111,0)*VLOOKUP($G111,【参考】数式用!$A$4:$E$54,4,FALSE),0)))</f>
        <v/>
      </c>
      <c r="S111" s="361" t="str">
        <f>IF(AN111="×", 0,IF(P111="未入力あり","",ROUNDDOWN(ROUNDDOWN($H111*$I111,0)*VLOOKUP($G111,【参考】数式用!$A$4:$E$54,5, FALSE),0)))</f>
        <v/>
      </c>
      <c r="T111" s="491"/>
      <c r="U111" s="492"/>
      <c r="V111" s="33"/>
      <c r="W111" s="765"/>
      <c r="X111" s="765"/>
      <c r="Y111" s="765"/>
      <c r="Z111" s="765"/>
      <c r="AA111" s="765"/>
      <c r="AB111" s="765"/>
      <c r="AC111" s="765"/>
      <c r="AD111" s="765"/>
      <c r="AE111" s="765"/>
      <c r="AF111" s="765"/>
      <c r="AG111" s="765"/>
      <c r="AI111" s="364" t="str">
        <f t="shared" si="11"/>
        <v/>
      </c>
      <c r="AJ111" s="363" t="e">
        <f>VLOOKUP('別紙様式2-3（個表） '!$G111,【参考】数式用!$P$4:$Q$54,2, FALSE)</f>
        <v>#N/A</v>
      </c>
      <c r="AK111" s="363" t="e">
        <f>VLOOKUP('別紙様式2-3（個表） '!$G111,【参考】数式用!$P$4:$W$54,8, FALSE)</f>
        <v>#N/A</v>
      </c>
      <c r="AL111" s="363" t="e">
        <f>VLOOKUP('別紙様式2-3（個表） '!$G111,【参考】数式用!$P$4:$AD$54,15, FALSE)</f>
        <v>#N/A</v>
      </c>
      <c r="AM111" s="363" t="str">
        <f t="shared" si="12"/>
        <v/>
      </c>
      <c r="AN111" s="363" t="str">
        <f t="shared" si="13"/>
        <v/>
      </c>
      <c r="AO111" s="363" t="str">
        <f t="shared" ref="AO111:AO114" si="18">IF(G111="","", "○"&amp;AM111&amp;AN111)</f>
        <v/>
      </c>
      <c r="AP111" s="363" t="str">
        <f>IF(G111="", "", VLOOKUP(G111,【参考】数式用!$A$4:$M$54,13,FALSE))</f>
        <v/>
      </c>
      <c r="AQ111" s="46" t="str">
        <f t="shared" si="15"/>
        <v>―</v>
      </c>
    </row>
    <row r="112" spans="1:43" ht="45" customHeight="1">
      <c r="A112" s="112">
        <f t="shared" si="17"/>
        <v>98</v>
      </c>
      <c r="B112" s="113" t="str">
        <f>IF(基本情報入力シート!B155="","",基本情報入力シート!B155)</f>
        <v/>
      </c>
      <c r="C112" s="114" t="str">
        <f>IF(基本情報入力シート!L155="","",基本情報入力シート!L155)</f>
        <v/>
      </c>
      <c r="D112" s="114" t="str">
        <f>IF(基本情報入力シート!Q155="","",基本情報入力シート!Q155)</f>
        <v/>
      </c>
      <c r="E112" s="114" t="str">
        <f>IF(基本情報入力シート!V155="","",基本情報入力シート!V155)</f>
        <v/>
      </c>
      <c r="F112" s="114" t="str">
        <f>IF(基本情報入力シート!W155="","",基本情報入力シート!W155)</f>
        <v/>
      </c>
      <c r="G112" s="114" t="str">
        <f>IF(基本情報入力シート!Z155="","",基本情報入力シート!Z155)</f>
        <v/>
      </c>
      <c r="H112" s="218" t="str">
        <f>IF(基本情報入力シート!AD155="","",基本情報入力シート!AD155)</f>
        <v/>
      </c>
      <c r="I112" s="357" t="str">
        <f>IF(基本情報入力シート!AE155="","",基本情報入力シート!AE155)</f>
        <v/>
      </c>
      <c r="J112" s="476"/>
      <c r="K112" s="477"/>
      <c r="L112" s="475"/>
      <c r="M112" s="358" t="str">
        <f>IF(G112="", "", VLOOKUP(AO112,【参考】数式用!$AZ$3:$BA$6, 2, FALSE))</f>
        <v/>
      </c>
      <c r="N112" s="359" t="str">
        <f>IF(G112="","",VLOOKUP(G112,【参考】数式用!$A$4:$L$54,MATCH('別紙様式2-3（個表） '!M112,【参考】数式用!$J$3:$L$3,0)+9,FALSE))</f>
        <v/>
      </c>
      <c r="O112" s="478" t="s">
        <v>2388</v>
      </c>
      <c r="P112" s="360" t="str">
        <f t="shared" si="16"/>
        <v>未入力あり</v>
      </c>
      <c r="Q112" s="268" t="str">
        <f>IFERROR(IF(P112="未入力あり","",ROUNDDOWN(ROUNDDOWN($H112*$I112,0)*VLOOKUP($G112,【参考】数式用!$A$4:$E$54,3, FALSE),0)),"")</f>
        <v/>
      </c>
      <c r="R112" s="268" t="str">
        <f>IF(AM112="×", 0,IF(P112="未入力あり","",ROUNDDOWN(ROUNDDOWN($H112*$I112,0)*VLOOKUP($G112,【参考】数式用!$A$4:$E$54,4,FALSE),0)))</f>
        <v/>
      </c>
      <c r="S112" s="361" t="str">
        <f>IF(AN112="×", 0,IF(P112="未入力あり","",ROUNDDOWN(ROUNDDOWN($H112*$I112,0)*VLOOKUP($G112,【参考】数式用!$A$4:$E$54,5, FALSE),0)))</f>
        <v/>
      </c>
      <c r="T112" s="491"/>
      <c r="U112" s="492"/>
      <c r="V112" s="33"/>
      <c r="W112" s="765"/>
      <c r="X112" s="765"/>
      <c r="Y112" s="765"/>
      <c r="Z112" s="765"/>
      <c r="AA112" s="765"/>
      <c r="AB112" s="765"/>
      <c r="AC112" s="765"/>
      <c r="AD112" s="765"/>
      <c r="AE112" s="765"/>
      <c r="AF112" s="765"/>
      <c r="AG112" s="765"/>
      <c r="AI112" s="364" t="str">
        <f t="shared" si="11"/>
        <v/>
      </c>
      <c r="AJ112" s="363" t="e">
        <f>VLOOKUP('別紙様式2-3（個表） '!$G112,【参考】数式用!$P$4:$Q$54,2, FALSE)</f>
        <v>#N/A</v>
      </c>
      <c r="AK112" s="363" t="e">
        <f>VLOOKUP('別紙様式2-3（個表） '!$G112,【参考】数式用!$P$4:$W$54,8, FALSE)</f>
        <v>#N/A</v>
      </c>
      <c r="AL112" s="363" t="e">
        <f>VLOOKUP('別紙様式2-3（個表） '!$G112,【参考】数式用!$P$4:$AD$54,15, FALSE)</f>
        <v>#N/A</v>
      </c>
      <c r="AM112" s="363" t="str">
        <f t="shared" si="12"/>
        <v/>
      </c>
      <c r="AN112" s="363" t="str">
        <f t="shared" si="13"/>
        <v/>
      </c>
      <c r="AO112" s="363" t="str">
        <f t="shared" si="18"/>
        <v/>
      </c>
      <c r="AP112" s="363" t="str">
        <f>IF(G112="", "", VLOOKUP(G112,【参考】数式用!$A$4:$M$54,13,FALSE))</f>
        <v/>
      </c>
      <c r="AQ112" s="46" t="str">
        <f t="shared" si="15"/>
        <v>―</v>
      </c>
    </row>
    <row r="113" spans="1:43" ht="45" customHeight="1">
      <c r="A113" s="112">
        <f t="shared" si="17"/>
        <v>99</v>
      </c>
      <c r="B113" s="113" t="str">
        <f>IF(基本情報入力シート!B156="","",基本情報入力シート!B156)</f>
        <v/>
      </c>
      <c r="C113" s="114" t="str">
        <f>IF(基本情報入力シート!L156="","",基本情報入力シート!L156)</f>
        <v/>
      </c>
      <c r="D113" s="114" t="str">
        <f>IF(基本情報入力シート!Q156="","",基本情報入力シート!Q156)</f>
        <v/>
      </c>
      <c r="E113" s="114" t="str">
        <f>IF(基本情報入力シート!V156="","",基本情報入力シート!V156)</f>
        <v/>
      </c>
      <c r="F113" s="114" t="str">
        <f>IF(基本情報入力シート!W156="","",基本情報入力シート!W156)</f>
        <v/>
      </c>
      <c r="G113" s="114" t="str">
        <f>IF(基本情報入力シート!Z156="","",基本情報入力シート!Z156)</f>
        <v/>
      </c>
      <c r="H113" s="218" t="str">
        <f>IF(基本情報入力シート!AD156="","",基本情報入力シート!AD156)</f>
        <v/>
      </c>
      <c r="I113" s="357" t="str">
        <f>IF(基本情報入力シート!AE156="","",基本情報入力シート!AE156)</f>
        <v/>
      </c>
      <c r="J113" s="476"/>
      <c r="K113" s="477"/>
      <c r="L113" s="475"/>
      <c r="M113" s="358" t="str">
        <f>IF(G113="", "", VLOOKUP(AO113,【参考】数式用!$AZ$3:$BA$6, 2, FALSE))</f>
        <v/>
      </c>
      <c r="N113" s="359" t="str">
        <f>IF(G113="","",VLOOKUP(G113,【参考】数式用!$A$4:$L$54,MATCH('別紙様式2-3（個表） '!M113,【参考】数式用!$J$3:$L$3,0)+9,FALSE))</f>
        <v/>
      </c>
      <c r="O113" s="479" t="s">
        <v>2388</v>
      </c>
      <c r="P113" s="360" t="str">
        <f t="shared" si="16"/>
        <v>未入力あり</v>
      </c>
      <c r="Q113" s="268" t="str">
        <f>IFERROR(IF(P113="未入力あり","",ROUNDDOWN(ROUNDDOWN($H113*$I113,0)*VLOOKUP($G113,【参考】数式用!$A$4:$E$54,3, FALSE),0)),"")</f>
        <v/>
      </c>
      <c r="R113" s="268" t="str">
        <f>IF(AM113="×", 0,IF(P113="未入力あり","",ROUNDDOWN(ROUNDDOWN($H113*$I113,0)*VLOOKUP($G113,【参考】数式用!$A$4:$E$54,4,FALSE),0)))</f>
        <v/>
      </c>
      <c r="S113" s="361" t="str">
        <f>IF(AN113="×", 0,IF(P113="未入力あり","",ROUNDDOWN(ROUNDDOWN($H113*$I113,0)*VLOOKUP($G113,【参考】数式用!$A$4:$E$54,5, FALSE),0)))</f>
        <v/>
      </c>
      <c r="T113" s="491"/>
      <c r="U113" s="492"/>
      <c r="V113" s="33"/>
      <c r="W113" s="765"/>
      <c r="X113" s="765"/>
      <c r="Y113" s="765"/>
      <c r="Z113" s="765"/>
      <c r="AA113" s="765"/>
      <c r="AB113" s="765"/>
      <c r="AC113" s="765"/>
      <c r="AD113" s="765"/>
      <c r="AE113" s="765"/>
      <c r="AF113" s="765"/>
      <c r="AG113" s="765"/>
      <c r="AI113" s="364" t="str">
        <f t="shared" si="11"/>
        <v/>
      </c>
      <c r="AJ113" s="363" t="e">
        <f>VLOOKUP('別紙様式2-3（個表） '!$G113,【参考】数式用!$P$4:$Q$54,2, FALSE)</f>
        <v>#N/A</v>
      </c>
      <c r="AK113" s="363" t="e">
        <f>VLOOKUP('別紙様式2-3（個表） '!$G113,【参考】数式用!$P$4:$W$54,8, FALSE)</f>
        <v>#N/A</v>
      </c>
      <c r="AL113" s="363" t="e">
        <f>VLOOKUP('別紙様式2-3（個表） '!$G113,【参考】数式用!$P$4:$AD$54,15, FALSE)</f>
        <v>#N/A</v>
      </c>
      <c r="AM113" s="363" t="str">
        <f t="shared" si="12"/>
        <v/>
      </c>
      <c r="AN113" s="363" t="str">
        <f t="shared" si="13"/>
        <v/>
      </c>
      <c r="AO113" s="363" t="str">
        <f t="shared" si="18"/>
        <v/>
      </c>
      <c r="AP113" s="363" t="str">
        <f>IF(G113="", "", VLOOKUP(G113,【参考】数式用!$A$4:$M$54,13,FALSE))</f>
        <v/>
      </c>
      <c r="AQ113" s="46" t="str">
        <f t="shared" si="15"/>
        <v>―</v>
      </c>
    </row>
    <row r="114" spans="1:43" ht="45" customHeight="1">
      <c r="A114" s="112">
        <f t="shared" si="17"/>
        <v>100</v>
      </c>
      <c r="B114" s="113" t="str">
        <f>IF(基本情報入力シート!B157="","",基本情報入力シート!B157)</f>
        <v/>
      </c>
      <c r="C114" s="114" t="str">
        <f>IF(基本情報入力シート!L157="","",基本情報入力シート!L157)</f>
        <v/>
      </c>
      <c r="D114" s="114" t="str">
        <f>IF(基本情報入力シート!Q157="","",基本情報入力シート!Q157)</f>
        <v/>
      </c>
      <c r="E114" s="114" t="str">
        <f>IF(基本情報入力シート!V157="","",基本情報入力シート!V157)</f>
        <v/>
      </c>
      <c r="F114" s="114" t="str">
        <f>IF(基本情報入力シート!W157="","",基本情報入力シート!W157)</f>
        <v/>
      </c>
      <c r="G114" s="114" t="str">
        <f>IF(基本情報入力シート!Z157="","",基本情報入力シート!Z157)</f>
        <v/>
      </c>
      <c r="H114" s="219" t="str">
        <f>IF(基本情報入力シート!AD157="","",基本情報入力シート!AD157)</f>
        <v/>
      </c>
      <c r="I114" s="357" t="str">
        <f>IF(基本情報入力シート!AE157="","",基本情報入力シート!AE157)</f>
        <v/>
      </c>
      <c r="J114" s="476"/>
      <c r="K114" s="477"/>
      <c r="L114" s="475"/>
      <c r="M114" s="358" t="str">
        <f>IF(G114="", "", VLOOKUP(AO114,【参考】数式用!$AZ$3:$BA$6, 2, FALSE))</f>
        <v/>
      </c>
      <c r="N114" s="359" t="str">
        <f>IF(G114="","",VLOOKUP(G114,【参考】数式用!$A$4:$L$54,MATCH('別紙様式2-3（個表） '!M114,【参考】数式用!$J$3:$L$3,0)+9,FALSE))</f>
        <v/>
      </c>
      <c r="O114" s="479" t="s">
        <v>2388</v>
      </c>
      <c r="P114" s="360" t="str">
        <f t="shared" si="16"/>
        <v>未入力あり</v>
      </c>
      <c r="Q114" s="268" t="str">
        <f>IFERROR(IF(P114="未入力あり","",ROUNDDOWN(ROUNDDOWN($H114*$I114,0)*VLOOKUP($G114,【参考】数式用!$A$4:$E$54,3, FALSE),0)),"")</f>
        <v/>
      </c>
      <c r="R114" s="268" t="str">
        <f>IF(AM114="×", 0,IF(P114="未入力あり","",ROUNDDOWN(ROUNDDOWN($H114*$I114,0)*VLOOKUP($G114,【参考】数式用!$A$4:$E$54,4,FALSE),0)))</f>
        <v/>
      </c>
      <c r="S114" s="361" t="str">
        <f>IF(AN114="×", 0,IF(P114="未入力あり","",ROUNDDOWN(ROUNDDOWN($H114*$I114,0)*VLOOKUP($G114,【参考】数式用!$A$4:$E$54,5, FALSE),0)))</f>
        <v/>
      </c>
      <c r="T114" s="491"/>
      <c r="U114" s="492"/>
      <c r="V114" s="33"/>
      <c r="W114" s="765"/>
      <c r="X114" s="765"/>
      <c r="Y114" s="765"/>
      <c r="Z114" s="765"/>
      <c r="AA114" s="765"/>
      <c r="AB114" s="765"/>
      <c r="AC114" s="765"/>
      <c r="AD114" s="765"/>
      <c r="AE114" s="765"/>
      <c r="AF114" s="765"/>
      <c r="AG114" s="765"/>
      <c r="AI114" s="364" t="str">
        <f t="shared" si="11"/>
        <v/>
      </c>
      <c r="AJ114" s="363" t="e">
        <f>VLOOKUP('別紙様式2-3（個表） '!$G114,【参考】数式用!$P$4:$Q$54,2, FALSE)</f>
        <v>#N/A</v>
      </c>
      <c r="AK114" s="363" t="e">
        <f>VLOOKUP('別紙様式2-3（個表） '!$G114,【参考】数式用!$P$4:$W$54,8, FALSE)</f>
        <v>#N/A</v>
      </c>
      <c r="AL114" s="363" t="e">
        <f>VLOOKUP('別紙様式2-3（個表） '!$G114,【参考】数式用!$P$4:$AD$54,15, FALSE)</f>
        <v>#N/A</v>
      </c>
      <c r="AM114" s="363" t="str">
        <f t="shared" si="12"/>
        <v/>
      </c>
      <c r="AN114" s="363" t="str">
        <f t="shared" si="13"/>
        <v/>
      </c>
      <c r="AO114" s="363" t="str">
        <f t="shared" si="18"/>
        <v/>
      </c>
      <c r="AP114" s="363"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34" sqref="D34"/>
    </sheetView>
  </sheetViews>
  <sheetFormatPr defaultColWidth="9.90625" defaultRowHeight="13"/>
  <cols>
    <col min="1" max="1" width="7.54296875" style="131" customWidth="1"/>
    <col min="2" max="2" width="19.90625" style="131" customWidth="1"/>
    <col min="3" max="3" width="37.6328125" style="131" customWidth="1"/>
    <col min="4" max="4" width="47.54296875" style="131" customWidth="1"/>
    <col min="5" max="5" width="42.54296875" style="131" customWidth="1"/>
    <col min="6" max="6" width="42.90625" style="131" customWidth="1"/>
    <col min="7" max="7" width="16.54296875" style="131" customWidth="1"/>
    <col min="8" max="8" width="44.6328125" style="131" customWidth="1"/>
    <col min="9" max="9" width="40.54296875" style="131" customWidth="1"/>
    <col min="10" max="10" width="9.90625" style="128"/>
    <col min="11" max="229" width="9.90625" style="122"/>
    <col min="230" max="230" width="8.453125" style="122" customWidth="1"/>
    <col min="231" max="231" width="14" style="122" customWidth="1"/>
    <col min="232" max="232" width="17.90625" style="122" customWidth="1"/>
    <col min="233" max="233" width="45" style="122" bestFit="1" customWidth="1"/>
    <col min="234" max="234" width="61.6328125" style="122" customWidth="1"/>
    <col min="235" max="235" width="20.54296875" style="122" customWidth="1"/>
    <col min="236" max="236" width="22.90625" style="122" customWidth="1"/>
    <col min="237" max="237" width="25.08984375" style="122" customWidth="1"/>
    <col min="238" max="485" width="9.90625" style="122"/>
    <col min="486" max="486" width="8.453125" style="122" customWidth="1"/>
    <col min="487" max="487" width="14" style="122" customWidth="1"/>
    <col min="488" max="488" width="17.90625" style="122" customWidth="1"/>
    <col min="489" max="489" width="45" style="122" bestFit="1" customWidth="1"/>
    <col min="490" max="490" width="61.6328125" style="122" customWidth="1"/>
    <col min="491" max="491" width="20.54296875" style="122" customWidth="1"/>
    <col min="492" max="492" width="22.90625" style="122" customWidth="1"/>
    <col min="493" max="493" width="25.08984375" style="122" customWidth="1"/>
    <col min="494" max="741" width="9.90625" style="122"/>
    <col min="742" max="742" width="8.453125" style="122" customWidth="1"/>
    <col min="743" max="743" width="14" style="122" customWidth="1"/>
    <col min="744" max="744" width="17.90625" style="122" customWidth="1"/>
    <col min="745" max="745" width="45" style="122" bestFit="1" customWidth="1"/>
    <col min="746" max="746" width="61.6328125" style="122" customWidth="1"/>
    <col min="747" max="747" width="20.54296875" style="122" customWidth="1"/>
    <col min="748" max="748" width="22.90625" style="122" customWidth="1"/>
    <col min="749" max="749" width="25.08984375" style="122" customWidth="1"/>
    <col min="750" max="997" width="9.90625" style="122"/>
    <col min="998" max="998" width="8.453125" style="122" customWidth="1"/>
    <col min="999" max="999" width="14" style="122" customWidth="1"/>
    <col min="1000" max="1000" width="17.90625" style="122" customWidth="1"/>
    <col min="1001" max="1001" width="45" style="122" bestFit="1" customWidth="1"/>
    <col min="1002" max="1002" width="61.6328125" style="122" customWidth="1"/>
    <col min="1003" max="1003" width="20.54296875" style="122" customWidth="1"/>
    <col min="1004" max="1004" width="22.90625" style="122" customWidth="1"/>
    <col min="1005" max="1005" width="25.08984375" style="122" customWidth="1"/>
    <col min="1006" max="1253" width="9.90625" style="122"/>
    <col min="1254" max="1254" width="8.453125" style="122" customWidth="1"/>
    <col min="1255" max="1255" width="14" style="122" customWidth="1"/>
    <col min="1256" max="1256" width="17.90625" style="122" customWidth="1"/>
    <col min="1257" max="1257" width="45" style="122" bestFit="1" customWidth="1"/>
    <col min="1258" max="1258" width="61.6328125" style="122" customWidth="1"/>
    <col min="1259" max="1259" width="20.54296875" style="122" customWidth="1"/>
    <col min="1260" max="1260" width="22.90625" style="122" customWidth="1"/>
    <col min="1261" max="1261" width="25.08984375" style="122" customWidth="1"/>
    <col min="1262" max="1509" width="9.90625" style="122"/>
    <col min="1510" max="1510" width="8.453125" style="122" customWidth="1"/>
    <col min="1511" max="1511" width="14" style="122" customWidth="1"/>
    <col min="1512" max="1512" width="17.90625" style="122" customWidth="1"/>
    <col min="1513" max="1513" width="45" style="122" bestFit="1" customWidth="1"/>
    <col min="1514" max="1514" width="61.6328125" style="122" customWidth="1"/>
    <col min="1515" max="1515" width="20.54296875" style="122" customWidth="1"/>
    <col min="1516" max="1516" width="22.90625" style="122" customWidth="1"/>
    <col min="1517" max="1517" width="25.08984375" style="122" customWidth="1"/>
    <col min="1518" max="1765" width="9.90625" style="122"/>
    <col min="1766" max="1766" width="8.453125" style="122" customWidth="1"/>
    <col min="1767" max="1767" width="14" style="122" customWidth="1"/>
    <col min="1768" max="1768" width="17.90625" style="122" customWidth="1"/>
    <col min="1769" max="1769" width="45" style="122" bestFit="1" customWidth="1"/>
    <col min="1770" max="1770" width="61.6328125" style="122" customWidth="1"/>
    <col min="1771" max="1771" width="20.54296875" style="122" customWidth="1"/>
    <col min="1772" max="1772" width="22.90625" style="122" customWidth="1"/>
    <col min="1773" max="1773" width="25.08984375" style="122" customWidth="1"/>
    <col min="1774" max="2021" width="9.90625" style="122"/>
    <col min="2022" max="2022" width="8.453125" style="122" customWidth="1"/>
    <col min="2023" max="2023" width="14" style="122" customWidth="1"/>
    <col min="2024" max="2024" width="17.90625" style="122" customWidth="1"/>
    <col min="2025" max="2025" width="45" style="122" bestFit="1" customWidth="1"/>
    <col min="2026" max="2026" width="61.6328125" style="122" customWidth="1"/>
    <col min="2027" max="2027" width="20.54296875" style="122" customWidth="1"/>
    <col min="2028" max="2028" width="22.90625" style="122" customWidth="1"/>
    <col min="2029" max="2029" width="25.08984375" style="122" customWidth="1"/>
    <col min="2030" max="2277" width="9.90625" style="122"/>
    <col min="2278" max="2278" width="8.453125" style="122" customWidth="1"/>
    <col min="2279" max="2279" width="14" style="122" customWidth="1"/>
    <col min="2280" max="2280" width="17.90625" style="122" customWidth="1"/>
    <col min="2281" max="2281" width="45" style="122" bestFit="1" customWidth="1"/>
    <col min="2282" max="2282" width="61.6328125" style="122" customWidth="1"/>
    <col min="2283" max="2283" width="20.54296875" style="122" customWidth="1"/>
    <col min="2284" max="2284" width="22.90625" style="122" customWidth="1"/>
    <col min="2285" max="2285" width="25.08984375" style="122" customWidth="1"/>
    <col min="2286" max="2533" width="9.90625" style="122"/>
    <col min="2534" max="2534" width="8.453125" style="122" customWidth="1"/>
    <col min="2535" max="2535" width="14" style="122" customWidth="1"/>
    <col min="2536" max="2536" width="17.90625" style="122" customWidth="1"/>
    <col min="2537" max="2537" width="45" style="122" bestFit="1" customWidth="1"/>
    <col min="2538" max="2538" width="61.6328125" style="122" customWidth="1"/>
    <col min="2539" max="2539" width="20.54296875" style="122" customWidth="1"/>
    <col min="2540" max="2540" width="22.90625" style="122" customWidth="1"/>
    <col min="2541" max="2541" width="25.08984375" style="122" customWidth="1"/>
    <col min="2542" max="2789" width="9.90625" style="122"/>
    <col min="2790" max="2790" width="8.453125" style="122" customWidth="1"/>
    <col min="2791" max="2791" width="14" style="122" customWidth="1"/>
    <col min="2792" max="2792" width="17.90625" style="122" customWidth="1"/>
    <col min="2793" max="2793" width="45" style="122" bestFit="1" customWidth="1"/>
    <col min="2794" max="2794" width="61.6328125" style="122" customWidth="1"/>
    <col min="2795" max="2795" width="20.54296875" style="122" customWidth="1"/>
    <col min="2796" max="2796" width="22.90625" style="122" customWidth="1"/>
    <col min="2797" max="2797" width="25.08984375" style="122" customWidth="1"/>
    <col min="2798" max="3045" width="9.90625" style="122"/>
    <col min="3046" max="3046" width="8.453125" style="122" customWidth="1"/>
    <col min="3047" max="3047" width="14" style="122" customWidth="1"/>
    <col min="3048" max="3048" width="17.90625" style="122" customWidth="1"/>
    <col min="3049" max="3049" width="45" style="122" bestFit="1" customWidth="1"/>
    <col min="3050" max="3050" width="61.6328125" style="122" customWidth="1"/>
    <col min="3051" max="3051" width="20.54296875" style="122" customWidth="1"/>
    <col min="3052" max="3052" width="22.90625" style="122" customWidth="1"/>
    <col min="3053" max="3053" width="25.08984375" style="122" customWidth="1"/>
    <col min="3054" max="3301" width="9.90625" style="122"/>
    <col min="3302" max="3302" width="8.453125" style="122" customWidth="1"/>
    <col min="3303" max="3303" width="14" style="122" customWidth="1"/>
    <col min="3304" max="3304" width="17.90625" style="122" customWidth="1"/>
    <col min="3305" max="3305" width="45" style="122" bestFit="1" customWidth="1"/>
    <col min="3306" max="3306" width="61.6328125" style="122" customWidth="1"/>
    <col min="3307" max="3307" width="20.54296875" style="122" customWidth="1"/>
    <col min="3308" max="3308" width="22.90625" style="122" customWidth="1"/>
    <col min="3309" max="3309" width="25.08984375" style="122" customWidth="1"/>
    <col min="3310" max="3557" width="9.90625" style="122"/>
    <col min="3558" max="3558" width="8.453125" style="122" customWidth="1"/>
    <col min="3559" max="3559" width="14" style="122" customWidth="1"/>
    <col min="3560" max="3560" width="17.90625" style="122" customWidth="1"/>
    <col min="3561" max="3561" width="45" style="122" bestFit="1" customWidth="1"/>
    <col min="3562" max="3562" width="61.6328125" style="122" customWidth="1"/>
    <col min="3563" max="3563" width="20.54296875" style="122" customWidth="1"/>
    <col min="3564" max="3564" width="22.90625" style="122" customWidth="1"/>
    <col min="3565" max="3565" width="25.08984375" style="122" customWidth="1"/>
    <col min="3566" max="3813" width="9.90625" style="122"/>
    <col min="3814" max="3814" width="8.453125" style="122" customWidth="1"/>
    <col min="3815" max="3815" width="14" style="122" customWidth="1"/>
    <col min="3816" max="3816" width="17.90625" style="122" customWidth="1"/>
    <col min="3817" max="3817" width="45" style="122" bestFit="1" customWidth="1"/>
    <col min="3818" max="3818" width="61.6328125" style="122" customWidth="1"/>
    <col min="3819" max="3819" width="20.54296875" style="122" customWidth="1"/>
    <col min="3820" max="3820" width="22.90625" style="122" customWidth="1"/>
    <col min="3821" max="3821" width="25.08984375" style="122" customWidth="1"/>
    <col min="3822" max="4069" width="9.90625" style="122"/>
    <col min="4070" max="4070" width="8.453125" style="122" customWidth="1"/>
    <col min="4071" max="4071" width="14" style="122" customWidth="1"/>
    <col min="4072" max="4072" width="17.90625" style="122" customWidth="1"/>
    <col min="4073" max="4073" width="45" style="122" bestFit="1" customWidth="1"/>
    <col min="4074" max="4074" width="61.6328125" style="122" customWidth="1"/>
    <col min="4075" max="4075" width="20.54296875" style="122" customWidth="1"/>
    <col min="4076" max="4076" width="22.90625" style="122" customWidth="1"/>
    <col min="4077" max="4077" width="25.08984375" style="122" customWidth="1"/>
    <col min="4078" max="4325" width="9.90625" style="122"/>
    <col min="4326" max="4326" width="8.453125" style="122" customWidth="1"/>
    <col min="4327" max="4327" width="14" style="122" customWidth="1"/>
    <col min="4328" max="4328" width="17.90625" style="122" customWidth="1"/>
    <col min="4329" max="4329" width="45" style="122" bestFit="1" customWidth="1"/>
    <col min="4330" max="4330" width="61.6328125" style="122" customWidth="1"/>
    <col min="4331" max="4331" width="20.54296875" style="122" customWidth="1"/>
    <col min="4332" max="4332" width="22.90625" style="122" customWidth="1"/>
    <col min="4333" max="4333" width="25.08984375" style="122" customWidth="1"/>
    <col min="4334" max="4581" width="9.90625" style="122"/>
    <col min="4582" max="4582" width="8.453125" style="122" customWidth="1"/>
    <col min="4583" max="4583" width="14" style="122" customWidth="1"/>
    <col min="4584" max="4584" width="17.90625" style="122" customWidth="1"/>
    <col min="4585" max="4585" width="45" style="122" bestFit="1" customWidth="1"/>
    <col min="4586" max="4586" width="61.6328125" style="122" customWidth="1"/>
    <col min="4587" max="4587" width="20.54296875" style="122" customWidth="1"/>
    <col min="4588" max="4588" width="22.90625" style="122" customWidth="1"/>
    <col min="4589" max="4589" width="25.08984375" style="122" customWidth="1"/>
    <col min="4590" max="4837" width="9.90625" style="122"/>
    <col min="4838" max="4838" width="8.453125" style="122" customWidth="1"/>
    <col min="4839" max="4839" width="14" style="122" customWidth="1"/>
    <col min="4840" max="4840" width="17.90625" style="122" customWidth="1"/>
    <col min="4841" max="4841" width="45" style="122" bestFit="1" customWidth="1"/>
    <col min="4842" max="4842" width="61.6328125" style="122" customWidth="1"/>
    <col min="4843" max="4843" width="20.54296875" style="122" customWidth="1"/>
    <col min="4844" max="4844" width="22.90625" style="122" customWidth="1"/>
    <col min="4845" max="4845" width="25.08984375" style="122" customWidth="1"/>
    <col min="4846" max="5093" width="9.90625" style="122"/>
    <col min="5094" max="5094" width="8.453125" style="122" customWidth="1"/>
    <col min="5095" max="5095" width="14" style="122" customWidth="1"/>
    <col min="5096" max="5096" width="17.90625" style="122" customWidth="1"/>
    <col min="5097" max="5097" width="45" style="122" bestFit="1" customWidth="1"/>
    <col min="5098" max="5098" width="61.6328125" style="122" customWidth="1"/>
    <col min="5099" max="5099" width="20.54296875" style="122" customWidth="1"/>
    <col min="5100" max="5100" width="22.90625" style="122" customWidth="1"/>
    <col min="5101" max="5101" width="25.08984375" style="122" customWidth="1"/>
    <col min="5102" max="5349" width="9.90625" style="122"/>
    <col min="5350" max="5350" width="8.453125" style="122" customWidth="1"/>
    <col min="5351" max="5351" width="14" style="122" customWidth="1"/>
    <col min="5352" max="5352" width="17.90625" style="122" customWidth="1"/>
    <col min="5353" max="5353" width="45" style="122" bestFit="1" customWidth="1"/>
    <col min="5354" max="5354" width="61.6328125" style="122" customWidth="1"/>
    <col min="5355" max="5355" width="20.54296875" style="122" customWidth="1"/>
    <col min="5356" max="5356" width="22.90625" style="122" customWidth="1"/>
    <col min="5357" max="5357" width="25.08984375" style="122" customWidth="1"/>
    <col min="5358" max="5605" width="9.90625" style="122"/>
    <col min="5606" max="5606" width="8.453125" style="122" customWidth="1"/>
    <col min="5607" max="5607" width="14" style="122" customWidth="1"/>
    <col min="5608" max="5608" width="17.90625" style="122" customWidth="1"/>
    <col min="5609" max="5609" width="45" style="122" bestFit="1" customWidth="1"/>
    <col min="5610" max="5610" width="61.6328125" style="122" customWidth="1"/>
    <col min="5611" max="5611" width="20.54296875" style="122" customWidth="1"/>
    <col min="5612" max="5612" width="22.90625" style="122" customWidth="1"/>
    <col min="5613" max="5613" width="25.08984375" style="122" customWidth="1"/>
    <col min="5614" max="5861" width="9.90625" style="122"/>
    <col min="5862" max="5862" width="8.453125" style="122" customWidth="1"/>
    <col min="5863" max="5863" width="14" style="122" customWidth="1"/>
    <col min="5864" max="5864" width="17.90625" style="122" customWidth="1"/>
    <col min="5865" max="5865" width="45" style="122" bestFit="1" customWidth="1"/>
    <col min="5866" max="5866" width="61.6328125" style="122" customWidth="1"/>
    <col min="5867" max="5867" width="20.54296875" style="122" customWidth="1"/>
    <col min="5868" max="5868" width="22.90625" style="122" customWidth="1"/>
    <col min="5869" max="5869" width="25.08984375" style="122" customWidth="1"/>
    <col min="5870" max="6117" width="9.90625" style="122"/>
    <col min="6118" max="6118" width="8.453125" style="122" customWidth="1"/>
    <col min="6119" max="6119" width="14" style="122" customWidth="1"/>
    <col min="6120" max="6120" width="17.90625" style="122" customWidth="1"/>
    <col min="6121" max="6121" width="45" style="122" bestFit="1" customWidth="1"/>
    <col min="6122" max="6122" width="61.6328125" style="122" customWidth="1"/>
    <col min="6123" max="6123" width="20.54296875" style="122" customWidth="1"/>
    <col min="6124" max="6124" width="22.90625" style="122" customWidth="1"/>
    <col min="6125" max="6125" width="25.08984375" style="122" customWidth="1"/>
    <col min="6126" max="6373" width="9.90625" style="122"/>
    <col min="6374" max="6374" width="8.453125" style="122" customWidth="1"/>
    <col min="6375" max="6375" width="14" style="122" customWidth="1"/>
    <col min="6376" max="6376" width="17.90625" style="122" customWidth="1"/>
    <col min="6377" max="6377" width="45" style="122" bestFit="1" customWidth="1"/>
    <col min="6378" max="6378" width="61.6328125" style="122" customWidth="1"/>
    <col min="6379" max="6379" width="20.54296875" style="122" customWidth="1"/>
    <col min="6380" max="6380" width="22.90625" style="122" customWidth="1"/>
    <col min="6381" max="6381" width="25.08984375" style="122" customWidth="1"/>
    <col min="6382" max="6629" width="9.90625" style="122"/>
    <col min="6630" max="6630" width="8.453125" style="122" customWidth="1"/>
    <col min="6631" max="6631" width="14" style="122" customWidth="1"/>
    <col min="6632" max="6632" width="17.90625" style="122" customWidth="1"/>
    <col min="6633" max="6633" width="45" style="122" bestFit="1" customWidth="1"/>
    <col min="6634" max="6634" width="61.6328125" style="122" customWidth="1"/>
    <col min="6635" max="6635" width="20.54296875" style="122" customWidth="1"/>
    <col min="6636" max="6636" width="22.90625" style="122" customWidth="1"/>
    <col min="6637" max="6637" width="25.08984375" style="122" customWidth="1"/>
    <col min="6638" max="6885" width="9.90625" style="122"/>
    <col min="6886" max="6886" width="8.453125" style="122" customWidth="1"/>
    <col min="6887" max="6887" width="14" style="122" customWidth="1"/>
    <col min="6888" max="6888" width="17.90625" style="122" customWidth="1"/>
    <col min="6889" max="6889" width="45" style="122" bestFit="1" customWidth="1"/>
    <col min="6890" max="6890" width="61.6328125" style="122" customWidth="1"/>
    <col min="6891" max="6891" width="20.54296875" style="122" customWidth="1"/>
    <col min="6892" max="6892" width="22.90625" style="122" customWidth="1"/>
    <col min="6893" max="6893" width="25.08984375" style="122" customWidth="1"/>
    <col min="6894" max="7141" width="9.90625" style="122"/>
    <col min="7142" max="7142" width="8.453125" style="122" customWidth="1"/>
    <col min="7143" max="7143" width="14" style="122" customWidth="1"/>
    <col min="7144" max="7144" width="17.90625" style="122" customWidth="1"/>
    <col min="7145" max="7145" width="45" style="122" bestFit="1" customWidth="1"/>
    <col min="7146" max="7146" width="61.6328125" style="122" customWidth="1"/>
    <col min="7147" max="7147" width="20.54296875" style="122" customWidth="1"/>
    <col min="7148" max="7148" width="22.90625" style="122" customWidth="1"/>
    <col min="7149" max="7149" width="25.08984375" style="122" customWidth="1"/>
    <col min="7150" max="7397" width="9.90625" style="122"/>
    <col min="7398" max="7398" width="8.453125" style="122" customWidth="1"/>
    <col min="7399" max="7399" width="14" style="122" customWidth="1"/>
    <col min="7400" max="7400" width="17.90625" style="122" customWidth="1"/>
    <col min="7401" max="7401" width="45" style="122" bestFit="1" customWidth="1"/>
    <col min="7402" max="7402" width="61.6328125" style="122" customWidth="1"/>
    <col min="7403" max="7403" width="20.54296875" style="122" customWidth="1"/>
    <col min="7404" max="7404" width="22.90625" style="122" customWidth="1"/>
    <col min="7405" max="7405" width="25.08984375" style="122" customWidth="1"/>
    <col min="7406" max="7653" width="9.90625" style="122"/>
    <col min="7654" max="7654" width="8.453125" style="122" customWidth="1"/>
    <col min="7655" max="7655" width="14" style="122" customWidth="1"/>
    <col min="7656" max="7656" width="17.90625" style="122" customWidth="1"/>
    <col min="7657" max="7657" width="45" style="122" bestFit="1" customWidth="1"/>
    <col min="7658" max="7658" width="61.6328125" style="122" customWidth="1"/>
    <col min="7659" max="7659" width="20.54296875" style="122" customWidth="1"/>
    <col min="7660" max="7660" width="22.90625" style="122" customWidth="1"/>
    <col min="7661" max="7661" width="25.08984375" style="122" customWidth="1"/>
    <col min="7662" max="7909" width="9.90625" style="122"/>
    <col min="7910" max="7910" width="8.453125" style="122" customWidth="1"/>
    <col min="7911" max="7911" width="14" style="122" customWidth="1"/>
    <col min="7912" max="7912" width="17.90625" style="122" customWidth="1"/>
    <col min="7913" max="7913" width="45" style="122" bestFit="1" customWidth="1"/>
    <col min="7914" max="7914" width="61.6328125" style="122" customWidth="1"/>
    <col min="7915" max="7915" width="20.54296875" style="122" customWidth="1"/>
    <col min="7916" max="7916" width="22.90625" style="122" customWidth="1"/>
    <col min="7917" max="7917" width="25.08984375" style="122" customWidth="1"/>
    <col min="7918" max="8165" width="9.90625" style="122"/>
    <col min="8166" max="8166" width="8.453125" style="122" customWidth="1"/>
    <col min="8167" max="8167" width="14" style="122" customWidth="1"/>
    <col min="8168" max="8168" width="17.90625" style="122" customWidth="1"/>
    <col min="8169" max="8169" width="45" style="122" bestFit="1" customWidth="1"/>
    <col min="8170" max="8170" width="61.6328125" style="122" customWidth="1"/>
    <col min="8171" max="8171" width="20.54296875" style="122" customWidth="1"/>
    <col min="8172" max="8172" width="22.90625" style="122" customWidth="1"/>
    <col min="8173" max="8173" width="25.08984375" style="122" customWidth="1"/>
    <col min="8174" max="8421" width="9.90625" style="122"/>
    <col min="8422" max="8422" width="8.453125" style="122" customWidth="1"/>
    <col min="8423" max="8423" width="14" style="122" customWidth="1"/>
    <col min="8424" max="8424" width="17.90625" style="122" customWidth="1"/>
    <col min="8425" max="8425" width="45" style="122" bestFit="1" customWidth="1"/>
    <col min="8426" max="8426" width="61.6328125" style="122" customWidth="1"/>
    <col min="8427" max="8427" width="20.54296875" style="122" customWidth="1"/>
    <col min="8428" max="8428" width="22.90625" style="122" customWidth="1"/>
    <col min="8429" max="8429" width="25.08984375" style="122" customWidth="1"/>
    <col min="8430" max="8677" width="9.90625" style="122"/>
    <col min="8678" max="8678" width="8.453125" style="122" customWidth="1"/>
    <col min="8679" max="8679" width="14" style="122" customWidth="1"/>
    <col min="8680" max="8680" width="17.90625" style="122" customWidth="1"/>
    <col min="8681" max="8681" width="45" style="122" bestFit="1" customWidth="1"/>
    <col min="8682" max="8682" width="61.6328125" style="122" customWidth="1"/>
    <col min="8683" max="8683" width="20.54296875" style="122" customWidth="1"/>
    <col min="8684" max="8684" width="22.90625" style="122" customWidth="1"/>
    <col min="8685" max="8685" width="25.08984375" style="122" customWidth="1"/>
    <col min="8686" max="8933" width="9.90625" style="122"/>
    <col min="8934" max="8934" width="8.453125" style="122" customWidth="1"/>
    <col min="8935" max="8935" width="14" style="122" customWidth="1"/>
    <col min="8936" max="8936" width="17.90625" style="122" customWidth="1"/>
    <col min="8937" max="8937" width="45" style="122" bestFit="1" customWidth="1"/>
    <col min="8938" max="8938" width="61.6328125" style="122" customWidth="1"/>
    <col min="8939" max="8939" width="20.54296875" style="122" customWidth="1"/>
    <col min="8940" max="8940" width="22.90625" style="122" customWidth="1"/>
    <col min="8941" max="8941" width="25.08984375" style="122" customWidth="1"/>
    <col min="8942" max="9189" width="9.90625" style="122"/>
    <col min="9190" max="9190" width="8.453125" style="122" customWidth="1"/>
    <col min="9191" max="9191" width="14" style="122" customWidth="1"/>
    <col min="9192" max="9192" width="17.90625" style="122" customWidth="1"/>
    <col min="9193" max="9193" width="45" style="122" bestFit="1" customWidth="1"/>
    <col min="9194" max="9194" width="61.6328125" style="122" customWidth="1"/>
    <col min="9195" max="9195" width="20.54296875" style="122" customWidth="1"/>
    <col min="9196" max="9196" width="22.90625" style="122" customWidth="1"/>
    <col min="9197" max="9197" width="25.08984375" style="122" customWidth="1"/>
    <col min="9198" max="9445" width="9.90625" style="122"/>
    <col min="9446" max="9446" width="8.453125" style="122" customWidth="1"/>
    <col min="9447" max="9447" width="14" style="122" customWidth="1"/>
    <col min="9448" max="9448" width="17.90625" style="122" customWidth="1"/>
    <col min="9449" max="9449" width="45" style="122" bestFit="1" customWidth="1"/>
    <col min="9450" max="9450" width="61.6328125" style="122" customWidth="1"/>
    <col min="9451" max="9451" width="20.54296875" style="122" customWidth="1"/>
    <col min="9452" max="9452" width="22.90625" style="122" customWidth="1"/>
    <col min="9453" max="9453" width="25.08984375" style="122" customWidth="1"/>
    <col min="9454" max="9701" width="9.90625" style="122"/>
    <col min="9702" max="9702" width="8.453125" style="122" customWidth="1"/>
    <col min="9703" max="9703" width="14" style="122" customWidth="1"/>
    <col min="9704" max="9704" width="17.90625" style="122" customWidth="1"/>
    <col min="9705" max="9705" width="45" style="122" bestFit="1" customWidth="1"/>
    <col min="9706" max="9706" width="61.6328125" style="122" customWidth="1"/>
    <col min="9707" max="9707" width="20.54296875" style="122" customWidth="1"/>
    <col min="9708" max="9708" width="22.90625" style="122" customWidth="1"/>
    <col min="9709" max="9709" width="25.08984375" style="122" customWidth="1"/>
    <col min="9710" max="9957" width="9.90625" style="122"/>
    <col min="9958" max="9958" width="8.453125" style="122" customWidth="1"/>
    <col min="9959" max="9959" width="14" style="122" customWidth="1"/>
    <col min="9960" max="9960" width="17.90625" style="122" customWidth="1"/>
    <col min="9961" max="9961" width="45" style="122" bestFit="1" customWidth="1"/>
    <col min="9962" max="9962" width="61.6328125" style="122" customWidth="1"/>
    <col min="9963" max="9963" width="20.54296875" style="122" customWidth="1"/>
    <col min="9964" max="9964" width="22.90625" style="122" customWidth="1"/>
    <col min="9965" max="9965" width="25.08984375" style="122" customWidth="1"/>
    <col min="9966" max="10213" width="9.90625" style="122"/>
    <col min="10214" max="10214" width="8.453125" style="122" customWidth="1"/>
    <col min="10215" max="10215" width="14" style="122" customWidth="1"/>
    <col min="10216" max="10216" width="17.90625" style="122" customWidth="1"/>
    <col min="10217" max="10217" width="45" style="122" bestFit="1" customWidth="1"/>
    <col min="10218" max="10218" width="61.6328125" style="122" customWidth="1"/>
    <col min="10219" max="10219" width="20.54296875" style="122" customWidth="1"/>
    <col min="10220" max="10220" width="22.90625" style="122" customWidth="1"/>
    <col min="10221" max="10221" width="25.08984375" style="122" customWidth="1"/>
    <col min="10222" max="10469" width="9.90625" style="122"/>
    <col min="10470" max="10470" width="8.453125" style="122" customWidth="1"/>
    <col min="10471" max="10471" width="14" style="122" customWidth="1"/>
    <col min="10472" max="10472" width="17.90625" style="122" customWidth="1"/>
    <col min="10473" max="10473" width="45" style="122" bestFit="1" customWidth="1"/>
    <col min="10474" max="10474" width="61.6328125" style="122" customWidth="1"/>
    <col min="10475" max="10475" width="20.54296875" style="122" customWidth="1"/>
    <col min="10476" max="10476" width="22.90625" style="122" customWidth="1"/>
    <col min="10477" max="10477" width="25.08984375" style="122" customWidth="1"/>
    <col min="10478" max="10725" width="9.90625" style="122"/>
    <col min="10726" max="10726" width="8.453125" style="122" customWidth="1"/>
    <col min="10727" max="10727" width="14" style="122" customWidth="1"/>
    <col min="10728" max="10728" width="17.90625" style="122" customWidth="1"/>
    <col min="10729" max="10729" width="45" style="122" bestFit="1" customWidth="1"/>
    <col min="10730" max="10730" width="61.6328125" style="122" customWidth="1"/>
    <col min="10731" max="10731" width="20.54296875" style="122" customWidth="1"/>
    <col min="10732" max="10732" width="22.90625" style="122" customWidth="1"/>
    <col min="10733" max="10733" width="25.08984375" style="122" customWidth="1"/>
    <col min="10734" max="10981" width="9.90625" style="122"/>
    <col min="10982" max="10982" width="8.453125" style="122" customWidth="1"/>
    <col min="10983" max="10983" width="14" style="122" customWidth="1"/>
    <col min="10984" max="10984" width="17.90625" style="122" customWidth="1"/>
    <col min="10985" max="10985" width="45" style="122" bestFit="1" customWidth="1"/>
    <col min="10986" max="10986" width="61.6328125" style="122" customWidth="1"/>
    <col min="10987" max="10987" width="20.54296875" style="122" customWidth="1"/>
    <col min="10988" max="10988" width="22.90625" style="122" customWidth="1"/>
    <col min="10989" max="10989" width="25.08984375" style="122" customWidth="1"/>
    <col min="10990" max="11237" width="9.90625" style="122"/>
    <col min="11238" max="11238" width="8.453125" style="122" customWidth="1"/>
    <col min="11239" max="11239" width="14" style="122" customWidth="1"/>
    <col min="11240" max="11240" width="17.90625" style="122" customWidth="1"/>
    <col min="11241" max="11241" width="45" style="122" bestFit="1" customWidth="1"/>
    <col min="11242" max="11242" width="61.6328125" style="122" customWidth="1"/>
    <col min="11243" max="11243" width="20.54296875" style="122" customWidth="1"/>
    <col min="11244" max="11244" width="22.90625" style="122" customWidth="1"/>
    <col min="11245" max="11245" width="25.08984375" style="122" customWidth="1"/>
    <col min="11246" max="11493" width="9.90625" style="122"/>
    <col min="11494" max="11494" width="8.453125" style="122" customWidth="1"/>
    <col min="11495" max="11495" width="14" style="122" customWidth="1"/>
    <col min="11496" max="11496" width="17.90625" style="122" customWidth="1"/>
    <col min="11497" max="11497" width="45" style="122" bestFit="1" customWidth="1"/>
    <col min="11498" max="11498" width="61.6328125" style="122" customWidth="1"/>
    <col min="11499" max="11499" width="20.54296875" style="122" customWidth="1"/>
    <col min="11500" max="11500" width="22.90625" style="122" customWidth="1"/>
    <col min="11501" max="11501" width="25.08984375" style="122" customWidth="1"/>
    <col min="11502" max="11749" width="9.90625" style="122"/>
    <col min="11750" max="11750" width="8.453125" style="122" customWidth="1"/>
    <col min="11751" max="11751" width="14" style="122" customWidth="1"/>
    <col min="11752" max="11752" width="17.90625" style="122" customWidth="1"/>
    <col min="11753" max="11753" width="45" style="122" bestFit="1" customWidth="1"/>
    <col min="11754" max="11754" width="61.6328125" style="122" customWidth="1"/>
    <col min="11755" max="11755" width="20.54296875" style="122" customWidth="1"/>
    <col min="11756" max="11756" width="22.90625" style="122" customWidth="1"/>
    <col min="11757" max="11757" width="25.08984375" style="122" customWidth="1"/>
    <col min="11758" max="12005" width="9.90625" style="122"/>
    <col min="12006" max="12006" width="8.453125" style="122" customWidth="1"/>
    <col min="12007" max="12007" width="14" style="122" customWidth="1"/>
    <col min="12008" max="12008" width="17.90625" style="122" customWidth="1"/>
    <col min="12009" max="12009" width="45" style="122" bestFit="1" customWidth="1"/>
    <col min="12010" max="12010" width="61.6328125" style="122" customWidth="1"/>
    <col min="12011" max="12011" width="20.54296875" style="122" customWidth="1"/>
    <col min="12012" max="12012" width="22.90625" style="122" customWidth="1"/>
    <col min="12013" max="12013" width="25.08984375" style="122" customWidth="1"/>
    <col min="12014" max="12261" width="9.90625" style="122"/>
    <col min="12262" max="12262" width="8.453125" style="122" customWidth="1"/>
    <col min="12263" max="12263" width="14" style="122" customWidth="1"/>
    <col min="12264" max="12264" width="17.90625" style="122" customWidth="1"/>
    <col min="12265" max="12265" width="45" style="122" bestFit="1" customWidth="1"/>
    <col min="12266" max="12266" width="61.6328125" style="122" customWidth="1"/>
    <col min="12267" max="12267" width="20.54296875" style="122" customWidth="1"/>
    <col min="12268" max="12268" width="22.90625" style="122" customWidth="1"/>
    <col min="12269" max="12269" width="25.08984375" style="122" customWidth="1"/>
    <col min="12270" max="12517" width="9.90625" style="122"/>
    <col min="12518" max="12518" width="8.453125" style="122" customWidth="1"/>
    <col min="12519" max="12519" width="14" style="122" customWidth="1"/>
    <col min="12520" max="12520" width="17.90625" style="122" customWidth="1"/>
    <col min="12521" max="12521" width="45" style="122" bestFit="1" customWidth="1"/>
    <col min="12522" max="12522" width="61.6328125" style="122" customWidth="1"/>
    <col min="12523" max="12523" width="20.54296875" style="122" customWidth="1"/>
    <col min="12524" max="12524" width="22.90625" style="122" customWidth="1"/>
    <col min="12525" max="12525" width="25.08984375" style="122" customWidth="1"/>
    <col min="12526" max="12773" width="9.90625" style="122"/>
    <col min="12774" max="12774" width="8.453125" style="122" customWidth="1"/>
    <col min="12775" max="12775" width="14" style="122" customWidth="1"/>
    <col min="12776" max="12776" width="17.90625" style="122" customWidth="1"/>
    <col min="12777" max="12777" width="45" style="122" bestFit="1" customWidth="1"/>
    <col min="12778" max="12778" width="61.6328125" style="122" customWidth="1"/>
    <col min="12779" max="12779" width="20.54296875" style="122" customWidth="1"/>
    <col min="12780" max="12780" width="22.90625" style="122" customWidth="1"/>
    <col min="12781" max="12781" width="25.08984375" style="122" customWidth="1"/>
    <col min="12782" max="13029" width="9.90625" style="122"/>
    <col min="13030" max="13030" width="8.453125" style="122" customWidth="1"/>
    <col min="13031" max="13031" width="14" style="122" customWidth="1"/>
    <col min="13032" max="13032" width="17.90625" style="122" customWidth="1"/>
    <col min="13033" max="13033" width="45" style="122" bestFit="1" customWidth="1"/>
    <col min="13034" max="13034" width="61.6328125" style="122" customWidth="1"/>
    <col min="13035" max="13035" width="20.54296875" style="122" customWidth="1"/>
    <col min="13036" max="13036" width="22.90625" style="122" customWidth="1"/>
    <col min="13037" max="13037" width="25.08984375" style="122" customWidth="1"/>
    <col min="13038" max="13285" width="9.90625" style="122"/>
    <col min="13286" max="13286" width="8.453125" style="122" customWidth="1"/>
    <col min="13287" max="13287" width="14" style="122" customWidth="1"/>
    <col min="13288" max="13288" width="17.90625" style="122" customWidth="1"/>
    <col min="13289" max="13289" width="45" style="122" bestFit="1" customWidth="1"/>
    <col min="13290" max="13290" width="61.6328125" style="122" customWidth="1"/>
    <col min="13291" max="13291" width="20.54296875" style="122" customWidth="1"/>
    <col min="13292" max="13292" width="22.90625" style="122" customWidth="1"/>
    <col min="13293" max="13293" width="25.08984375" style="122" customWidth="1"/>
    <col min="13294" max="13541" width="9.90625" style="122"/>
    <col min="13542" max="13542" width="8.453125" style="122" customWidth="1"/>
    <col min="13543" max="13543" width="14" style="122" customWidth="1"/>
    <col min="13544" max="13544" width="17.90625" style="122" customWidth="1"/>
    <col min="13545" max="13545" width="45" style="122" bestFit="1" customWidth="1"/>
    <col min="13546" max="13546" width="61.6328125" style="122" customWidth="1"/>
    <col min="13547" max="13547" width="20.54296875" style="122" customWidth="1"/>
    <col min="13548" max="13548" width="22.90625" style="122" customWidth="1"/>
    <col min="13549" max="13549" width="25.08984375" style="122" customWidth="1"/>
    <col min="13550" max="13797" width="9.90625" style="122"/>
    <col min="13798" max="13798" width="8.453125" style="122" customWidth="1"/>
    <col min="13799" max="13799" width="14" style="122" customWidth="1"/>
    <col min="13800" max="13800" width="17.90625" style="122" customWidth="1"/>
    <col min="13801" max="13801" width="45" style="122" bestFit="1" customWidth="1"/>
    <col min="13802" max="13802" width="61.6328125" style="122" customWidth="1"/>
    <col min="13803" max="13803" width="20.54296875" style="122" customWidth="1"/>
    <col min="13804" max="13804" width="22.90625" style="122" customWidth="1"/>
    <col min="13805" max="13805" width="25.08984375" style="122" customWidth="1"/>
    <col min="13806" max="14053" width="9.90625" style="122"/>
    <col min="14054" max="14054" width="8.453125" style="122" customWidth="1"/>
    <col min="14055" max="14055" width="14" style="122" customWidth="1"/>
    <col min="14056" max="14056" width="17.90625" style="122" customWidth="1"/>
    <col min="14057" max="14057" width="45" style="122" bestFit="1" customWidth="1"/>
    <col min="14058" max="14058" width="61.6328125" style="122" customWidth="1"/>
    <col min="14059" max="14059" width="20.54296875" style="122" customWidth="1"/>
    <col min="14060" max="14060" width="22.90625" style="122" customWidth="1"/>
    <col min="14061" max="14061" width="25.08984375" style="122" customWidth="1"/>
    <col min="14062" max="14309" width="9.90625" style="122"/>
    <col min="14310" max="14310" width="8.453125" style="122" customWidth="1"/>
    <col min="14311" max="14311" width="14" style="122" customWidth="1"/>
    <col min="14312" max="14312" width="17.90625" style="122" customWidth="1"/>
    <col min="14313" max="14313" width="45" style="122" bestFit="1" customWidth="1"/>
    <col min="14314" max="14314" width="61.6328125" style="122" customWidth="1"/>
    <col min="14315" max="14315" width="20.54296875" style="122" customWidth="1"/>
    <col min="14316" max="14316" width="22.90625" style="122" customWidth="1"/>
    <col min="14317" max="14317" width="25.08984375" style="122" customWidth="1"/>
    <col min="14318" max="14565" width="9.90625" style="122"/>
    <col min="14566" max="14566" width="8.453125" style="122" customWidth="1"/>
    <col min="14567" max="14567" width="14" style="122" customWidth="1"/>
    <col min="14568" max="14568" width="17.90625" style="122" customWidth="1"/>
    <col min="14569" max="14569" width="45" style="122" bestFit="1" customWidth="1"/>
    <col min="14570" max="14570" width="61.6328125" style="122" customWidth="1"/>
    <col min="14571" max="14571" width="20.54296875" style="122" customWidth="1"/>
    <col min="14572" max="14572" width="22.90625" style="122" customWidth="1"/>
    <col min="14573" max="14573" width="25.08984375" style="122" customWidth="1"/>
    <col min="14574" max="14821" width="9.90625" style="122"/>
    <col min="14822" max="14822" width="8.453125" style="122" customWidth="1"/>
    <col min="14823" max="14823" width="14" style="122" customWidth="1"/>
    <col min="14824" max="14824" width="17.90625" style="122" customWidth="1"/>
    <col min="14825" max="14825" width="45" style="122" bestFit="1" customWidth="1"/>
    <col min="14826" max="14826" width="61.6328125" style="122" customWidth="1"/>
    <col min="14827" max="14827" width="20.54296875" style="122" customWidth="1"/>
    <col min="14828" max="14828" width="22.90625" style="122" customWidth="1"/>
    <col min="14829" max="14829" width="25.08984375" style="122" customWidth="1"/>
    <col min="14830" max="15077" width="9.90625" style="122"/>
    <col min="15078" max="15078" width="8.453125" style="122" customWidth="1"/>
    <col min="15079" max="15079" width="14" style="122" customWidth="1"/>
    <col min="15080" max="15080" width="17.90625" style="122" customWidth="1"/>
    <col min="15081" max="15081" width="45" style="122" bestFit="1" customWidth="1"/>
    <col min="15082" max="15082" width="61.6328125" style="122" customWidth="1"/>
    <col min="15083" max="15083" width="20.54296875" style="122" customWidth="1"/>
    <col min="15084" max="15084" width="22.90625" style="122" customWidth="1"/>
    <col min="15085" max="15085" width="25.08984375" style="122" customWidth="1"/>
    <col min="15086" max="15333" width="9.90625" style="122"/>
    <col min="15334" max="15334" width="8.453125" style="122" customWidth="1"/>
    <col min="15335" max="15335" width="14" style="122" customWidth="1"/>
    <col min="15336" max="15336" width="17.90625" style="122" customWidth="1"/>
    <col min="15337" max="15337" width="45" style="122" bestFit="1" customWidth="1"/>
    <col min="15338" max="15338" width="61.6328125" style="122" customWidth="1"/>
    <col min="15339" max="15339" width="20.54296875" style="122" customWidth="1"/>
    <col min="15340" max="15340" width="22.90625" style="122" customWidth="1"/>
    <col min="15341" max="15341" width="25.08984375" style="122" customWidth="1"/>
    <col min="15342" max="15589" width="9.90625" style="122"/>
    <col min="15590" max="15590" width="8.453125" style="122" customWidth="1"/>
    <col min="15591" max="15591" width="14" style="122" customWidth="1"/>
    <col min="15592" max="15592" width="17.90625" style="122" customWidth="1"/>
    <col min="15593" max="15593" width="45" style="122" bestFit="1" customWidth="1"/>
    <col min="15594" max="15594" width="61.6328125" style="122" customWidth="1"/>
    <col min="15595" max="15595" width="20.54296875" style="122" customWidth="1"/>
    <col min="15596" max="15596" width="22.90625" style="122" customWidth="1"/>
    <col min="15597" max="15597" width="25.08984375" style="122" customWidth="1"/>
    <col min="15598" max="15845" width="9.90625" style="122"/>
    <col min="15846" max="15846" width="8.453125" style="122" customWidth="1"/>
    <col min="15847" max="15847" width="14" style="122" customWidth="1"/>
    <col min="15848" max="15848" width="17.90625" style="122" customWidth="1"/>
    <col min="15849" max="15849" width="45" style="122" bestFit="1" customWidth="1"/>
    <col min="15850" max="15850" width="61.6328125" style="122" customWidth="1"/>
    <col min="15851" max="15851" width="20.54296875" style="122" customWidth="1"/>
    <col min="15852" max="15852" width="22.90625" style="122" customWidth="1"/>
    <col min="15853" max="15853" width="25.08984375" style="122" customWidth="1"/>
    <col min="15854" max="16101" width="9.90625" style="122"/>
    <col min="16102" max="16102" width="8.453125" style="122" customWidth="1"/>
    <col min="16103" max="16103" width="14" style="122" customWidth="1"/>
    <col min="16104" max="16104" width="17.90625" style="122" customWidth="1"/>
    <col min="16105" max="16105" width="45" style="122" bestFit="1" customWidth="1"/>
    <col min="16106" max="16106" width="61.6328125" style="122" customWidth="1"/>
    <col min="16107" max="16107" width="20.54296875" style="122" customWidth="1"/>
    <col min="16108" max="16108" width="22.90625" style="122" customWidth="1"/>
    <col min="16109" max="16109" width="25.08984375" style="122" customWidth="1"/>
    <col min="16110" max="16384" width="9.90625" style="122"/>
  </cols>
  <sheetData>
    <row r="1" spans="1:10" s="442" customFormat="1" ht="40.25" customHeight="1">
      <c r="A1" s="135" t="s">
        <v>2437</v>
      </c>
      <c r="B1" s="441"/>
      <c r="C1" s="132"/>
      <c r="D1" s="132"/>
      <c r="E1" s="132"/>
      <c r="F1" s="132"/>
      <c r="G1" s="132"/>
      <c r="H1" s="132"/>
      <c r="I1" s="132"/>
      <c r="J1" s="132"/>
    </row>
    <row r="2" spans="1:10" s="133" customFormat="1" ht="20" customHeight="1">
      <c r="A2" s="135"/>
      <c r="B2" s="134"/>
      <c r="C2" s="132"/>
      <c r="D2" s="132"/>
      <c r="E2" s="132"/>
      <c r="F2" s="132"/>
      <c r="G2" s="132"/>
      <c r="H2" s="132"/>
      <c r="I2" s="132"/>
      <c r="J2" s="132"/>
    </row>
    <row r="3" spans="1:10" s="443" customFormat="1" ht="39.65" customHeight="1">
      <c r="A3" s="132"/>
      <c r="B3" s="866" t="s">
        <v>2438</v>
      </c>
      <c r="C3" s="866"/>
      <c r="D3" s="866"/>
      <c r="E3" s="866"/>
      <c r="F3" s="866"/>
      <c r="G3" s="866"/>
      <c r="H3" s="866"/>
      <c r="I3" s="866"/>
      <c r="J3" s="132"/>
    </row>
    <row r="4" spans="1:10" s="133" customFormat="1" ht="25.25" customHeight="1">
      <c r="A4" s="132"/>
      <c r="B4" s="863" t="s">
        <v>2448</v>
      </c>
      <c r="C4" s="864"/>
      <c r="D4" s="864"/>
      <c r="E4" s="864"/>
      <c r="F4" s="864"/>
      <c r="G4" s="864"/>
      <c r="H4" s="864"/>
      <c r="I4" s="865"/>
      <c r="J4" s="132"/>
    </row>
    <row r="5" spans="1:10" s="133" customFormat="1" ht="25.25" customHeight="1">
      <c r="A5" s="132"/>
      <c r="B5" s="444" t="s">
        <v>2439</v>
      </c>
      <c r="C5" s="863" t="s">
        <v>2442</v>
      </c>
      <c r="D5" s="864"/>
      <c r="E5" s="864"/>
      <c r="F5" s="864"/>
      <c r="G5" s="864"/>
      <c r="H5" s="864"/>
      <c r="I5" s="865"/>
      <c r="J5" s="132"/>
    </row>
    <row r="6" spans="1:10" s="133" customFormat="1" ht="25.25" customHeight="1">
      <c r="A6" s="132"/>
      <c r="B6" s="444" t="s">
        <v>2440</v>
      </c>
      <c r="C6" s="863" t="s">
        <v>2449</v>
      </c>
      <c r="D6" s="864"/>
      <c r="E6" s="864"/>
      <c r="F6" s="864"/>
      <c r="G6" s="864"/>
      <c r="H6" s="864"/>
      <c r="I6" s="865"/>
      <c r="J6" s="132"/>
    </row>
    <row r="7" spans="1:10" s="133" customFormat="1" ht="25.25" customHeight="1">
      <c r="A7" s="132"/>
      <c r="B7" s="444" t="s">
        <v>2441</v>
      </c>
      <c r="C7" s="863" t="s">
        <v>2450</v>
      </c>
      <c r="D7" s="864"/>
      <c r="E7" s="864"/>
      <c r="F7" s="864"/>
      <c r="G7" s="864"/>
      <c r="H7" s="864"/>
      <c r="I7" s="865"/>
      <c r="J7" s="132"/>
    </row>
    <row r="8" spans="1:10" s="133" customFormat="1" ht="25.25" customHeight="1">
      <c r="A8" s="132"/>
      <c r="B8" s="445"/>
      <c r="C8" s="132"/>
      <c r="D8" s="446"/>
      <c r="E8" s="446"/>
      <c r="F8" s="446"/>
      <c r="G8" s="446"/>
      <c r="H8" s="446"/>
      <c r="I8" s="446"/>
      <c r="J8" s="132"/>
    </row>
    <row r="9" spans="1:10" s="133" customFormat="1" ht="36" customHeight="1">
      <c r="A9" s="132"/>
      <c r="B9" s="866" t="s">
        <v>2451</v>
      </c>
      <c r="C9" s="866"/>
      <c r="D9" s="866"/>
      <c r="E9" s="866"/>
      <c r="F9" s="866"/>
      <c r="G9" s="866"/>
      <c r="H9" s="866"/>
      <c r="I9" s="866"/>
      <c r="J9" s="132"/>
    </row>
    <row r="10" spans="1:10" s="133" customFormat="1" ht="25.25" customHeight="1">
      <c r="A10" s="132"/>
      <c r="B10" s="863" t="s">
        <v>2452</v>
      </c>
      <c r="C10" s="864"/>
      <c r="D10" s="864"/>
      <c r="E10" s="864"/>
      <c r="F10" s="864"/>
      <c r="G10" s="864"/>
      <c r="H10" s="864"/>
      <c r="I10" s="865"/>
      <c r="J10" s="132"/>
    </row>
    <row r="11" spans="1:10" s="133" customFormat="1" ht="56.4" customHeight="1">
      <c r="A11" s="132"/>
      <c r="B11" s="867" t="s">
        <v>2443</v>
      </c>
      <c r="C11" s="860" t="s">
        <v>2453</v>
      </c>
      <c r="D11" s="861"/>
      <c r="E11" s="861"/>
      <c r="F11" s="861"/>
      <c r="G11" s="861"/>
      <c r="H11" s="861"/>
      <c r="I11" s="862"/>
      <c r="J11" s="132"/>
    </row>
    <row r="12" spans="1:10" s="133" customFormat="1" ht="54.65" customHeight="1">
      <c r="A12" s="132"/>
      <c r="B12" s="867"/>
      <c r="C12" s="868" t="s">
        <v>2454</v>
      </c>
      <c r="D12" s="444" t="s">
        <v>2445</v>
      </c>
      <c r="E12" s="860" t="s">
        <v>2447</v>
      </c>
      <c r="F12" s="861"/>
      <c r="G12" s="861"/>
      <c r="H12" s="861"/>
      <c r="I12" s="862"/>
      <c r="J12" s="450"/>
    </row>
    <row r="13" spans="1:10" s="133" customFormat="1" ht="32.4" customHeight="1">
      <c r="A13" s="132"/>
      <c r="B13" s="867"/>
      <c r="C13" s="869"/>
      <c r="D13" s="444" t="s">
        <v>2446</v>
      </c>
      <c r="E13" s="860" t="s">
        <v>100</v>
      </c>
      <c r="F13" s="861"/>
      <c r="G13" s="861"/>
      <c r="H13" s="861"/>
      <c r="I13" s="862"/>
      <c r="J13" s="450"/>
    </row>
    <row r="14" spans="1:10" s="133" customFormat="1" ht="25.25" customHeight="1">
      <c r="A14" s="132"/>
      <c r="B14" s="444" t="s">
        <v>2444</v>
      </c>
      <c r="C14" s="863" t="s">
        <v>2455</v>
      </c>
      <c r="D14" s="864"/>
      <c r="E14" s="864"/>
      <c r="F14" s="864"/>
      <c r="G14" s="864"/>
      <c r="H14" s="864"/>
      <c r="I14" s="865"/>
      <c r="J14" s="132"/>
    </row>
    <row r="15" spans="1:10" s="133" customFormat="1" ht="25.25" customHeight="1">
      <c r="A15" s="132"/>
      <c r="B15" s="132"/>
      <c r="C15" s="132"/>
      <c r="D15" s="132"/>
      <c r="E15" s="132"/>
      <c r="F15" s="132"/>
      <c r="G15" s="132"/>
      <c r="H15" s="132"/>
      <c r="I15" s="132"/>
      <c r="J15" s="132"/>
    </row>
    <row r="16" spans="1:10" ht="15.75" customHeight="1">
      <c r="A16" s="33"/>
      <c r="B16" s="33"/>
      <c r="C16" s="33"/>
      <c r="D16" s="33"/>
      <c r="E16" s="33"/>
      <c r="F16" s="33"/>
      <c r="G16" s="33"/>
      <c r="H16" s="33"/>
      <c r="I16" s="33"/>
      <c r="J16" s="33"/>
    </row>
    <row r="17" spans="1:10" ht="40.25" customHeight="1">
      <c r="A17" s="118" t="s">
        <v>101</v>
      </c>
      <c r="B17" s="119"/>
      <c r="C17" s="119"/>
      <c r="D17" s="119"/>
      <c r="E17" s="119"/>
      <c r="F17" s="119"/>
      <c r="G17" s="119"/>
      <c r="H17" s="119"/>
      <c r="I17" s="119"/>
      <c r="J17" s="451"/>
    </row>
    <row r="18" spans="1:10" ht="20" customHeight="1">
      <c r="A18" s="120"/>
      <c r="B18" s="121"/>
      <c r="C18" s="121"/>
      <c r="D18" s="121"/>
      <c r="E18" s="121"/>
      <c r="F18" s="121"/>
      <c r="G18" s="121"/>
      <c r="H18" s="121"/>
      <c r="I18" s="121"/>
    </row>
    <row r="19" spans="1:10" ht="40.25" customHeight="1">
      <c r="A19" s="124" t="s">
        <v>2456</v>
      </c>
      <c r="B19" s="121"/>
      <c r="C19" s="125"/>
      <c r="D19" s="125"/>
      <c r="E19" s="121"/>
      <c r="F19" s="121"/>
      <c r="G19" s="121"/>
      <c r="H19" s="121"/>
      <c r="I19" s="121"/>
    </row>
    <row r="20" spans="1:10" ht="47">
      <c r="A20" s="856" t="s">
        <v>109</v>
      </c>
      <c r="B20" s="857"/>
      <c r="C20" s="126" t="s">
        <v>102</v>
      </c>
      <c r="D20" s="127" t="s">
        <v>110</v>
      </c>
      <c r="E20" s="127" t="s">
        <v>111</v>
      </c>
      <c r="F20" s="127" t="s">
        <v>112</v>
      </c>
      <c r="G20" s="128"/>
      <c r="H20" s="128"/>
      <c r="I20" s="128"/>
    </row>
    <row r="21" spans="1:10" ht="94">
      <c r="A21" s="858" t="s">
        <v>2457</v>
      </c>
      <c r="B21" s="857"/>
      <c r="C21" s="129" t="s">
        <v>103</v>
      </c>
      <c r="D21" s="129" t="s">
        <v>2461</v>
      </c>
      <c r="E21" s="129" t="s">
        <v>113</v>
      </c>
      <c r="F21" s="129" t="s">
        <v>114</v>
      </c>
      <c r="G21" s="128"/>
      <c r="H21" s="128"/>
      <c r="I21" s="128"/>
    </row>
    <row r="22" spans="1:10" ht="81.5">
      <c r="A22" s="858" t="s">
        <v>2458</v>
      </c>
      <c r="B22" s="857"/>
      <c r="C22" s="129" t="s">
        <v>104</v>
      </c>
      <c r="D22" s="129" t="s">
        <v>2462</v>
      </c>
      <c r="E22" s="129" t="s">
        <v>115</v>
      </c>
      <c r="F22" s="130" t="s">
        <v>116</v>
      </c>
      <c r="G22" s="121"/>
      <c r="H22" s="121"/>
      <c r="I22" s="121"/>
    </row>
    <row r="23" spans="1:10" ht="81.5">
      <c r="A23" s="858" t="s">
        <v>2459</v>
      </c>
      <c r="B23" s="857"/>
      <c r="C23" s="129" t="s">
        <v>105</v>
      </c>
      <c r="D23" s="129" t="s">
        <v>2460</v>
      </c>
      <c r="E23" s="129" t="s">
        <v>117</v>
      </c>
      <c r="F23" s="130" t="s">
        <v>118</v>
      </c>
      <c r="G23" s="121"/>
      <c r="H23" s="121"/>
      <c r="I23" s="121"/>
    </row>
    <row r="24" spans="1:10">
      <c r="A24" s="121"/>
      <c r="B24" s="121"/>
      <c r="C24" s="121"/>
      <c r="D24" s="121"/>
      <c r="E24" s="121"/>
      <c r="F24" s="121"/>
      <c r="G24" s="121"/>
      <c r="H24" s="121"/>
      <c r="I24" s="121"/>
    </row>
    <row r="25" spans="1:10" ht="23.5">
      <c r="A25" s="859" t="s">
        <v>106</v>
      </c>
      <c r="B25" s="859"/>
      <c r="C25" s="859"/>
      <c r="D25" s="859"/>
      <c r="E25" s="859"/>
      <c r="F25" s="859"/>
      <c r="G25" s="859"/>
      <c r="H25" s="859"/>
      <c r="I25" s="859"/>
    </row>
    <row r="26" spans="1:10" ht="23.5">
      <c r="A26" s="123" t="s">
        <v>107</v>
      </c>
      <c r="B26" s="123"/>
      <c r="C26" s="123"/>
      <c r="D26" s="123"/>
      <c r="E26" s="123"/>
      <c r="F26" s="123"/>
      <c r="G26" s="123"/>
      <c r="H26" s="123"/>
      <c r="I26" s="123"/>
    </row>
    <row r="27" spans="1:10" ht="23.5">
      <c r="A27" s="853" t="s">
        <v>108</v>
      </c>
      <c r="B27" s="854"/>
      <c r="C27" s="854"/>
      <c r="D27" s="854"/>
      <c r="E27" s="854"/>
      <c r="F27" s="854"/>
      <c r="G27" s="854"/>
      <c r="H27" s="854"/>
      <c r="I27" s="855"/>
    </row>
    <row r="28" spans="1:10">
      <c r="A28" s="121"/>
      <c r="B28" s="121"/>
      <c r="C28" s="121"/>
      <c r="D28" s="121"/>
      <c r="E28" s="121"/>
      <c r="F28" s="121"/>
      <c r="G28" s="121"/>
      <c r="H28" s="121"/>
      <c r="I28" s="121"/>
    </row>
    <row r="29" spans="1:10">
      <c r="A29" s="121"/>
      <c r="B29" s="121"/>
      <c r="C29" s="121"/>
      <c r="D29" s="121"/>
      <c r="E29" s="121"/>
      <c r="F29" s="121"/>
      <c r="G29" s="121"/>
      <c r="H29" s="121"/>
      <c r="I29" s="121"/>
    </row>
    <row r="30" spans="1:10">
      <c r="A30" s="121"/>
      <c r="B30" s="121"/>
      <c r="C30" s="121"/>
      <c r="D30" s="121"/>
      <c r="E30" s="121"/>
      <c r="F30" s="121"/>
      <c r="G30" s="121"/>
      <c r="H30" s="121"/>
      <c r="I30" s="121"/>
    </row>
    <row r="31" spans="1:10">
      <c r="A31" s="121"/>
      <c r="B31" s="121"/>
      <c r="C31" s="121"/>
      <c r="D31" s="121"/>
      <c r="E31" s="121"/>
      <c r="F31" s="121"/>
      <c r="G31" s="121"/>
      <c r="H31" s="121"/>
      <c r="I31" s="121"/>
    </row>
    <row r="32" spans="1:10">
      <c r="A32" s="121"/>
      <c r="B32" s="121"/>
      <c r="C32" s="121"/>
      <c r="D32" s="121"/>
      <c r="E32" s="121"/>
      <c r="F32" s="121"/>
      <c r="G32" s="121"/>
      <c r="H32" s="121"/>
      <c r="I32" s="121"/>
    </row>
    <row r="33" spans="1:9">
      <c r="A33" s="121"/>
      <c r="B33" s="121"/>
      <c r="C33" s="121"/>
      <c r="D33" s="121"/>
      <c r="E33" s="121"/>
      <c r="F33" s="121"/>
      <c r="G33" s="121"/>
      <c r="H33" s="121"/>
      <c r="I33" s="121"/>
    </row>
    <row r="34" spans="1:9">
      <c r="A34" s="121"/>
      <c r="B34" s="121"/>
      <c r="C34" s="121"/>
      <c r="D34" s="121"/>
      <c r="E34" s="121"/>
      <c r="F34" s="121"/>
      <c r="G34" s="121"/>
      <c r="H34" s="121"/>
      <c r="I34" s="121"/>
    </row>
    <row r="35" spans="1:9">
      <c r="A35" s="121"/>
      <c r="B35" s="121"/>
      <c r="C35" s="121"/>
      <c r="D35" s="121"/>
      <c r="E35" s="121"/>
      <c r="F35" s="121"/>
      <c r="G35" s="121"/>
      <c r="H35" s="121"/>
      <c r="I35" s="121"/>
    </row>
    <row r="36" spans="1:9">
      <c r="A36" s="121"/>
      <c r="B36" s="121"/>
      <c r="C36" s="121"/>
      <c r="D36" s="121"/>
      <c r="E36" s="121"/>
      <c r="F36" s="121"/>
      <c r="G36" s="121"/>
      <c r="H36" s="121"/>
      <c r="I36" s="121"/>
    </row>
    <row r="37" spans="1:9">
      <c r="A37" s="121"/>
      <c r="B37" s="121"/>
      <c r="C37" s="121"/>
      <c r="D37" s="121"/>
      <c r="E37" s="121"/>
      <c r="F37" s="121"/>
      <c r="G37" s="121"/>
      <c r="H37" s="121"/>
      <c r="I37" s="121"/>
    </row>
    <row r="38" spans="1:9">
      <c r="A38" s="121"/>
      <c r="B38" s="121"/>
      <c r="C38" s="121"/>
      <c r="D38" s="121"/>
      <c r="E38" s="121"/>
      <c r="F38" s="121"/>
      <c r="G38" s="121"/>
      <c r="H38" s="121"/>
      <c r="I38" s="121"/>
    </row>
    <row r="39" spans="1:9">
      <c r="A39" s="121"/>
      <c r="B39" s="121"/>
      <c r="C39" s="121"/>
      <c r="D39" s="121"/>
      <c r="E39" s="121"/>
      <c r="F39" s="121"/>
      <c r="G39" s="121"/>
      <c r="H39" s="121"/>
      <c r="I39" s="121"/>
    </row>
    <row r="40" spans="1:9">
      <c r="A40" s="121"/>
      <c r="B40" s="121"/>
      <c r="C40" s="121"/>
      <c r="D40" s="121"/>
      <c r="E40" s="121"/>
      <c r="F40" s="121"/>
      <c r="G40" s="121"/>
      <c r="H40" s="121"/>
      <c r="I40" s="121"/>
    </row>
    <row r="41" spans="1:9">
      <c r="A41" s="121"/>
      <c r="B41" s="121"/>
      <c r="C41" s="121"/>
      <c r="D41" s="121"/>
      <c r="E41" s="121"/>
      <c r="F41" s="121"/>
      <c r="G41" s="121"/>
      <c r="H41" s="121"/>
      <c r="I41" s="121"/>
    </row>
    <row r="42" spans="1:9">
      <c r="A42" s="121"/>
      <c r="B42" s="121"/>
      <c r="C42" s="121"/>
      <c r="D42" s="121"/>
      <c r="E42" s="121"/>
      <c r="F42" s="121"/>
      <c r="G42" s="121"/>
      <c r="H42" s="121"/>
      <c r="I42" s="121"/>
    </row>
    <row r="43" spans="1:9">
      <c r="A43" s="121"/>
      <c r="B43" s="121"/>
      <c r="C43" s="121"/>
      <c r="D43" s="121"/>
      <c r="E43" s="121"/>
      <c r="F43" s="121"/>
      <c r="G43" s="121"/>
      <c r="H43" s="121"/>
      <c r="I43" s="121"/>
    </row>
    <row r="44" spans="1:9">
      <c r="A44" s="121"/>
      <c r="B44" s="121"/>
      <c r="C44" s="121"/>
      <c r="D44" s="121"/>
      <c r="E44" s="121"/>
      <c r="F44" s="121"/>
      <c r="G44" s="121"/>
      <c r="H44" s="121"/>
      <c r="I44" s="121"/>
    </row>
    <row r="45" spans="1:9">
      <c r="A45" s="121"/>
      <c r="B45" s="121"/>
      <c r="C45" s="121"/>
      <c r="D45" s="121"/>
      <c r="E45" s="121"/>
      <c r="F45" s="121"/>
      <c r="G45" s="121"/>
      <c r="H45" s="121"/>
      <c r="I45" s="121"/>
    </row>
    <row r="46" spans="1:9">
      <c r="A46" s="121"/>
      <c r="B46" s="121"/>
      <c r="C46" s="121"/>
      <c r="D46" s="121"/>
      <c r="E46" s="121"/>
      <c r="F46" s="121"/>
      <c r="G46" s="121"/>
      <c r="H46" s="121"/>
      <c r="I46" s="121"/>
    </row>
    <row r="47" spans="1:9">
      <c r="A47" s="121"/>
      <c r="B47" s="121"/>
      <c r="C47" s="121"/>
      <c r="D47" s="121"/>
      <c r="E47" s="121"/>
      <c r="F47" s="121"/>
      <c r="G47" s="121"/>
      <c r="H47" s="121"/>
      <c r="I47" s="121"/>
    </row>
    <row r="48" spans="1:9">
      <c r="A48" s="121"/>
      <c r="B48" s="121"/>
      <c r="C48" s="121"/>
      <c r="D48" s="121"/>
      <c r="E48" s="121"/>
      <c r="F48" s="121"/>
      <c r="G48" s="121"/>
      <c r="H48" s="121"/>
      <c r="I48" s="121"/>
    </row>
    <row r="49" spans="1:9">
      <c r="A49" s="121"/>
      <c r="B49" s="121"/>
      <c r="C49" s="121"/>
      <c r="D49" s="121"/>
      <c r="E49" s="121"/>
      <c r="F49" s="121"/>
      <c r="G49" s="121"/>
      <c r="H49" s="121"/>
      <c r="I49" s="121"/>
    </row>
    <row r="50" spans="1:9">
      <c r="A50" s="121"/>
      <c r="B50" s="121"/>
      <c r="C50" s="121"/>
      <c r="D50" s="121"/>
      <c r="E50" s="121"/>
      <c r="F50" s="121"/>
      <c r="G50" s="121"/>
      <c r="H50" s="121"/>
      <c r="I50" s="121"/>
    </row>
    <row r="51" spans="1:9">
      <c r="A51" s="121"/>
      <c r="B51" s="121"/>
      <c r="C51" s="121"/>
      <c r="D51" s="121"/>
      <c r="E51" s="121"/>
      <c r="F51" s="121"/>
      <c r="G51" s="121"/>
      <c r="H51" s="121"/>
      <c r="I51" s="121"/>
    </row>
    <row r="52" spans="1:9">
      <c r="A52" s="121"/>
      <c r="B52" s="121"/>
      <c r="C52" s="121"/>
      <c r="D52" s="121"/>
      <c r="E52" s="121"/>
      <c r="F52" s="121"/>
      <c r="G52" s="121"/>
      <c r="H52" s="121"/>
      <c r="I52" s="121"/>
    </row>
    <row r="53" spans="1:9">
      <c r="A53" s="121"/>
      <c r="B53" s="121"/>
      <c r="C53" s="121"/>
      <c r="D53" s="121"/>
      <c r="E53" s="121"/>
      <c r="F53" s="121"/>
      <c r="G53" s="121"/>
      <c r="H53" s="121"/>
      <c r="I53" s="121"/>
    </row>
    <row r="54" spans="1:9">
      <c r="A54" s="121"/>
      <c r="B54" s="121"/>
      <c r="C54" s="121"/>
      <c r="D54" s="121"/>
      <c r="E54" s="121"/>
      <c r="F54" s="121"/>
      <c r="G54" s="121"/>
      <c r="H54" s="121"/>
      <c r="I54" s="121"/>
    </row>
    <row r="55" spans="1:9">
      <c r="A55" s="121"/>
      <c r="B55" s="121"/>
      <c r="C55" s="121"/>
      <c r="D55" s="121"/>
      <c r="E55" s="121"/>
      <c r="F55" s="121"/>
      <c r="G55" s="121"/>
      <c r="H55" s="121"/>
      <c r="I55" s="121"/>
    </row>
    <row r="56" spans="1:9">
      <c r="A56" s="121"/>
      <c r="B56" s="121"/>
      <c r="C56" s="121"/>
      <c r="D56" s="121"/>
      <c r="E56" s="121"/>
      <c r="F56" s="121"/>
      <c r="G56" s="121"/>
      <c r="H56" s="121"/>
      <c r="I56" s="121"/>
    </row>
    <row r="57" spans="1:9">
      <c r="A57" s="121"/>
      <c r="B57" s="121"/>
      <c r="C57" s="121"/>
      <c r="D57" s="121"/>
      <c r="E57" s="121"/>
      <c r="F57" s="121"/>
      <c r="G57" s="121"/>
      <c r="H57" s="121"/>
      <c r="I57" s="121"/>
    </row>
    <row r="58" spans="1:9">
      <c r="A58" s="121"/>
      <c r="B58" s="121"/>
      <c r="C58" s="121"/>
      <c r="D58" s="121"/>
      <c r="E58" s="121"/>
      <c r="F58" s="121"/>
      <c r="G58" s="121"/>
      <c r="H58" s="121"/>
      <c r="I58" s="121"/>
    </row>
    <row r="59" spans="1:9">
      <c r="A59" s="121"/>
      <c r="B59" s="121"/>
      <c r="C59" s="121"/>
      <c r="D59" s="121"/>
      <c r="E59" s="121"/>
      <c r="F59" s="121"/>
      <c r="G59" s="121"/>
      <c r="H59" s="121"/>
      <c r="I59" s="121"/>
    </row>
    <row r="60" spans="1:9">
      <c r="A60" s="121"/>
      <c r="B60" s="121"/>
      <c r="C60" s="121"/>
      <c r="D60" s="121"/>
      <c r="E60" s="121"/>
      <c r="F60" s="121"/>
      <c r="G60" s="121"/>
      <c r="H60" s="121"/>
      <c r="I60" s="121"/>
    </row>
    <row r="61" spans="1:9">
      <c r="A61" s="121"/>
      <c r="B61" s="121"/>
      <c r="C61" s="121"/>
      <c r="D61" s="121"/>
      <c r="E61" s="121"/>
      <c r="F61" s="121"/>
      <c r="G61" s="121"/>
      <c r="H61" s="121"/>
      <c r="I61" s="121"/>
    </row>
    <row r="62" spans="1:9">
      <c r="A62" s="121"/>
      <c r="B62" s="121"/>
      <c r="C62" s="121"/>
      <c r="D62" s="121"/>
      <c r="E62" s="121"/>
      <c r="F62" s="121"/>
      <c r="G62" s="121"/>
      <c r="H62" s="121"/>
      <c r="I62" s="121"/>
    </row>
    <row r="63" spans="1:9">
      <c r="A63" s="121"/>
      <c r="B63" s="121"/>
      <c r="C63" s="121"/>
      <c r="D63" s="121"/>
      <c r="E63" s="121"/>
      <c r="F63" s="121"/>
      <c r="G63" s="121"/>
      <c r="H63" s="121"/>
      <c r="I63" s="121"/>
    </row>
    <row r="64" spans="1:9">
      <c r="A64" s="121"/>
      <c r="B64" s="121"/>
      <c r="C64" s="121"/>
      <c r="D64" s="121"/>
      <c r="E64" s="121"/>
      <c r="F64" s="121"/>
      <c r="G64" s="121"/>
      <c r="H64" s="121"/>
      <c r="I64" s="121"/>
    </row>
    <row r="65" spans="1:9">
      <c r="A65" s="121"/>
      <c r="B65" s="121"/>
      <c r="C65" s="121"/>
      <c r="D65" s="121"/>
      <c r="E65" s="121"/>
      <c r="F65" s="121"/>
      <c r="G65" s="121"/>
      <c r="H65" s="121"/>
      <c r="I65" s="12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48AD2-682A-4290-A0CE-D7E2B7379B62}">
  <sheetPr>
    <tabColor theme="9" tint="-0.249977111117893"/>
    <pageSetUpPr fitToPage="1"/>
  </sheetPr>
  <dimension ref="A1:BU104"/>
  <sheetViews>
    <sheetView zoomScale="120" zoomScaleNormal="120" workbookViewId="0"/>
  </sheetViews>
  <sheetFormatPr defaultRowHeight="11"/>
  <cols>
    <col min="1" max="1" width="4.7265625" style="508" customWidth="1"/>
    <col min="2" max="7" width="8.7265625" style="508"/>
    <col min="8" max="8" width="5.6328125" style="494" customWidth="1"/>
    <col min="9" max="21" width="8.7265625" style="508"/>
    <col min="22" max="33" width="7.6328125" style="508" customWidth="1"/>
    <col min="34" max="41" width="6.6328125" style="508" customWidth="1"/>
    <col min="42" max="42" width="22.26953125" style="508" customWidth="1"/>
    <col min="43" max="73" width="5.453125" style="508" customWidth="1"/>
    <col min="74" max="16384" width="8.7265625" style="508"/>
  </cols>
  <sheetData>
    <row r="1" spans="1:73" s="494" customFormat="1" ht="14" customHeight="1" thickBot="1">
      <c r="A1" s="494">
        <v>1</v>
      </c>
      <c r="B1" s="494">
        <v>2</v>
      </c>
      <c r="C1" s="494">
        <v>3</v>
      </c>
      <c r="D1" s="494">
        <v>4</v>
      </c>
      <c r="E1" s="494">
        <v>5</v>
      </c>
      <c r="F1" s="494">
        <v>6</v>
      </c>
      <c r="G1" s="494">
        <v>7</v>
      </c>
      <c r="I1" s="494">
        <v>8</v>
      </c>
      <c r="J1" s="494">
        <v>9</v>
      </c>
      <c r="K1" s="494">
        <v>10</v>
      </c>
      <c r="L1" s="494">
        <v>11</v>
      </c>
      <c r="M1" s="494">
        <v>12</v>
      </c>
      <c r="N1" s="494">
        <v>13</v>
      </c>
      <c r="O1" s="494">
        <v>14</v>
      </c>
      <c r="P1" s="494">
        <v>15</v>
      </c>
      <c r="Q1" s="494">
        <v>16</v>
      </c>
      <c r="R1" s="494">
        <v>17</v>
      </c>
      <c r="S1" s="494">
        <v>18</v>
      </c>
      <c r="T1" s="494">
        <v>19</v>
      </c>
      <c r="U1" s="494">
        <v>20</v>
      </c>
      <c r="V1" s="494">
        <v>21</v>
      </c>
      <c r="W1" s="494">
        <v>22</v>
      </c>
      <c r="X1" s="494">
        <v>23</v>
      </c>
      <c r="Y1" s="494">
        <v>24</v>
      </c>
      <c r="Z1" s="494">
        <v>25</v>
      </c>
      <c r="AA1" s="494">
        <v>26</v>
      </c>
      <c r="AB1" s="494">
        <v>27</v>
      </c>
      <c r="AC1" s="494">
        <v>28</v>
      </c>
      <c r="AD1" s="494">
        <v>29</v>
      </c>
      <c r="AE1" s="494">
        <v>30</v>
      </c>
      <c r="AF1" s="494">
        <v>31</v>
      </c>
      <c r="AG1" s="494">
        <v>32</v>
      </c>
      <c r="AH1" s="494">
        <v>33</v>
      </c>
      <c r="AI1" s="494">
        <v>34</v>
      </c>
      <c r="AJ1" s="494">
        <v>35</v>
      </c>
      <c r="AK1" s="494">
        <v>36</v>
      </c>
      <c r="AL1" s="494">
        <v>37</v>
      </c>
      <c r="AM1" s="494">
        <v>38</v>
      </c>
      <c r="AN1" s="494">
        <v>39</v>
      </c>
      <c r="AO1" s="494">
        <v>40</v>
      </c>
      <c r="AP1" s="494">
        <v>41</v>
      </c>
      <c r="AQ1" s="494">
        <v>42</v>
      </c>
      <c r="AR1" s="494">
        <v>43</v>
      </c>
      <c r="AS1" s="494">
        <v>44</v>
      </c>
      <c r="AT1" s="494">
        <v>45</v>
      </c>
      <c r="AU1" s="494">
        <v>46</v>
      </c>
      <c r="AV1" s="494">
        <v>47</v>
      </c>
      <c r="AW1" s="494">
        <v>48</v>
      </c>
      <c r="AX1" s="494">
        <v>49</v>
      </c>
      <c r="AY1" s="494">
        <v>50</v>
      </c>
      <c r="AZ1" s="494">
        <v>51</v>
      </c>
      <c r="BA1" s="494">
        <v>52</v>
      </c>
      <c r="BB1" s="494">
        <v>53</v>
      </c>
      <c r="BC1" s="494">
        <v>54</v>
      </c>
      <c r="BD1" s="494">
        <v>55</v>
      </c>
      <c r="BE1" s="494">
        <v>56</v>
      </c>
      <c r="BF1" s="494">
        <v>57</v>
      </c>
      <c r="BG1" s="494">
        <v>58</v>
      </c>
      <c r="BH1" s="494">
        <v>59</v>
      </c>
      <c r="BI1" s="494">
        <v>60</v>
      </c>
      <c r="BJ1" s="494">
        <v>61</v>
      </c>
      <c r="BK1" s="494">
        <v>62</v>
      </c>
      <c r="BL1" s="494">
        <v>63</v>
      </c>
      <c r="BM1" s="494">
        <v>64</v>
      </c>
      <c r="BN1" s="494">
        <v>65</v>
      </c>
      <c r="BO1" s="494">
        <v>66</v>
      </c>
      <c r="BP1" s="494">
        <v>67</v>
      </c>
      <c r="BQ1" s="494">
        <v>68</v>
      </c>
      <c r="BR1" s="494">
        <v>69</v>
      </c>
      <c r="BS1" s="494">
        <v>70</v>
      </c>
      <c r="BT1" s="494">
        <v>71</v>
      </c>
      <c r="BU1" s="494">
        <v>72</v>
      </c>
    </row>
    <row r="2" spans="1:73" s="494" customFormat="1" ht="17" customHeight="1">
      <c r="A2" s="887" t="s">
        <v>2499</v>
      </c>
      <c r="B2" s="890" t="s">
        <v>1953</v>
      </c>
      <c r="C2" s="891"/>
      <c r="D2" s="891"/>
      <c r="E2" s="891"/>
      <c r="F2" s="891"/>
      <c r="G2" s="891"/>
      <c r="H2" s="891"/>
      <c r="I2" s="891"/>
      <c r="J2" s="891"/>
      <c r="K2" s="891"/>
      <c r="L2" s="891"/>
      <c r="M2" s="891"/>
      <c r="N2" s="891"/>
      <c r="O2" s="891"/>
      <c r="P2" s="891"/>
      <c r="Q2" s="892"/>
      <c r="R2" s="892"/>
      <c r="S2" s="892"/>
      <c r="T2" s="892"/>
      <c r="U2" s="893"/>
      <c r="V2" s="894" t="s">
        <v>2500</v>
      </c>
      <c r="W2" s="895"/>
      <c r="X2" s="895"/>
      <c r="Y2" s="895"/>
      <c r="Z2" s="895"/>
      <c r="AA2" s="895"/>
      <c r="AB2" s="895"/>
      <c r="AC2" s="895"/>
      <c r="AD2" s="895"/>
      <c r="AE2" s="895"/>
      <c r="AF2" s="895"/>
      <c r="AG2" s="896"/>
      <c r="AH2" s="897" t="s">
        <v>2501</v>
      </c>
      <c r="AI2" s="898"/>
      <c r="AJ2" s="898"/>
      <c r="AK2" s="898"/>
      <c r="AL2" s="898"/>
      <c r="AM2" s="898"/>
      <c r="AN2" s="898"/>
      <c r="AO2" s="899"/>
      <c r="AP2" s="915" t="s">
        <v>2502</v>
      </c>
      <c r="AQ2" s="916"/>
      <c r="AR2" s="916"/>
      <c r="AS2" s="916"/>
      <c r="AT2" s="916"/>
      <c r="AU2" s="916"/>
      <c r="AV2" s="916"/>
      <c r="AW2" s="916"/>
      <c r="AX2" s="916"/>
      <c r="AY2" s="916"/>
      <c r="AZ2" s="916"/>
      <c r="BA2" s="916"/>
      <c r="BB2" s="916"/>
      <c r="BC2" s="916"/>
      <c r="BD2" s="916"/>
      <c r="BE2" s="916"/>
      <c r="BF2" s="916"/>
      <c r="BG2" s="916"/>
      <c r="BH2" s="916"/>
      <c r="BI2" s="916"/>
      <c r="BJ2" s="916"/>
      <c r="BK2" s="916"/>
      <c r="BL2" s="916"/>
      <c r="BM2" s="916"/>
      <c r="BN2" s="916"/>
      <c r="BO2" s="916"/>
      <c r="BP2" s="916"/>
      <c r="BQ2" s="916"/>
      <c r="BR2" s="916"/>
      <c r="BS2" s="916"/>
      <c r="BT2" s="916"/>
      <c r="BU2" s="917"/>
    </row>
    <row r="3" spans="1:73" s="494" customFormat="1" ht="17" customHeight="1">
      <c r="A3" s="888"/>
      <c r="B3" s="918" t="s">
        <v>2503</v>
      </c>
      <c r="C3" s="920" t="s">
        <v>19</v>
      </c>
      <c r="D3" s="922" t="s">
        <v>20</v>
      </c>
      <c r="E3" s="922"/>
      <c r="F3" s="920" t="s">
        <v>77</v>
      </c>
      <c r="G3" s="920" t="s">
        <v>22</v>
      </c>
      <c r="H3" s="900" t="s">
        <v>2561</v>
      </c>
      <c r="I3" s="900" t="s">
        <v>2504</v>
      </c>
      <c r="J3" s="902" t="s">
        <v>2505</v>
      </c>
      <c r="K3" s="902" t="s">
        <v>1967</v>
      </c>
      <c r="L3" s="902" t="s">
        <v>1966</v>
      </c>
      <c r="M3" s="902" t="s">
        <v>1965</v>
      </c>
      <c r="N3" s="902" t="s">
        <v>2030</v>
      </c>
      <c r="O3" s="902" t="s">
        <v>2506</v>
      </c>
      <c r="P3" s="906" t="s">
        <v>2507</v>
      </c>
      <c r="Q3" s="908" t="s">
        <v>2508</v>
      </c>
      <c r="R3" s="909"/>
      <c r="S3" s="909"/>
      <c r="T3" s="910"/>
      <c r="U3" s="911" t="s">
        <v>2509</v>
      </c>
      <c r="V3" s="913" t="s">
        <v>27</v>
      </c>
      <c r="W3" s="872"/>
      <c r="X3" s="870" t="s">
        <v>2510</v>
      </c>
      <c r="Y3" s="871"/>
      <c r="Z3" s="872"/>
      <c r="AA3" s="870" t="s">
        <v>2511</v>
      </c>
      <c r="AB3" s="872"/>
      <c r="AC3" s="923" t="s">
        <v>2512</v>
      </c>
      <c r="AD3" s="870" t="s">
        <v>29</v>
      </c>
      <c r="AE3" s="872"/>
      <c r="AF3" s="870" t="s">
        <v>30</v>
      </c>
      <c r="AG3" s="925"/>
      <c r="AH3" s="926" t="s">
        <v>2513</v>
      </c>
      <c r="AI3" s="904" t="s">
        <v>2514</v>
      </c>
      <c r="AJ3" s="877"/>
      <c r="AK3" s="877"/>
      <c r="AL3" s="905"/>
      <c r="AM3" s="876" t="s">
        <v>2515</v>
      </c>
      <c r="AN3" s="877"/>
      <c r="AO3" s="878"/>
      <c r="AP3" s="879" t="s">
        <v>2516</v>
      </c>
      <c r="AQ3" s="881" t="s">
        <v>2553</v>
      </c>
      <c r="AR3" s="881" t="s">
        <v>2517</v>
      </c>
      <c r="AS3" s="883" t="s">
        <v>2555</v>
      </c>
      <c r="AT3" s="884"/>
      <c r="AU3" s="884"/>
      <c r="AV3" s="885"/>
      <c r="AW3" s="873" t="s">
        <v>2556</v>
      </c>
      <c r="AX3" s="874"/>
      <c r="AY3" s="874"/>
      <c r="AZ3" s="875"/>
      <c r="BA3" s="928" t="s">
        <v>2557</v>
      </c>
      <c r="BB3" s="929"/>
      <c r="BC3" s="929"/>
      <c r="BD3" s="930"/>
      <c r="BE3" s="883" t="s">
        <v>2558</v>
      </c>
      <c r="BF3" s="931"/>
      <c r="BG3" s="931"/>
      <c r="BH3" s="932"/>
      <c r="BI3" s="883" t="s">
        <v>2518</v>
      </c>
      <c r="BJ3" s="884"/>
      <c r="BK3" s="884"/>
      <c r="BL3" s="884"/>
      <c r="BM3" s="884"/>
      <c r="BN3" s="884"/>
      <c r="BO3" s="884"/>
      <c r="BP3" s="884"/>
      <c r="BQ3" s="885"/>
      <c r="BR3" s="883" t="s">
        <v>2559</v>
      </c>
      <c r="BS3" s="884"/>
      <c r="BT3" s="884"/>
      <c r="BU3" s="886"/>
    </row>
    <row r="4" spans="1:73" s="494" customFormat="1" ht="17" customHeight="1" thickBot="1">
      <c r="A4" s="889"/>
      <c r="B4" s="919"/>
      <c r="C4" s="921"/>
      <c r="D4" s="495" t="s">
        <v>23</v>
      </c>
      <c r="E4" s="495" t="s">
        <v>24</v>
      </c>
      <c r="F4" s="921"/>
      <c r="G4" s="921"/>
      <c r="H4" s="914"/>
      <c r="I4" s="901"/>
      <c r="J4" s="903"/>
      <c r="K4" s="903"/>
      <c r="L4" s="903"/>
      <c r="M4" s="903"/>
      <c r="N4" s="903"/>
      <c r="O4" s="903"/>
      <c r="P4" s="907"/>
      <c r="Q4" s="496"/>
      <c r="R4" s="497" t="s">
        <v>2034</v>
      </c>
      <c r="S4" s="497" t="s">
        <v>2035</v>
      </c>
      <c r="T4" s="497" t="s">
        <v>2036</v>
      </c>
      <c r="U4" s="912"/>
      <c r="V4" s="498" t="s">
        <v>4</v>
      </c>
      <c r="W4" s="499" t="s">
        <v>5</v>
      </c>
      <c r="X4" s="499" t="s">
        <v>2519</v>
      </c>
      <c r="Y4" s="500" t="s">
        <v>2520</v>
      </c>
      <c r="Z4" s="500" t="s">
        <v>2521</v>
      </c>
      <c r="AA4" s="499" t="s">
        <v>10</v>
      </c>
      <c r="AB4" s="499" t="s">
        <v>11</v>
      </c>
      <c r="AC4" s="924"/>
      <c r="AD4" s="499" t="s">
        <v>4</v>
      </c>
      <c r="AE4" s="499" t="s">
        <v>11</v>
      </c>
      <c r="AF4" s="499" t="s">
        <v>15</v>
      </c>
      <c r="AG4" s="501" t="s">
        <v>16</v>
      </c>
      <c r="AH4" s="927"/>
      <c r="AI4" s="502"/>
      <c r="AJ4" s="503" t="s">
        <v>2522</v>
      </c>
      <c r="AK4" s="503" t="s">
        <v>2523</v>
      </c>
      <c r="AL4" s="503" t="s">
        <v>2517</v>
      </c>
      <c r="AM4" s="503" t="s">
        <v>2524</v>
      </c>
      <c r="AN4" s="503" t="s">
        <v>2525</v>
      </c>
      <c r="AO4" s="504" t="s">
        <v>2526</v>
      </c>
      <c r="AP4" s="880"/>
      <c r="AQ4" s="882"/>
      <c r="AR4" s="882"/>
      <c r="AS4" s="505" t="s">
        <v>31</v>
      </c>
      <c r="AT4" s="505" t="s">
        <v>32</v>
      </c>
      <c r="AU4" s="505" t="s">
        <v>33</v>
      </c>
      <c r="AV4" s="505" t="s">
        <v>2527</v>
      </c>
      <c r="AW4" s="505" t="s">
        <v>2528</v>
      </c>
      <c r="AX4" s="506" t="s">
        <v>2529</v>
      </c>
      <c r="AY4" s="505" t="s">
        <v>2530</v>
      </c>
      <c r="AZ4" s="505" t="s">
        <v>2531</v>
      </c>
      <c r="BA4" s="505" t="s">
        <v>2532</v>
      </c>
      <c r="BB4" s="505" t="s">
        <v>2533</v>
      </c>
      <c r="BC4" s="505" t="s">
        <v>2534</v>
      </c>
      <c r="BD4" s="505" t="s">
        <v>2535</v>
      </c>
      <c r="BE4" s="506" t="s">
        <v>2536</v>
      </c>
      <c r="BF4" s="505" t="s">
        <v>2537</v>
      </c>
      <c r="BG4" s="505" t="s">
        <v>2538</v>
      </c>
      <c r="BH4" s="505" t="s">
        <v>2539</v>
      </c>
      <c r="BI4" s="505" t="s">
        <v>2540</v>
      </c>
      <c r="BJ4" s="505" t="s">
        <v>2541</v>
      </c>
      <c r="BK4" s="505" t="s">
        <v>2542</v>
      </c>
      <c r="BL4" s="505" t="s">
        <v>2543</v>
      </c>
      <c r="BM4" s="505" t="s">
        <v>2544</v>
      </c>
      <c r="BN4" s="505" t="s">
        <v>2545</v>
      </c>
      <c r="BO4" s="505" t="s">
        <v>2546</v>
      </c>
      <c r="BP4" s="505" t="s">
        <v>2547</v>
      </c>
      <c r="BQ4" s="505" t="s">
        <v>2548</v>
      </c>
      <c r="BR4" s="505" t="s">
        <v>2549</v>
      </c>
      <c r="BS4" s="505" t="s">
        <v>2550</v>
      </c>
      <c r="BT4" s="505" t="s">
        <v>2551</v>
      </c>
      <c r="BU4" s="507" t="s">
        <v>2552</v>
      </c>
    </row>
    <row r="5" spans="1:73">
      <c r="A5" s="508" t="str">
        <f>IF('別紙様式2-3（個表） '!B15="","",'別紙様式2-3（個表） '!A15)</f>
        <v/>
      </c>
      <c r="B5" s="494" t="str">
        <f>IF(基本情報入力シート!B58="","",基本情報入力シート!B58)</f>
        <v/>
      </c>
      <c r="C5" s="513" t="str">
        <f>IF(基本情報入力シート!L58="","",基本情報入力シート!L58)</f>
        <v/>
      </c>
      <c r="D5" s="513" t="str">
        <f>IF(基本情報入力シート!Q58="","",基本情報入力シート!Q58)</f>
        <v/>
      </c>
      <c r="E5" s="513" t="str">
        <f>IF(基本情報入力シート!V58="","",基本情報入力シート!V58)</f>
        <v/>
      </c>
      <c r="F5" s="513" t="str">
        <f>IF(基本情報入力シート!W58="","",基本情報入力シート!W58)</f>
        <v/>
      </c>
      <c r="G5" s="513" t="str">
        <f>IF(基本情報入力シート!Z58="","",基本情報入力シート!Z58)</f>
        <v/>
      </c>
      <c r="H5" s="494" t="str">
        <f>IF(基本情報入力シート!AC58="","",基本情報入力シート!AC58)</f>
        <v/>
      </c>
      <c r="I5" s="514" t="str">
        <f>IF(基本情報入力シート!AD58="","",基本情報入力シート!AD58)</f>
        <v/>
      </c>
      <c r="J5" s="514" t="str">
        <f>IF(基本情報入力シート!AE58="","",基本情報入力シート!AE58)</f>
        <v/>
      </c>
      <c r="K5" s="508" t="str">
        <f>IF('別紙様式2-3（個表） '!J15="","",'別紙様式2-3（個表） '!J15)</f>
        <v/>
      </c>
      <c r="L5" s="508" t="str">
        <f>IF('別紙様式2-3（個表） '!K15="","",'別紙様式2-3（個表） '!K15)</f>
        <v/>
      </c>
      <c r="M5" s="508" t="str">
        <f>IF('別紙様式2-3（個表） '!L15="","",'別紙様式2-3（個表） '!L15)</f>
        <v/>
      </c>
      <c r="N5" s="508" t="str">
        <f>IF('別紙様式2-3（個表） '!M15="","",'別紙様式2-3（個表） '!M15)</f>
        <v/>
      </c>
      <c r="O5" s="508" t="str">
        <f>IF('別紙様式2-3（個表） '!N15="","",'別紙様式2-3（個表） '!N15)</f>
        <v/>
      </c>
      <c r="P5" s="508" t="str">
        <f>IF('別紙様式2-3（個表） '!O15="","",'別紙様式2-3（個表） '!O15)</f>
        <v>令和７年12月</v>
      </c>
      <c r="Q5" s="508" t="str">
        <f>IF('別紙様式2-3（個表） '!P15="","",'別紙様式2-3（個表） '!P15)</f>
        <v>未入力あり</v>
      </c>
      <c r="R5" s="508" t="str">
        <f>IF('別紙様式2-3（個表） '!Q15="","",'別紙様式2-3（個表） '!Q15)</f>
        <v/>
      </c>
      <c r="S5" s="508" t="str">
        <f>IF('別紙様式2-3（個表） '!R15="","",'別紙様式2-3（個表） '!R15)</f>
        <v/>
      </c>
      <c r="T5" s="508" t="str">
        <f>IF('別紙様式2-3（個表） '!S15="","",'別紙様式2-3（個表） '!S15)</f>
        <v/>
      </c>
      <c r="U5" s="494" t="str">
        <f>IF('別紙様式2-3（個表） '!T15="","",'別紙様式2-3（個表） '!T15)</f>
        <v/>
      </c>
      <c r="V5" s="508" t="str">
        <f ca="1">IF(基本情報入力シート!$B58="","",INDIRECT("基本情報入力シート!L1７"))</f>
        <v/>
      </c>
      <c r="W5" s="508" t="str">
        <f ca="1">IF(基本情報入力シート!$B58="","",INDIRECT("基本情報入力シート!L1８"))</f>
        <v/>
      </c>
      <c r="X5" s="508" t="str">
        <f ca="1">IF(基本情報入力シート!B58="","",INDIRECT("基本情報入力シート!L1９")&amp;(INDIRECT("基本情報入力シート!P19"))&amp;(INDIRECT("基本情報入力シート!Q19")))</f>
        <v/>
      </c>
      <c r="Y5" s="508" t="str">
        <f ca="1">IF(基本情報入力シート!$B58="","",INDIRECT("基本情報入力シート!L２０"))</f>
        <v/>
      </c>
      <c r="Z5" s="508" t="str">
        <f ca="1">IF(基本情報入力シート!$B58="","",INDIRECT("基本情報入力シート!L２１"))</f>
        <v/>
      </c>
      <c r="AA5" s="508" t="str">
        <f ca="1">IF(基本情報入力シート!$B58="","",INDIRECT("基本情報入力シート!L２２"))</f>
        <v/>
      </c>
      <c r="AB5" s="508" t="str">
        <f ca="1">IF(基本情報入力シート!$B58="","",INDIRECT("基本情報入力シート!L２３"))</f>
        <v/>
      </c>
      <c r="AC5" s="508" t="str">
        <f ca="1">IF(基本情報入力シート!$B58="","",INDIRECT("基本情報入力シート!L２４"))</f>
        <v/>
      </c>
      <c r="AD5" s="508" t="str">
        <f ca="1">IF(基本情報入力シート!$B58="","",INDIRECT("基本情報入力シート!L２５"))</f>
        <v/>
      </c>
      <c r="AE5" s="508" t="str">
        <f ca="1">IF(基本情報入力シート!$B58="","",INDIRECT("基本情報入力シート!L２6"))</f>
        <v/>
      </c>
      <c r="AF5" s="508" t="str">
        <f ca="1">IF(基本情報入力シート!$B58="","",INDIRECT("基本情報入力シート!L２７"))</f>
        <v/>
      </c>
      <c r="AG5" s="508" t="str">
        <f ca="1">IF(基本情報入力シート!$B58="","",INDIRECT("基本情報入力シート!L２８"))</f>
        <v/>
      </c>
      <c r="AH5" s="494" t="str">
        <f ca="1">IF(基本情報入力シート!$B58="","",INDIRECT("'別紙様式2-1（処遇改善加算対象サービス　総括表）'!AH18"))</f>
        <v/>
      </c>
      <c r="AI5" s="494" t="str">
        <f ca="1">IF(基本情報入力シート!$B58="","",INDIRECT("'別紙様式2-1（処遇改善加算対象サービス　総括表）'!AH２２"))</f>
        <v/>
      </c>
      <c r="AJ5" s="494" t="str">
        <f>IF(基本情報入力シート!$B58="","",IF('別紙様式2-1（処遇改善加算対象サービス　総括表）'!$B$24="","",
'別紙様式2-1（処遇改善加算対象サービス　総括表）'!$B$24))</f>
        <v/>
      </c>
      <c r="AK5" s="494" t="str">
        <f>IF(基本情報入力シート!$B58="","",IF('別紙様式2-1（処遇改善加算対象サービス　総括表）'!$B$25="","",
'別紙様式2-1（処遇改善加算対象サービス　総括表）'!$B$25))</f>
        <v/>
      </c>
      <c r="AL5" s="494" t="str">
        <f>IF(基本情報入力シート!$B58="","",IF('別紙様式2-1（処遇改善加算対象サービス　総括表）'!$B$26="","",
'別紙様式2-1（処遇改善加算対象サービス　総括表）'!$B$26))</f>
        <v/>
      </c>
      <c r="AM5" s="494" t="str">
        <f>IF(基本情報入力シート!$B58="","",IF('別紙様式2-1（処遇改善加算対象サービス　総括表）'!$B$30="","",
'別紙様式2-1（処遇改善加算対象サービス　総括表）'!$B$30))</f>
        <v/>
      </c>
      <c r="AN5" s="494" t="str">
        <f>IF(基本情報入力シート!$B58="","",IF('別紙様式2-1（処遇改善加算対象サービス　総括表）'!$B$31="","",
'別紙様式2-1（処遇改善加算対象サービス　総括表）'!$B$31))</f>
        <v/>
      </c>
      <c r="AO5" s="508" t="str">
        <f>IF(基本情報入力シート!$B58="","",IF('別紙様式2-1（処遇改善加算対象サービス　総括表）'!$M$32="","",
'別紙様式2-1（処遇改善加算対象サービス　総括表）'!$M$32))</f>
        <v/>
      </c>
      <c r="AP5" s="494" t="str">
        <f>IF(基本情報入力シート!$B58="","",   IF('別紙様式2-2（処遇改善加算対象外サービス　総括表）'!$AH$17="","",'別紙様式2-2（処遇改善加算対象外サービス　総括表）'!$AH$17))</f>
        <v/>
      </c>
      <c r="AQ5" s="494" t="str">
        <f>IF(基本情報入力シート!$B58="","",   IF('別紙様式2-2（処遇改善加算対象外サービス　総括表）'!$AH$18="","", '別紙様式2-2（処遇改善加算対象外サービス　総括表）'!$AH$18))</f>
        <v/>
      </c>
      <c r="AR5" s="494" t="str">
        <f>IF(基本情報入力シート!$B58="","",   IF('別紙様式2-2（処遇改善加算対象外サービス　総括表）'!$AH$19="","",'別紙様式2-2（処遇改善加算対象外サービス　総括表）'!$AH$19))</f>
        <v/>
      </c>
      <c r="AS5" s="494" t="str">
        <f>IF(基本情報入力シート!$B58="","",   IF('別紙様式2-2（処遇改善加算対象外サービス　総括表）'!$F$21="","",'別紙様式2-2（処遇改善加算対象外サービス　総括表）'!$F$21))</f>
        <v/>
      </c>
      <c r="AT5" s="494" t="str">
        <f>IF(基本情報入力シート!$B58="","",   IF('別紙様式2-2（処遇改善加算対象外サービス　総括表）'!$F$22="","",'別紙様式2-2（処遇改善加算対象外サービス　総括表）'!$F$22))</f>
        <v/>
      </c>
      <c r="AU5" s="494" t="str">
        <f>IF(基本情報入力シート!$B58="","",   IF('別紙様式2-2（処遇改善加算対象外サービス　総括表）'!$F$23="","",'別紙様式2-2（処遇改善加算対象外サービス　総括表）'!$F$23))</f>
        <v/>
      </c>
      <c r="AV5" s="494" t="str">
        <f>IF(基本情報入力シート!$B58="","",   IF('別紙様式2-2（処遇改善加算対象外サービス　総括表）'!$F$24="","",'別紙様式2-2（処遇改善加算対象外サービス　総括表）'!$F$24))</f>
        <v/>
      </c>
      <c r="AW5" s="494" t="str">
        <f>IF(基本情報入力シート!$B58="","",   IF('別紙様式2-2（処遇改善加算対象外サービス　総括表）'!$F$25="","",'別紙様式2-2（処遇改善加算対象外サービス　総括表）'!$F$25))</f>
        <v/>
      </c>
      <c r="AX5" s="494" t="str">
        <f>IF(基本情報入力シート!$B58="","",   IF('別紙様式2-2（処遇改善加算対象外サービス　総括表）'!$F$26="","",'別紙様式2-2（処遇改善加算対象外サービス　総括表）'!$F$26))</f>
        <v/>
      </c>
      <c r="AY5" s="494" t="str">
        <f>IF(基本情報入力シート!$B58="","",   IF('別紙様式2-2（処遇改善加算対象外サービス　総括表）'!$F$27="","",'別紙様式2-2（処遇改善加算対象外サービス　総括表）'!$F$27))</f>
        <v/>
      </c>
      <c r="AZ5" s="494" t="str">
        <f>IF(基本情報入力シート!$B58="","",   IF('別紙様式2-2（処遇改善加算対象外サービス　総括表）'!$F$28="","",'別紙様式2-2（処遇改善加算対象外サービス　総括表）'!$F$28))</f>
        <v/>
      </c>
      <c r="BA5" s="494" t="str">
        <f>IF(基本情報入力シート!$B58="","",   IF('別紙様式2-2（処遇改善加算対象外サービス　総括表）'!$F$29="","",'別紙様式2-2（処遇改善加算対象外サービス　総括表）'!$F$29))</f>
        <v/>
      </c>
      <c r="BB5" s="494" t="str">
        <f>IF(基本情報入力シート!$B58="","",   IF('別紙様式2-2（処遇改善加算対象外サービス　総括表）'!$F$30="","",'別紙様式2-2（処遇改善加算対象外サービス　総括表）'!$F$30))</f>
        <v/>
      </c>
      <c r="BC5" s="494" t="str">
        <f>IF(基本情報入力シート!$B58="","",   IF('別紙様式2-2（処遇改善加算対象外サービス　総括表）'!$F$31="","",'別紙様式2-2（処遇改善加算対象外サービス　総括表）'!$F$31))</f>
        <v/>
      </c>
      <c r="BD5" s="494" t="str">
        <f>IF(基本情報入力シート!$B58="","",   IF('別紙様式2-2（処遇改善加算対象外サービス　総括表）'!$F$32="","",'別紙様式2-2（処遇改善加算対象外サービス　総括表）'!$F$32))</f>
        <v/>
      </c>
      <c r="BE5" s="494" t="str">
        <f>IF(基本情報入力シート!$B58="","",   IF('別紙様式2-2（処遇改善加算対象外サービス　総括表）'!$F$33="","",'別紙様式2-2（処遇改善加算対象外サービス　総括表）'!$F$33))</f>
        <v/>
      </c>
      <c r="BF5" s="494" t="str">
        <f>IF(基本情報入力シート!$B58="","",   IF('別紙様式2-2（処遇改善加算対象外サービス　総括表）'!$F$34="","",'別紙様式2-2（処遇改善加算対象外サービス　総括表）'!$F$34))</f>
        <v/>
      </c>
      <c r="BG5" s="494" t="str">
        <f>IF(基本情報入力シート!$B58="","",   IF('別紙様式2-2（処遇改善加算対象外サービス　総括表）'!$F$35="","",'別紙様式2-2（処遇改善加算対象外サービス　総括表）'!$F$35))</f>
        <v/>
      </c>
      <c r="BH5" s="494" t="str">
        <f>IF(基本情報入力シート!$B58="","",   IF('別紙様式2-2（処遇改善加算対象外サービス　総括表）'!$F$36="","",'別紙様式2-2（処遇改善加算対象外サービス　総括表）'!$F$36))</f>
        <v/>
      </c>
      <c r="BI5" s="494" t="str">
        <f>IF(基本情報入力シート!$B58="","",   IF('別紙様式2-2（処遇改善加算対象外サービス　総括表）'!$F$37="","",'別紙様式2-2（処遇改善加算対象外サービス　総括表）'!$F$37))</f>
        <v/>
      </c>
      <c r="BJ5" s="494" t="str">
        <f>IF(基本情報入力シート!$B58="","",   IF('別紙様式2-2（処遇改善加算対象外サービス　総括表）'!$F$38="","",'別紙様式2-2（処遇改善加算対象外サービス　総括表）'!$F$38))</f>
        <v/>
      </c>
      <c r="BK5" s="494" t="str">
        <f>IF(基本情報入力シート!$B58="","",   IF('別紙様式2-2（処遇改善加算対象外サービス　総括表）'!$F$39="","",'別紙様式2-2（処遇改善加算対象外サービス　総括表）'!$F$39))</f>
        <v/>
      </c>
      <c r="BL5" s="494" t="str">
        <f>IF(基本情報入力シート!$B58="","",   IF('別紙様式2-2（処遇改善加算対象外サービス　総括表）'!$F$40="","",'別紙様式2-2（処遇改善加算対象外サービス　総括表）'!$F$40))</f>
        <v/>
      </c>
      <c r="BM5" s="494" t="str">
        <f>IF(基本情報入力シート!$B58="","",   IF('別紙様式2-2（処遇改善加算対象外サービス　総括表）'!$F$41="","",'別紙様式2-2（処遇改善加算対象外サービス　総括表）'!$F$41))</f>
        <v/>
      </c>
      <c r="BN5" s="494" t="str">
        <f>IF(基本情報入力シート!$B58="","",   IF('別紙様式2-2（処遇改善加算対象外サービス　総括表）'!$F$42="","",'別紙様式2-2（処遇改善加算対象外サービス　総括表）'!$F$42))</f>
        <v/>
      </c>
      <c r="BO5" s="494" t="str">
        <f>IF(基本情報入力シート!$B58="","",   IF('別紙様式2-2（処遇改善加算対象外サービス　総括表）'!$F$43="","",'別紙様式2-2（処遇改善加算対象外サービス　総括表）'!$F$43))</f>
        <v/>
      </c>
      <c r="BP5" s="494" t="str">
        <f>IF(基本情報入力シート!$B58="","",   IF('別紙様式2-2（処遇改善加算対象外サービス　総括表）'!$F$44="","",'別紙様式2-2（処遇改善加算対象外サービス　総括表）'!$F$44))</f>
        <v/>
      </c>
      <c r="BQ5" s="494" t="str">
        <f>IF(基本情報入力シート!$B58="","",   IF('別紙様式2-2（処遇改善加算対象外サービス　総括表）'!$F$45="","",'別紙様式2-2（処遇改善加算対象外サービス　総括表）'!$F$45))</f>
        <v/>
      </c>
      <c r="BR5" s="494" t="str">
        <f>IF(基本情報入力シート!$B58="","",   IF('別紙様式2-2（処遇改善加算対象外サービス　総括表）'!$F$46="","",'別紙様式2-2（処遇改善加算対象外サービス　総括表）'!$F$46))</f>
        <v/>
      </c>
      <c r="BS5" s="494" t="str">
        <f>IF(基本情報入力シート!$B58="","",   IF('別紙様式2-2（処遇改善加算対象外サービス　総括表）'!$F$47="","",'別紙様式2-2（処遇改善加算対象外サービス　総括表）'!$F$47))</f>
        <v/>
      </c>
      <c r="BT5" s="494" t="str">
        <f>IF(基本情報入力シート!$B58="","",   IF('別紙様式2-2（処遇改善加算対象外サービス　総括表）'!$F$48="","",'別紙様式2-2（処遇改善加算対象外サービス　総括表）'!$F$48))</f>
        <v/>
      </c>
      <c r="BU5" s="494" t="str">
        <f>IF(基本情報入力シート!$B58="","",   IF('別紙様式2-2（処遇改善加算対象外サービス　総括表）'!$F$49="","",'別紙様式2-2（処遇改善加算対象外サービス　総括表）'!$F$49))</f>
        <v/>
      </c>
    </row>
    <row r="6" spans="1:73">
      <c r="A6" s="508" t="str">
        <f>IF('別紙様式2-3（個表） '!B16="","",'別紙様式2-3（個表） '!A16)</f>
        <v/>
      </c>
      <c r="B6" s="494" t="str">
        <f>IF(基本情報入力シート!B59="","",基本情報入力シート!B59)</f>
        <v/>
      </c>
      <c r="C6" s="513" t="str">
        <f>IF(基本情報入力シート!L59="","",基本情報入力シート!L59)</f>
        <v/>
      </c>
      <c r="D6" s="513" t="str">
        <f>IF(基本情報入力シート!Q59="","",基本情報入力シート!Q59)</f>
        <v/>
      </c>
      <c r="E6" s="513" t="str">
        <f>IF(基本情報入力シート!V59="","",基本情報入力シート!V59)</f>
        <v/>
      </c>
      <c r="F6" s="513" t="str">
        <f>IF(基本情報入力シート!W59="","",基本情報入力シート!W59)</f>
        <v/>
      </c>
      <c r="G6" s="513" t="str">
        <f>IF(基本情報入力シート!Z59="","",基本情報入力シート!Z59)</f>
        <v/>
      </c>
      <c r="H6" s="494" t="str">
        <f>IF(基本情報入力シート!AC59="","",基本情報入力シート!AC59)</f>
        <v/>
      </c>
      <c r="I6" s="514" t="str">
        <f>IF(基本情報入力シート!AD59="","",基本情報入力シート!AD59)</f>
        <v/>
      </c>
      <c r="J6" s="514" t="str">
        <f>IF(基本情報入力シート!AE59="","",基本情報入力シート!AE59)</f>
        <v/>
      </c>
      <c r="K6" s="508" t="str">
        <f>IF('別紙様式2-3（個表） '!J16="","",'別紙様式2-3（個表） '!J16)</f>
        <v/>
      </c>
      <c r="L6" s="508" t="str">
        <f>IF('別紙様式2-3（個表） '!K16="","",'別紙様式2-3（個表） '!K16)</f>
        <v/>
      </c>
      <c r="M6" s="508" t="str">
        <f>IF('別紙様式2-3（個表） '!L16="","",'別紙様式2-3（個表） '!L16)</f>
        <v/>
      </c>
      <c r="N6" s="508" t="str">
        <f>IF('別紙様式2-3（個表） '!M16="","",'別紙様式2-3（個表） '!M16)</f>
        <v/>
      </c>
      <c r="O6" s="508" t="str">
        <f>IF('別紙様式2-3（個表） '!N16="","",'別紙様式2-3（個表） '!N16)</f>
        <v/>
      </c>
      <c r="P6" s="508" t="str">
        <f>IF('別紙様式2-3（個表） '!O16="","",'別紙様式2-3（個表） '!O16)</f>
        <v>令和７年12月</v>
      </c>
      <c r="Q6" s="508" t="str">
        <f>IF('別紙様式2-3（個表） '!P16="","",'別紙様式2-3（個表） '!P16)</f>
        <v>未入力あり</v>
      </c>
      <c r="R6" s="508" t="str">
        <f>IF('別紙様式2-3（個表） '!Q16="","",'別紙様式2-3（個表） '!Q16)</f>
        <v/>
      </c>
      <c r="S6" s="508" t="str">
        <f>IF('別紙様式2-3（個表） '!R16="","",'別紙様式2-3（個表） '!R16)</f>
        <v/>
      </c>
      <c r="T6" s="508" t="str">
        <f>IF('別紙様式2-3（個表） '!S16="","",'別紙様式2-3（個表） '!S16)</f>
        <v/>
      </c>
      <c r="U6" s="494" t="str">
        <f>IF('別紙様式2-3（個表） '!T16="","",'別紙様式2-3（個表） '!T16)</f>
        <v/>
      </c>
      <c r="V6" s="508" t="str">
        <f ca="1">IF(基本情報入力シート!$B59="","",INDIRECT("基本情報入力シート!L1７"))</f>
        <v/>
      </c>
      <c r="W6" s="508" t="str">
        <f ca="1">IF(基本情報入力シート!$B59="","",INDIRECT("基本情報入力シート!L1８"))</f>
        <v/>
      </c>
      <c r="X6" s="508" t="str">
        <f ca="1">IF(基本情報入力シート!B59="","",INDIRECT("基本情報入力シート!L1９")&amp;(INDIRECT("基本情報入力シート!P19"))&amp;(INDIRECT("基本情報入力シート!Q19")))</f>
        <v/>
      </c>
      <c r="Y6" s="508" t="str">
        <f ca="1">IF(基本情報入力シート!$B59="","",INDIRECT("基本情報入力シート!L２０"))</f>
        <v/>
      </c>
      <c r="Z6" s="508" t="str">
        <f ca="1">IF(基本情報入力シート!$B59="","",INDIRECT("基本情報入力シート!L２１"))</f>
        <v/>
      </c>
      <c r="AA6" s="508" t="str">
        <f ca="1">IF(基本情報入力シート!$B59="","",INDIRECT("基本情報入力シート!L２２"))</f>
        <v/>
      </c>
      <c r="AB6" s="508" t="str">
        <f ca="1">IF(基本情報入力シート!$B59="","",INDIRECT("基本情報入力シート!L２３"))</f>
        <v/>
      </c>
      <c r="AC6" s="508" t="str">
        <f ca="1">IF(基本情報入力シート!$B59="","",INDIRECT("基本情報入力シート!L２４"))</f>
        <v/>
      </c>
      <c r="AD6" s="508" t="str">
        <f ca="1">IF(基本情報入力シート!$B59="","",INDIRECT("基本情報入力シート!L２５"))</f>
        <v/>
      </c>
      <c r="AE6" s="508" t="str">
        <f ca="1">IF(基本情報入力シート!$B59="","",INDIRECT("基本情報入力シート!L２6"))</f>
        <v/>
      </c>
      <c r="AF6" s="508" t="str">
        <f ca="1">IF(基本情報入力シート!$B59="","",INDIRECT("基本情報入力シート!L２７"))</f>
        <v/>
      </c>
      <c r="AG6" s="508" t="str">
        <f ca="1">IF(基本情報入力シート!$B59="","",INDIRECT("基本情報入力シート!L２８"))</f>
        <v/>
      </c>
      <c r="AH6" s="494" t="str">
        <f ca="1">IF(基本情報入力シート!$B59="","",INDIRECT("'別紙様式2-1（処遇改善加算対象サービス　総括表）'!AH18"))</f>
        <v/>
      </c>
      <c r="AI6" s="494" t="str">
        <f ca="1">IF(基本情報入力シート!$B59="","",INDIRECT("'別紙様式2-1（処遇改善加算対象サービス　総括表）'!AH２２"))</f>
        <v/>
      </c>
      <c r="AJ6" s="494" t="str">
        <f>IF(基本情報入力シート!$B59="","",IF('別紙様式2-1（処遇改善加算対象サービス　総括表）'!$B$24="","",
'別紙様式2-1（処遇改善加算対象サービス　総括表）'!$B$24))</f>
        <v/>
      </c>
      <c r="AK6" s="494" t="str">
        <f>IF(基本情報入力シート!$B59="","",IF('別紙様式2-1（処遇改善加算対象サービス　総括表）'!$B$25="","",
'別紙様式2-1（処遇改善加算対象サービス　総括表）'!$B$25))</f>
        <v/>
      </c>
      <c r="AL6" s="494" t="str">
        <f>IF(基本情報入力シート!$B59="","",IF('別紙様式2-1（処遇改善加算対象サービス　総括表）'!$B$26="","",
'別紙様式2-1（処遇改善加算対象サービス　総括表）'!$B$26))</f>
        <v/>
      </c>
      <c r="AM6" s="494" t="str">
        <f>IF(基本情報入力シート!$B59="","",IF('別紙様式2-1（処遇改善加算対象サービス　総括表）'!$B$30="","",
'別紙様式2-1（処遇改善加算対象サービス　総括表）'!$B$30))</f>
        <v/>
      </c>
      <c r="AN6" s="494" t="str">
        <f>IF(基本情報入力シート!$B59="","",IF('別紙様式2-1（処遇改善加算対象サービス　総括表）'!$B$31="","",
'別紙様式2-1（処遇改善加算対象サービス　総括表）'!$B$31))</f>
        <v/>
      </c>
      <c r="AO6" s="508" t="str">
        <f>IF(基本情報入力シート!$B59="","",IF('別紙様式2-1（処遇改善加算対象サービス　総括表）'!$M$32="","",
'別紙様式2-1（処遇改善加算対象サービス　総括表）'!$M$32))</f>
        <v/>
      </c>
      <c r="AP6" s="494" t="str">
        <f>IF(基本情報入力シート!$B59="","",   IF('別紙様式2-2（処遇改善加算対象外サービス　総括表）'!$AH$17="","",'別紙様式2-2（処遇改善加算対象外サービス　総括表）'!$AH$17))</f>
        <v/>
      </c>
      <c r="AQ6" s="494" t="str">
        <f>IF(基本情報入力シート!$B59="","",   IF('別紙様式2-2（処遇改善加算対象外サービス　総括表）'!$AH$18="","", '別紙様式2-2（処遇改善加算対象外サービス　総括表）'!$AH$18))</f>
        <v/>
      </c>
      <c r="AR6" s="494" t="str">
        <f>IF(基本情報入力シート!$B59="","",   IF('別紙様式2-2（処遇改善加算対象外サービス　総括表）'!$AH$19="","",'別紙様式2-2（処遇改善加算対象外サービス　総括表）'!$AH$19))</f>
        <v/>
      </c>
      <c r="AS6" s="494" t="str">
        <f>IF(基本情報入力シート!$B59="","",   IF('別紙様式2-2（処遇改善加算対象外サービス　総括表）'!$F$21="","",'別紙様式2-2（処遇改善加算対象外サービス　総括表）'!$F$21))</f>
        <v/>
      </c>
      <c r="AT6" s="494" t="str">
        <f>IF(基本情報入力シート!$B59="","",   IF('別紙様式2-2（処遇改善加算対象外サービス　総括表）'!$F$22="","",'別紙様式2-2（処遇改善加算対象外サービス　総括表）'!$F$22))</f>
        <v/>
      </c>
      <c r="AU6" s="494" t="str">
        <f>IF(基本情報入力シート!$B59="","",   IF('別紙様式2-2（処遇改善加算対象外サービス　総括表）'!$F$23="","",'別紙様式2-2（処遇改善加算対象外サービス　総括表）'!$F$23))</f>
        <v/>
      </c>
      <c r="AV6" s="494" t="str">
        <f>IF(基本情報入力シート!$B59="","",   IF('別紙様式2-2（処遇改善加算対象外サービス　総括表）'!$F$24="","",'別紙様式2-2（処遇改善加算対象外サービス　総括表）'!$F$24))</f>
        <v/>
      </c>
      <c r="AW6" s="494" t="str">
        <f>IF(基本情報入力シート!$B59="","",   IF('別紙様式2-2（処遇改善加算対象外サービス　総括表）'!$F$25="","",'別紙様式2-2（処遇改善加算対象外サービス　総括表）'!$F$25))</f>
        <v/>
      </c>
      <c r="AX6" s="494" t="str">
        <f>IF(基本情報入力シート!$B59="","",   IF('別紙様式2-2（処遇改善加算対象外サービス　総括表）'!$F$26="","",'別紙様式2-2（処遇改善加算対象外サービス　総括表）'!$F$26))</f>
        <v/>
      </c>
      <c r="AY6" s="494" t="str">
        <f>IF(基本情報入力シート!$B59="","",   IF('別紙様式2-2（処遇改善加算対象外サービス　総括表）'!$F$27="","",'別紙様式2-2（処遇改善加算対象外サービス　総括表）'!$F$27))</f>
        <v/>
      </c>
      <c r="AZ6" s="494" t="str">
        <f>IF(基本情報入力シート!$B59="","",   IF('別紙様式2-2（処遇改善加算対象外サービス　総括表）'!$F$28="","",'別紙様式2-2（処遇改善加算対象外サービス　総括表）'!$F$28))</f>
        <v/>
      </c>
      <c r="BA6" s="494" t="str">
        <f>IF(基本情報入力シート!$B59="","",   IF('別紙様式2-2（処遇改善加算対象外サービス　総括表）'!$F$29="","",'別紙様式2-2（処遇改善加算対象外サービス　総括表）'!$F$29))</f>
        <v/>
      </c>
      <c r="BB6" s="494" t="str">
        <f>IF(基本情報入力シート!$B59="","",   IF('別紙様式2-2（処遇改善加算対象外サービス　総括表）'!$F$30="","",'別紙様式2-2（処遇改善加算対象外サービス　総括表）'!$F$30))</f>
        <v/>
      </c>
      <c r="BC6" s="494" t="str">
        <f>IF(基本情報入力シート!$B59="","",   IF('別紙様式2-2（処遇改善加算対象外サービス　総括表）'!$F$31="","",'別紙様式2-2（処遇改善加算対象外サービス　総括表）'!$F$31))</f>
        <v/>
      </c>
      <c r="BD6" s="494" t="str">
        <f>IF(基本情報入力シート!$B59="","",   IF('別紙様式2-2（処遇改善加算対象外サービス　総括表）'!$F$32="","",'別紙様式2-2（処遇改善加算対象外サービス　総括表）'!$F$32))</f>
        <v/>
      </c>
      <c r="BE6" s="494" t="str">
        <f>IF(基本情報入力シート!$B59="","",   IF('別紙様式2-2（処遇改善加算対象外サービス　総括表）'!$F$33="","",'別紙様式2-2（処遇改善加算対象外サービス　総括表）'!$F$33))</f>
        <v/>
      </c>
      <c r="BF6" s="494" t="str">
        <f>IF(基本情報入力シート!$B59="","",   IF('別紙様式2-2（処遇改善加算対象外サービス　総括表）'!$F$34="","",'別紙様式2-2（処遇改善加算対象外サービス　総括表）'!$F$34))</f>
        <v/>
      </c>
      <c r="BG6" s="494" t="str">
        <f>IF(基本情報入力シート!$B59="","",   IF('別紙様式2-2（処遇改善加算対象外サービス　総括表）'!$F$35="","",'別紙様式2-2（処遇改善加算対象外サービス　総括表）'!$F$35))</f>
        <v/>
      </c>
      <c r="BH6" s="494" t="str">
        <f>IF(基本情報入力シート!$B59="","",   IF('別紙様式2-2（処遇改善加算対象外サービス　総括表）'!$F$36="","",'別紙様式2-2（処遇改善加算対象外サービス　総括表）'!$F$36))</f>
        <v/>
      </c>
      <c r="BI6" s="494" t="str">
        <f>IF(基本情報入力シート!$B59="","",   IF('別紙様式2-2（処遇改善加算対象外サービス　総括表）'!$F$37="","",'別紙様式2-2（処遇改善加算対象外サービス　総括表）'!$F$37))</f>
        <v/>
      </c>
      <c r="BJ6" s="494" t="str">
        <f>IF(基本情報入力シート!$B59="","",   IF('別紙様式2-2（処遇改善加算対象外サービス　総括表）'!$F$38="","",'別紙様式2-2（処遇改善加算対象外サービス　総括表）'!$F$38))</f>
        <v/>
      </c>
      <c r="BK6" s="494" t="str">
        <f>IF(基本情報入力シート!$B59="","",   IF('別紙様式2-2（処遇改善加算対象外サービス　総括表）'!$F$39="","",'別紙様式2-2（処遇改善加算対象外サービス　総括表）'!$F$39))</f>
        <v/>
      </c>
      <c r="BL6" s="494" t="str">
        <f>IF(基本情報入力シート!$B59="","",   IF('別紙様式2-2（処遇改善加算対象外サービス　総括表）'!$F$40="","",'別紙様式2-2（処遇改善加算対象外サービス　総括表）'!$F$40))</f>
        <v/>
      </c>
      <c r="BM6" s="494" t="str">
        <f>IF(基本情報入力シート!$B59="","",   IF('別紙様式2-2（処遇改善加算対象外サービス　総括表）'!$F$41="","",'別紙様式2-2（処遇改善加算対象外サービス　総括表）'!$F$41))</f>
        <v/>
      </c>
      <c r="BN6" s="494" t="str">
        <f>IF(基本情報入力シート!$B59="","",   IF('別紙様式2-2（処遇改善加算対象外サービス　総括表）'!$F$42="","",'別紙様式2-2（処遇改善加算対象外サービス　総括表）'!$F$42))</f>
        <v/>
      </c>
      <c r="BO6" s="494" t="str">
        <f>IF(基本情報入力シート!$B59="","",   IF('別紙様式2-2（処遇改善加算対象外サービス　総括表）'!$F$43="","",'別紙様式2-2（処遇改善加算対象外サービス　総括表）'!$F$43))</f>
        <v/>
      </c>
      <c r="BP6" s="494" t="str">
        <f>IF(基本情報入力シート!$B59="","",   IF('別紙様式2-2（処遇改善加算対象外サービス　総括表）'!$F$44="","",'別紙様式2-2（処遇改善加算対象外サービス　総括表）'!$F$44))</f>
        <v/>
      </c>
      <c r="BQ6" s="494" t="str">
        <f>IF(基本情報入力シート!$B59="","",   IF('別紙様式2-2（処遇改善加算対象外サービス　総括表）'!$F$45="","",'別紙様式2-2（処遇改善加算対象外サービス　総括表）'!$F$45))</f>
        <v/>
      </c>
      <c r="BR6" s="494" t="str">
        <f>IF(基本情報入力シート!$B59="","",   IF('別紙様式2-2（処遇改善加算対象外サービス　総括表）'!$F$46="","",'別紙様式2-2（処遇改善加算対象外サービス　総括表）'!$F$46))</f>
        <v/>
      </c>
      <c r="BS6" s="494" t="str">
        <f>IF(基本情報入力シート!$B59="","",   IF('別紙様式2-2（処遇改善加算対象外サービス　総括表）'!$F$47="","",'別紙様式2-2（処遇改善加算対象外サービス　総括表）'!$F$47))</f>
        <v/>
      </c>
      <c r="BT6" s="494" t="str">
        <f>IF(基本情報入力シート!$B59="","",   IF('別紙様式2-2（処遇改善加算対象外サービス　総括表）'!$F$48="","",'別紙様式2-2（処遇改善加算対象外サービス　総括表）'!$F$48))</f>
        <v/>
      </c>
      <c r="BU6" s="494" t="str">
        <f>IF(基本情報入力シート!$B59="","",   IF('別紙様式2-2（処遇改善加算対象外サービス　総括表）'!$F$49="","",'別紙様式2-2（処遇改善加算対象外サービス　総括表）'!$F$49))</f>
        <v/>
      </c>
    </row>
    <row r="7" spans="1:73">
      <c r="A7" s="508" t="str">
        <f>IF('別紙様式2-3（個表） '!B17="","",'別紙様式2-3（個表） '!A17)</f>
        <v/>
      </c>
      <c r="B7" s="494" t="str">
        <f>IF(基本情報入力シート!B60="","",基本情報入力シート!B60)</f>
        <v/>
      </c>
      <c r="C7" s="513" t="str">
        <f>IF(基本情報入力シート!L60="","",基本情報入力シート!L60)</f>
        <v/>
      </c>
      <c r="D7" s="513" t="str">
        <f>IF(基本情報入力シート!Q60="","",基本情報入力シート!Q60)</f>
        <v/>
      </c>
      <c r="E7" s="513" t="str">
        <f>IF(基本情報入力シート!V60="","",基本情報入力シート!V60)</f>
        <v/>
      </c>
      <c r="F7" s="513" t="str">
        <f>IF(基本情報入力シート!W60="","",基本情報入力シート!W60)</f>
        <v/>
      </c>
      <c r="G7" s="513" t="str">
        <f>IF(基本情報入力シート!Z60="","",基本情報入力シート!Z60)</f>
        <v/>
      </c>
      <c r="H7" s="494" t="str">
        <f>IF(基本情報入力シート!AC60="","",基本情報入力シート!AC60)</f>
        <v/>
      </c>
      <c r="I7" s="514" t="str">
        <f>IF(基本情報入力シート!AD60="","",基本情報入力シート!AD60)</f>
        <v/>
      </c>
      <c r="J7" s="514" t="str">
        <f>IF(基本情報入力シート!AE60="","",基本情報入力シート!AE60)</f>
        <v/>
      </c>
      <c r="K7" s="508" t="str">
        <f>IF('別紙様式2-3（個表） '!J17="","",'別紙様式2-3（個表） '!J17)</f>
        <v/>
      </c>
      <c r="L7" s="508" t="str">
        <f>IF('別紙様式2-3（個表） '!K17="","",'別紙様式2-3（個表） '!K17)</f>
        <v/>
      </c>
      <c r="M7" s="508" t="str">
        <f>IF('別紙様式2-3（個表） '!L17="","",'別紙様式2-3（個表） '!L17)</f>
        <v/>
      </c>
      <c r="N7" s="508" t="str">
        <f>IF('別紙様式2-3（個表） '!M17="","",'別紙様式2-3（個表） '!M17)</f>
        <v/>
      </c>
      <c r="O7" s="508" t="str">
        <f>IF('別紙様式2-3（個表） '!N17="","",'別紙様式2-3（個表） '!N17)</f>
        <v/>
      </c>
      <c r="P7" s="508" t="str">
        <f>IF('別紙様式2-3（個表） '!O17="","",'別紙様式2-3（個表） '!O17)</f>
        <v>令和７年12月</v>
      </c>
      <c r="Q7" s="508" t="str">
        <f>IF('別紙様式2-3（個表） '!P17="","",'別紙様式2-3（個表） '!P17)</f>
        <v>未入力あり</v>
      </c>
      <c r="R7" s="508" t="str">
        <f>IF('別紙様式2-3（個表） '!Q17="","",'別紙様式2-3（個表） '!Q17)</f>
        <v/>
      </c>
      <c r="S7" s="508" t="str">
        <f>IF('別紙様式2-3（個表） '!R17="","",'別紙様式2-3（個表） '!R17)</f>
        <v/>
      </c>
      <c r="T7" s="508" t="str">
        <f>IF('別紙様式2-3（個表） '!S17="","",'別紙様式2-3（個表） '!S17)</f>
        <v/>
      </c>
      <c r="U7" s="494" t="str">
        <f>IF('別紙様式2-3（個表） '!T17="","",'別紙様式2-3（個表） '!T17)</f>
        <v/>
      </c>
      <c r="V7" s="508" t="str">
        <f ca="1">IF(基本情報入力シート!$B60="","",INDIRECT("基本情報入力シート!L1７"))</f>
        <v/>
      </c>
      <c r="W7" s="508" t="str">
        <f ca="1">IF(基本情報入力シート!$B60="","",INDIRECT("基本情報入力シート!L1８"))</f>
        <v/>
      </c>
      <c r="X7" s="508" t="str">
        <f ca="1">IF(基本情報入力シート!B60="","",INDIRECT("基本情報入力シート!L1９")&amp;(INDIRECT("基本情報入力シート!P19"))&amp;(INDIRECT("基本情報入力シート!Q19")))</f>
        <v/>
      </c>
      <c r="Y7" s="508" t="str">
        <f ca="1">IF(基本情報入力シート!$B60="","",INDIRECT("基本情報入力シート!L２０"))</f>
        <v/>
      </c>
      <c r="Z7" s="508" t="str">
        <f ca="1">IF(基本情報入力シート!$B60="","",INDIRECT("基本情報入力シート!L２１"))</f>
        <v/>
      </c>
      <c r="AA7" s="508" t="str">
        <f ca="1">IF(基本情報入力シート!$B60="","",INDIRECT("基本情報入力シート!L２２"))</f>
        <v/>
      </c>
      <c r="AB7" s="508" t="str">
        <f ca="1">IF(基本情報入力シート!$B60="","",INDIRECT("基本情報入力シート!L２３"))</f>
        <v/>
      </c>
      <c r="AC7" s="508" t="str">
        <f ca="1">IF(基本情報入力シート!$B60="","",INDIRECT("基本情報入力シート!L２４"))</f>
        <v/>
      </c>
      <c r="AD7" s="508" t="str">
        <f ca="1">IF(基本情報入力シート!$B60="","",INDIRECT("基本情報入力シート!L２５"))</f>
        <v/>
      </c>
      <c r="AE7" s="508" t="str">
        <f ca="1">IF(基本情報入力シート!$B60="","",INDIRECT("基本情報入力シート!L２6"))</f>
        <v/>
      </c>
      <c r="AF7" s="508" t="str">
        <f ca="1">IF(基本情報入力シート!$B60="","",INDIRECT("基本情報入力シート!L２７"))</f>
        <v/>
      </c>
      <c r="AG7" s="508" t="str">
        <f ca="1">IF(基本情報入力シート!$B60="","",INDIRECT("基本情報入力シート!L２８"))</f>
        <v/>
      </c>
      <c r="AH7" s="494" t="str">
        <f ca="1">IF(基本情報入力シート!$B60="","",INDIRECT("'別紙様式2-1（処遇改善加算対象サービス　総括表）'!AH18"))</f>
        <v/>
      </c>
      <c r="AI7" s="494" t="str">
        <f ca="1">IF(基本情報入力シート!$B60="","",INDIRECT("'別紙様式2-1（処遇改善加算対象サービス　総括表）'!AH２２"))</f>
        <v/>
      </c>
      <c r="AJ7" s="494" t="str">
        <f>IF(基本情報入力シート!$B60="","",IF('別紙様式2-1（処遇改善加算対象サービス　総括表）'!$B$24="","",
'別紙様式2-1（処遇改善加算対象サービス　総括表）'!$B$24))</f>
        <v/>
      </c>
      <c r="AK7" s="494" t="str">
        <f>IF(基本情報入力シート!$B60="","",IF('別紙様式2-1（処遇改善加算対象サービス　総括表）'!$B$25="","",
'別紙様式2-1（処遇改善加算対象サービス　総括表）'!$B$25))</f>
        <v/>
      </c>
      <c r="AL7" s="494" t="str">
        <f>IF(基本情報入力シート!$B60="","",IF('別紙様式2-1（処遇改善加算対象サービス　総括表）'!$B$26="","",
'別紙様式2-1（処遇改善加算対象サービス　総括表）'!$B$26))</f>
        <v/>
      </c>
      <c r="AM7" s="494" t="str">
        <f>IF(基本情報入力シート!$B60="","",IF('別紙様式2-1（処遇改善加算対象サービス　総括表）'!$B$30="","",
'別紙様式2-1（処遇改善加算対象サービス　総括表）'!$B$30))</f>
        <v/>
      </c>
      <c r="AN7" s="494" t="str">
        <f>IF(基本情報入力シート!$B60="","",IF('別紙様式2-1（処遇改善加算対象サービス　総括表）'!$B$31="","",
'別紙様式2-1（処遇改善加算対象サービス　総括表）'!$B$31))</f>
        <v/>
      </c>
      <c r="AO7" s="508" t="str">
        <f>IF(基本情報入力シート!$B60="","",IF('別紙様式2-1（処遇改善加算対象サービス　総括表）'!$M$32="","",
'別紙様式2-1（処遇改善加算対象サービス　総括表）'!$M$32))</f>
        <v/>
      </c>
      <c r="AP7" s="494" t="str">
        <f>IF(基本情報入力シート!$B60="","",   IF('別紙様式2-2（処遇改善加算対象外サービス　総括表）'!$AH$17="","",'別紙様式2-2（処遇改善加算対象外サービス　総括表）'!$AH$17))</f>
        <v/>
      </c>
      <c r="AQ7" s="494" t="str">
        <f>IF(基本情報入力シート!$B60="","",   IF('別紙様式2-2（処遇改善加算対象外サービス　総括表）'!$AH$18="","", '別紙様式2-2（処遇改善加算対象外サービス　総括表）'!$AH$18))</f>
        <v/>
      </c>
      <c r="AR7" s="494" t="str">
        <f>IF(基本情報入力シート!$B60="","",   IF('別紙様式2-2（処遇改善加算対象外サービス　総括表）'!$AH$19="","",'別紙様式2-2（処遇改善加算対象外サービス　総括表）'!$AH$19))</f>
        <v/>
      </c>
      <c r="AS7" s="494" t="str">
        <f>IF(基本情報入力シート!$B60="","",   IF('別紙様式2-2（処遇改善加算対象外サービス　総括表）'!$F$21="","",'別紙様式2-2（処遇改善加算対象外サービス　総括表）'!$F$21))</f>
        <v/>
      </c>
      <c r="AT7" s="494" t="str">
        <f>IF(基本情報入力シート!$B60="","",   IF('別紙様式2-2（処遇改善加算対象外サービス　総括表）'!$F$22="","",'別紙様式2-2（処遇改善加算対象外サービス　総括表）'!$F$22))</f>
        <v/>
      </c>
      <c r="AU7" s="494" t="str">
        <f>IF(基本情報入力シート!$B60="","",   IF('別紙様式2-2（処遇改善加算対象外サービス　総括表）'!$F$23="","",'別紙様式2-2（処遇改善加算対象外サービス　総括表）'!$F$23))</f>
        <v/>
      </c>
      <c r="AV7" s="494" t="str">
        <f>IF(基本情報入力シート!$B60="","",   IF('別紙様式2-2（処遇改善加算対象外サービス　総括表）'!$F$24="","",'別紙様式2-2（処遇改善加算対象外サービス　総括表）'!$F$24))</f>
        <v/>
      </c>
      <c r="AW7" s="494" t="str">
        <f>IF(基本情報入力シート!$B60="","",   IF('別紙様式2-2（処遇改善加算対象外サービス　総括表）'!$F$25="","",'別紙様式2-2（処遇改善加算対象外サービス　総括表）'!$F$25))</f>
        <v/>
      </c>
      <c r="AX7" s="494" t="str">
        <f>IF(基本情報入力シート!$B60="","",   IF('別紙様式2-2（処遇改善加算対象外サービス　総括表）'!$F$26="","",'別紙様式2-2（処遇改善加算対象外サービス　総括表）'!$F$26))</f>
        <v/>
      </c>
      <c r="AY7" s="494" t="str">
        <f>IF(基本情報入力シート!$B60="","",   IF('別紙様式2-2（処遇改善加算対象外サービス　総括表）'!$F$27="","",'別紙様式2-2（処遇改善加算対象外サービス　総括表）'!$F$27))</f>
        <v/>
      </c>
      <c r="AZ7" s="494" t="str">
        <f>IF(基本情報入力シート!$B60="","",   IF('別紙様式2-2（処遇改善加算対象外サービス　総括表）'!$F$28="","",'別紙様式2-2（処遇改善加算対象外サービス　総括表）'!$F$28))</f>
        <v/>
      </c>
      <c r="BA7" s="494" t="str">
        <f>IF(基本情報入力シート!$B60="","",   IF('別紙様式2-2（処遇改善加算対象外サービス　総括表）'!$F$29="","",'別紙様式2-2（処遇改善加算対象外サービス　総括表）'!$F$29))</f>
        <v/>
      </c>
      <c r="BB7" s="494" t="str">
        <f>IF(基本情報入力シート!$B60="","",   IF('別紙様式2-2（処遇改善加算対象外サービス　総括表）'!$F$30="","",'別紙様式2-2（処遇改善加算対象外サービス　総括表）'!$F$30))</f>
        <v/>
      </c>
      <c r="BC7" s="494" t="str">
        <f>IF(基本情報入力シート!$B60="","",   IF('別紙様式2-2（処遇改善加算対象外サービス　総括表）'!$F$31="","",'別紙様式2-2（処遇改善加算対象外サービス　総括表）'!$F$31))</f>
        <v/>
      </c>
      <c r="BD7" s="494" t="str">
        <f>IF(基本情報入力シート!$B60="","",   IF('別紙様式2-2（処遇改善加算対象外サービス　総括表）'!$F$32="","",'別紙様式2-2（処遇改善加算対象外サービス　総括表）'!$F$32))</f>
        <v/>
      </c>
      <c r="BE7" s="494" t="str">
        <f>IF(基本情報入力シート!$B60="","",   IF('別紙様式2-2（処遇改善加算対象外サービス　総括表）'!$F$33="","",'別紙様式2-2（処遇改善加算対象外サービス　総括表）'!$F$33))</f>
        <v/>
      </c>
      <c r="BF7" s="494" t="str">
        <f>IF(基本情報入力シート!$B60="","",   IF('別紙様式2-2（処遇改善加算対象外サービス　総括表）'!$F$34="","",'別紙様式2-2（処遇改善加算対象外サービス　総括表）'!$F$34))</f>
        <v/>
      </c>
      <c r="BG7" s="494" t="str">
        <f>IF(基本情報入力シート!$B60="","",   IF('別紙様式2-2（処遇改善加算対象外サービス　総括表）'!$F$35="","",'別紙様式2-2（処遇改善加算対象外サービス　総括表）'!$F$35))</f>
        <v/>
      </c>
      <c r="BH7" s="494" t="str">
        <f>IF(基本情報入力シート!$B60="","",   IF('別紙様式2-2（処遇改善加算対象外サービス　総括表）'!$F$36="","",'別紙様式2-2（処遇改善加算対象外サービス　総括表）'!$F$36))</f>
        <v/>
      </c>
      <c r="BI7" s="494" t="str">
        <f>IF(基本情報入力シート!$B60="","",   IF('別紙様式2-2（処遇改善加算対象外サービス　総括表）'!$F$37="","",'別紙様式2-2（処遇改善加算対象外サービス　総括表）'!$F$37))</f>
        <v/>
      </c>
      <c r="BJ7" s="494" t="str">
        <f>IF(基本情報入力シート!$B60="","",   IF('別紙様式2-2（処遇改善加算対象外サービス　総括表）'!$F$38="","",'別紙様式2-2（処遇改善加算対象外サービス　総括表）'!$F$38))</f>
        <v/>
      </c>
      <c r="BK7" s="494" t="str">
        <f>IF(基本情報入力シート!$B60="","",   IF('別紙様式2-2（処遇改善加算対象外サービス　総括表）'!$F$39="","",'別紙様式2-2（処遇改善加算対象外サービス　総括表）'!$F$39))</f>
        <v/>
      </c>
      <c r="BL7" s="494" t="str">
        <f>IF(基本情報入力シート!$B60="","",   IF('別紙様式2-2（処遇改善加算対象外サービス　総括表）'!$F$40="","",'別紙様式2-2（処遇改善加算対象外サービス　総括表）'!$F$40))</f>
        <v/>
      </c>
      <c r="BM7" s="494" t="str">
        <f>IF(基本情報入力シート!$B60="","",   IF('別紙様式2-2（処遇改善加算対象外サービス　総括表）'!$F$41="","",'別紙様式2-2（処遇改善加算対象外サービス　総括表）'!$F$41))</f>
        <v/>
      </c>
      <c r="BN7" s="494" t="str">
        <f>IF(基本情報入力シート!$B60="","",   IF('別紙様式2-2（処遇改善加算対象外サービス　総括表）'!$F$42="","",'別紙様式2-2（処遇改善加算対象外サービス　総括表）'!$F$42))</f>
        <v/>
      </c>
      <c r="BO7" s="494" t="str">
        <f>IF(基本情報入力シート!$B60="","",   IF('別紙様式2-2（処遇改善加算対象外サービス　総括表）'!$F$43="","",'別紙様式2-2（処遇改善加算対象外サービス　総括表）'!$F$43))</f>
        <v/>
      </c>
      <c r="BP7" s="494" t="str">
        <f>IF(基本情報入力シート!$B60="","",   IF('別紙様式2-2（処遇改善加算対象外サービス　総括表）'!$F$44="","",'別紙様式2-2（処遇改善加算対象外サービス　総括表）'!$F$44))</f>
        <v/>
      </c>
      <c r="BQ7" s="494" t="str">
        <f>IF(基本情報入力シート!$B60="","",   IF('別紙様式2-2（処遇改善加算対象外サービス　総括表）'!$F$45="","",'別紙様式2-2（処遇改善加算対象外サービス　総括表）'!$F$45))</f>
        <v/>
      </c>
      <c r="BR7" s="494" t="str">
        <f>IF(基本情報入力シート!$B60="","",   IF('別紙様式2-2（処遇改善加算対象外サービス　総括表）'!$F$46="","",'別紙様式2-2（処遇改善加算対象外サービス　総括表）'!$F$46))</f>
        <v/>
      </c>
      <c r="BS7" s="494" t="str">
        <f>IF(基本情報入力シート!$B60="","",   IF('別紙様式2-2（処遇改善加算対象外サービス　総括表）'!$F$47="","",'別紙様式2-2（処遇改善加算対象外サービス　総括表）'!$F$47))</f>
        <v/>
      </c>
      <c r="BT7" s="494" t="str">
        <f>IF(基本情報入力シート!$B60="","",   IF('別紙様式2-2（処遇改善加算対象外サービス　総括表）'!$F$48="","",'別紙様式2-2（処遇改善加算対象外サービス　総括表）'!$F$48))</f>
        <v/>
      </c>
      <c r="BU7" s="494" t="str">
        <f>IF(基本情報入力シート!$B60="","",   IF('別紙様式2-2（処遇改善加算対象外サービス　総括表）'!$F$49="","",'別紙様式2-2（処遇改善加算対象外サービス　総括表）'!$F$49))</f>
        <v/>
      </c>
    </row>
    <row r="8" spans="1:73">
      <c r="A8" s="508" t="str">
        <f>IF('別紙様式2-3（個表） '!B18="","",'別紙様式2-3（個表） '!A18)</f>
        <v/>
      </c>
      <c r="B8" s="494" t="str">
        <f>IF(基本情報入力シート!B61="","",基本情報入力シート!B61)</f>
        <v/>
      </c>
      <c r="C8" s="513" t="str">
        <f>IF(基本情報入力シート!L61="","",基本情報入力シート!L61)</f>
        <v/>
      </c>
      <c r="D8" s="513" t="str">
        <f>IF(基本情報入力シート!Q61="","",基本情報入力シート!Q61)</f>
        <v/>
      </c>
      <c r="E8" s="513" t="str">
        <f>IF(基本情報入力シート!V61="","",基本情報入力シート!V61)</f>
        <v/>
      </c>
      <c r="F8" s="513" t="str">
        <f>IF(基本情報入力シート!W61="","",基本情報入力シート!W61)</f>
        <v/>
      </c>
      <c r="G8" s="513" t="str">
        <f>IF(基本情報入力シート!Z61="","",基本情報入力シート!Z61)</f>
        <v/>
      </c>
      <c r="H8" s="494" t="str">
        <f>IF(基本情報入力シート!AC61="","",基本情報入力シート!AC61)</f>
        <v/>
      </c>
      <c r="I8" s="514" t="str">
        <f>IF(基本情報入力シート!AD61="","",基本情報入力シート!AD61)</f>
        <v/>
      </c>
      <c r="J8" s="514" t="str">
        <f>IF(基本情報入力シート!AE61="","",基本情報入力シート!AE61)</f>
        <v/>
      </c>
      <c r="K8" s="508" t="str">
        <f>IF('別紙様式2-3（個表） '!J18="","",'別紙様式2-3（個表） '!J18)</f>
        <v/>
      </c>
      <c r="L8" s="508" t="str">
        <f>IF('別紙様式2-3（個表） '!K18="","",'別紙様式2-3（個表） '!K18)</f>
        <v/>
      </c>
      <c r="M8" s="508" t="str">
        <f>IF('別紙様式2-3（個表） '!L18="","",'別紙様式2-3（個表） '!L18)</f>
        <v/>
      </c>
      <c r="N8" s="508" t="str">
        <f>IF('別紙様式2-3（個表） '!M18="","",'別紙様式2-3（個表） '!M18)</f>
        <v/>
      </c>
      <c r="O8" s="508" t="str">
        <f>IF('別紙様式2-3（個表） '!N18="","",'別紙様式2-3（個表） '!N18)</f>
        <v/>
      </c>
      <c r="P8" s="508" t="str">
        <f>IF('別紙様式2-3（個表） '!O18="","",'別紙様式2-3（個表） '!O18)</f>
        <v>令和７年12月</v>
      </c>
      <c r="Q8" s="508" t="str">
        <f>IF('別紙様式2-3（個表） '!P18="","",'別紙様式2-3（個表） '!P18)</f>
        <v>未入力あり</v>
      </c>
      <c r="R8" s="508" t="str">
        <f>IF('別紙様式2-3（個表） '!Q18="","",'別紙様式2-3（個表） '!Q18)</f>
        <v/>
      </c>
      <c r="S8" s="508" t="str">
        <f>IF('別紙様式2-3（個表） '!R18="","",'別紙様式2-3（個表） '!R18)</f>
        <v/>
      </c>
      <c r="T8" s="508" t="str">
        <f>IF('別紙様式2-3（個表） '!S18="","",'別紙様式2-3（個表） '!S18)</f>
        <v/>
      </c>
      <c r="U8" s="494" t="str">
        <f>IF('別紙様式2-3（個表） '!T18="","",'別紙様式2-3（個表） '!T18)</f>
        <v/>
      </c>
      <c r="V8" s="508" t="str">
        <f ca="1">IF(基本情報入力シート!$B61="","",INDIRECT("基本情報入力シート!L1７"))</f>
        <v/>
      </c>
      <c r="W8" s="508" t="str">
        <f ca="1">IF(基本情報入力シート!$B61="","",INDIRECT("基本情報入力シート!L1８"))</f>
        <v/>
      </c>
      <c r="X8" s="508" t="str">
        <f ca="1">IF(基本情報入力シート!B61="","",INDIRECT("基本情報入力シート!L1９")&amp;(INDIRECT("基本情報入力シート!P19"))&amp;(INDIRECT("基本情報入力シート!Q19")))</f>
        <v/>
      </c>
      <c r="Y8" s="508" t="str">
        <f ca="1">IF(基本情報入力シート!$B61="","",INDIRECT("基本情報入力シート!L２０"))</f>
        <v/>
      </c>
      <c r="Z8" s="508" t="str">
        <f ca="1">IF(基本情報入力シート!$B61="","",INDIRECT("基本情報入力シート!L２１"))</f>
        <v/>
      </c>
      <c r="AA8" s="508" t="str">
        <f ca="1">IF(基本情報入力シート!$B61="","",INDIRECT("基本情報入力シート!L２２"))</f>
        <v/>
      </c>
      <c r="AB8" s="508" t="str">
        <f ca="1">IF(基本情報入力シート!$B61="","",INDIRECT("基本情報入力シート!L２３"))</f>
        <v/>
      </c>
      <c r="AC8" s="508" t="str">
        <f ca="1">IF(基本情報入力シート!$B61="","",INDIRECT("基本情報入力シート!L２４"))</f>
        <v/>
      </c>
      <c r="AD8" s="508" t="str">
        <f ca="1">IF(基本情報入力シート!$B61="","",INDIRECT("基本情報入力シート!L２５"))</f>
        <v/>
      </c>
      <c r="AE8" s="508" t="str">
        <f ca="1">IF(基本情報入力シート!$B61="","",INDIRECT("基本情報入力シート!L２6"))</f>
        <v/>
      </c>
      <c r="AF8" s="508" t="str">
        <f ca="1">IF(基本情報入力シート!$B61="","",INDIRECT("基本情報入力シート!L２７"))</f>
        <v/>
      </c>
      <c r="AG8" s="508" t="str">
        <f ca="1">IF(基本情報入力シート!$B61="","",INDIRECT("基本情報入力シート!L２８"))</f>
        <v/>
      </c>
      <c r="AH8" s="494" t="str">
        <f ca="1">IF(基本情報入力シート!$B61="","",INDIRECT("'別紙様式2-1（処遇改善加算対象サービス　総括表）'!AH18"))</f>
        <v/>
      </c>
      <c r="AI8" s="494" t="str">
        <f ca="1">IF(基本情報入力シート!$B61="","",INDIRECT("'別紙様式2-1（処遇改善加算対象サービス　総括表）'!AH２２"))</f>
        <v/>
      </c>
      <c r="AJ8" s="494" t="str">
        <f>IF(基本情報入力シート!$B61="","",IF('別紙様式2-1（処遇改善加算対象サービス　総括表）'!$B$24="","",
'別紙様式2-1（処遇改善加算対象サービス　総括表）'!$B$24))</f>
        <v/>
      </c>
      <c r="AK8" s="494" t="str">
        <f>IF(基本情報入力シート!$B61="","",IF('別紙様式2-1（処遇改善加算対象サービス　総括表）'!$B$25="","",
'別紙様式2-1（処遇改善加算対象サービス　総括表）'!$B$25))</f>
        <v/>
      </c>
      <c r="AL8" s="494" t="str">
        <f>IF(基本情報入力シート!$B61="","",IF('別紙様式2-1（処遇改善加算対象サービス　総括表）'!$B$26="","",
'別紙様式2-1（処遇改善加算対象サービス　総括表）'!$B$26))</f>
        <v/>
      </c>
      <c r="AM8" s="494" t="str">
        <f>IF(基本情報入力シート!$B61="","",IF('別紙様式2-1（処遇改善加算対象サービス　総括表）'!$B$30="","",
'別紙様式2-1（処遇改善加算対象サービス　総括表）'!$B$30))</f>
        <v/>
      </c>
      <c r="AN8" s="494" t="str">
        <f>IF(基本情報入力シート!$B61="","",IF('別紙様式2-1（処遇改善加算対象サービス　総括表）'!$B$31="","",
'別紙様式2-1（処遇改善加算対象サービス　総括表）'!$B$31))</f>
        <v/>
      </c>
      <c r="AO8" s="508" t="str">
        <f>IF(基本情報入力シート!$B61="","",IF('別紙様式2-1（処遇改善加算対象サービス　総括表）'!$M$32="","",
'別紙様式2-1（処遇改善加算対象サービス　総括表）'!$M$32))</f>
        <v/>
      </c>
      <c r="AP8" s="494" t="str">
        <f>IF(基本情報入力シート!$B61="","",   IF('別紙様式2-2（処遇改善加算対象外サービス　総括表）'!$AH$17="","",'別紙様式2-2（処遇改善加算対象外サービス　総括表）'!$AH$17))</f>
        <v/>
      </c>
      <c r="AQ8" s="494" t="str">
        <f>IF(基本情報入力シート!$B61="","",   IF('別紙様式2-2（処遇改善加算対象外サービス　総括表）'!$AH$18="","", '別紙様式2-2（処遇改善加算対象外サービス　総括表）'!$AH$18))</f>
        <v/>
      </c>
      <c r="AR8" s="494" t="str">
        <f>IF(基本情報入力シート!$B61="","",   IF('別紙様式2-2（処遇改善加算対象外サービス　総括表）'!$AH$19="","",'別紙様式2-2（処遇改善加算対象外サービス　総括表）'!$AH$19))</f>
        <v/>
      </c>
      <c r="AS8" s="494" t="str">
        <f>IF(基本情報入力シート!$B61="","",   IF('別紙様式2-2（処遇改善加算対象外サービス　総括表）'!$F$21="","",'別紙様式2-2（処遇改善加算対象外サービス　総括表）'!$F$21))</f>
        <v/>
      </c>
      <c r="AT8" s="494" t="str">
        <f>IF(基本情報入力シート!$B61="","",   IF('別紙様式2-2（処遇改善加算対象外サービス　総括表）'!$F$22="","",'別紙様式2-2（処遇改善加算対象外サービス　総括表）'!$F$22))</f>
        <v/>
      </c>
      <c r="AU8" s="494" t="str">
        <f>IF(基本情報入力シート!$B61="","",   IF('別紙様式2-2（処遇改善加算対象外サービス　総括表）'!$F$23="","",'別紙様式2-2（処遇改善加算対象外サービス　総括表）'!$F$23))</f>
        <v/>
      </c>
      <c r="AV8" s="494" t="str">
        <f>IF(基本情報入力シート!$B61="","",   IF('別紙様式2-2（処遇改善加算対象外サービス　総括表）'!$F$24="","",'別紙様式2-2（処遇改善加算対象外サービス　総括表）'!$F$24))</f>
        <v/>
      </c>
      <c r="AW8" s="494" t="str">
        <f>IF(基本情報入力シート!$B61="","",   IF('別紙様式2-2（処遇改善加算対象外サービス　総括表）'!$F$25="","",'別紙様式2-2（処遇改善加算対象外サービス　総括表）'!$F$25))</f>
        <v/>
      </c>
      <c r="AX8" s="494" t="str">
        <f>IF(基本情報入力シート!$B61="","",   IF('別紙様式2-2（処遇改善加算対象外サービス　総括表）'!$F$26="","",'別紙様式2-2（処遇改善加算対象外サービス　総括表）'!$F$26))</f>
        <v/>
      </c>
      <c r="AY8" s="494" t="str">
        <f>IF(基本情報入力シート!$B61="","",   IF('別紙様式2-2（処遇改善加算対象外サービス　総括表）'!$F$27="","",'別紙様式2-2（処遇改善加算対象外サービス　総括表）'!$F$27))</f>
        <v/>
      </c>
      <c r="AZ8" s="494" t="str">
        <f>IF(基本情報入力シート!$B61="","",   IF('別紙様式2-2（処遇改善加算対象外サービス　総括表）'!$F$28="","",'別紙様式2-2（処遇改善加算対象外サービス　総括表）'!$F$28))</f>
        <v/>
      </c>
      <c r="BA8" s="494" t="str">
        <f>IF(基本情報入力シート!$B61="","",   IF('別紙様式2-2（処遇改善加算対象外サービス　総括表）'!$F$29="","",'別紙様式2-2（処遇改善加算対象外サービス　総括表）'!$F$29))</f>
        <v/>
      </c>
      <c r="BB8" s="494" t="str">
        <f>IF(基本情報入力シート!$B61="","",   IF('別紙様式2-2（処遇改善加算対象外サービス　総括表）'!$F$30="","",'別紙様式2-2（処遇改善加算対象外サービス　総括表）'!$F$30))</f>
        <v/>
      </c>
      <c r="BC8" s="494" t="str">
        <f>IF(基本情報入力シート!$B61="","",   IF('別紙様式2-2（処遇改善加算対象外サービス　総括表）'!$F$31="","",'別紙様式2-2（処遇改善加算対象外サービス　総括表）'!$F$31))</f>
        <v/>
      </c>
      <c r="BD8" s="494" t="str">
        <f>IF(基本情報入力シート!$B61="","",   IF('別紙様式2-2（処遇改善加算対象外サービス　総括表）'!$F$32="","",'別紙様式2-2（処遇改善加算対象外サービス　総括表）'!$F$32))</f>
        <v/>
      </c>
      <c r="BE8" s="494" t="str">
        <f>IF(基本情報入力シート!$B61="","",   IF('別紙様式2-2（処遇改善加算対象外サービス　総括表）'!$F$33="","",'別紙様式2-2（処遇改善加算対象外サービス　総括表）'!$F$33))</f>
        <v/>
      </c>
      <c r="BF8" s="494" t="str">
        <f>IF(基本情報入力シート!$B61="","",   IF('別紙様式2-2（処遇改善加算対象外サービス　総括表）'!$F$34="","",'別紙様式2-2（処遇改善加算対象外サービス　総括表）'!$F$34))</f>
        <v/>
      </c>
      <c r="BG8" s="494" t="str">
        <f>IF(基本情報入力シート!$B61="","",   IF('別紙様式2-2（処遇改善加算対象外サービス　総括表）'!$F$35="","",'別紙様式2-2（処遇改善加算対象外サービス　総括表）'!$F$35))</f>
        <v/>
      </c>
      <c r="BH8" s="494" t="str">
        <f>IF(基本情報入力シート!$B61="","",   IF('別紙様式2-2（処遇改善加算対象外サービス　総括表）'!$F$36="","",'別紙様式2-2（処遇改善加算対象外サービス　総括表）'!$F$36))</f>
        <v/>
      </c>
      <c r="BI8" s="494" t="str">
        <f>IF(基本情報入力シート!$B61="","",   IF('別紙様式2-2（処遇改善加算対象外サービス　総括表）'!$F$37="","",'別紙様式2-2（処遇改善加算対象外サービス　総括表）'!$F$37))</f>
        <v/>
      </c>
      <c r="BJ8" s="494" t="str">
        <f>IF(基本情報入力シート!$B61="","",   IF('別紙様式2-2（処遇改善加算対象外サービス　総括表）'!$F$38="","",'別紙様式2-2（処遇改善加算対象外サービス　総括表）'!$F$38))</f>
        <v/>
      </c>
      <c r="BK8" s="494" t="str">
        <f>IF(基本情報入力シート!$B61="","",   IF('別紙様式2-2（処遇改善加算対象外サービス　総括表）'!$F$39="","",'別紙様式2-2（処遇改善加算対象外サービス　総括表）'!$F$39))</f>
        <v/>
      </c>
      <c r="BL8" s="494" t="str">
        <f>IF(基本情報入力シート!$B61="","",   IF('別紙様式2-2（処遇改善加算対象外サービス　総括表）'!$F$40="","",'別紙様式2-2（処遇改善加算対象外サービス　総括表）'!$F$40))</f>
        <v/>
      </c>
      <c r="BM8" s="494" t="str">
        <f>IF(基本情報入力シート!$B61="","",   IF('別紙様式2-2（処遇改善加算対象外サービス　総括表）'!$F$41="","",'別紙様式2-2（処遇改善加算対象外サービス　総括表）'!$F$41))</f>
        <v/>
      </c>
      <c r="BN8" s="494" t="str">
        <f>IF(基本情報入力シート!$B61="","",   IF('別紙様式2-2（処遇改善加算対象外サービス　総括表）'!$F$42="","",'別紙様式2-2（処遇改善加算対象外サービス　総括表）'!$F$42))</f>
        <v/>
      </c>
      <c r="BO8" s="494" t="str">
        <f>IF(基本情報入力シート!$B61="","",   IF('別紙様式2-2（処遇改善加算対象外サービス　総括表）'!$F$43="","",'別紙様式2-2（処遇改善加算対象外サービス　総括表）'!$F$43))</f>
        <v/>
      </c>
      <c r="BP8" s="494" t="str">
        <f>IF(基本情報入力シート!$B61="","",   IF('別紙様式2-2（処遇改善加算対象外サービス　総括表）'!$F$44="","",'別紙様式2-2（処遇改善加算対象外サービス　総括表）'!$F$44))</f>
        <v/>
      </c>
      <c r="BQ8" s="494" t="str">
        <f>IF(基本情報入力シート!$B61="","",   IF('別紙様式2-2（処遇改善加算対象外サービス　総括表）'!$F$45="","",'別紙様式2-2（処遇改善加算対象外サービス　総括表）'!$F$45))</f>
        <v/>
      </c>
      <c r="BR8" s="494" t="str">
        <f>IF(基本情報入力シート!$B61="","",   IF('別紙様式2-2（処遇改善加算対象外サービス　総括表）'!$F$46="","",'別紙様式2-2（処遇改善加算対象外サービス　総括表）'!$F$46))</f>
        <v/>
      </c>
      <c r="BS8" s="494" t="str">
        <f>IF(基本情報入力シート!$B61="","",   IF('別紙様式2-2（処遇改善加算対象外サービス　総括表）'!$F$47="","",'別紙様式2-2（処遇改善加算対象外サービス　総括表）'!$F$47))</f>
        <v/>
      </c>
      <c r="BT8" s="494" t="str">
        <f>IF(基本情報入力シート!$B61="","",   IF('別紙様式2-2（処遇改善加算対象外サービス　総括表）'!$F$48="","",'別紙様式2-2（処遇改善加算対象外サービス　総括表）'!$F$48))</f>
        <v/>
      </c>
      <c r="BU8" s="494" t="str">
        <f>IF(基本情報入力シート!$B61="","",   IF('別紙様式2-2（処遇改善加算対象外サービス　総括表）'!$F$49="","",'別紙様式2-2（処遇改善加算対象外サービス　総括表）'!$F$49))</f>
        <v/>
      </c>
    </row>
    <row r="9" spans="1:73">
      <c r="A9" s="508" t="str">
        <f>IF('別紙様式2-3（個表） '!B19="","",'別紙様式2-3（個表） '!A19)</f>
        <v/>
      </c>
      <c r="B9" s="494" t="str">
        <f>IF(基本情報入力シート!B62="","",基本情報入力シート!B62)</f>
        <v/>
      </c>
      <c r="C9" s="513" t="str">
        <f>IF(基本情報入力シート!L62="","",基本情報入力シート!L62)</f>
        <v/>
      </c>
      <c r="D9" s="513" t="str">
        <f>IF(基本情報入力シート!Q62="","",基本情報入力シート!Q62)</f>
        <v/>
      </c>
      <c r="E9" s="513" t="str">
        <f>IF(基本情報入力シート!V62="","",基本情報入力シート!V62)</f>
        <v/>
      </c>
      <c r="F9" s="513" t="str">
        <f>IF(基本情報入力シート!W62="","",基本情報入力シート!W62)</f>
        <v/>
      </c>
      <c r="G9" s="513" t="str">
        <f>IF(基本情報入力シート!Z62="","",基本情報入力シート!Z62)</f>
        <v/>
      </c>
      <c r="H9" s="494" t="str">
        <f>IF(基本情報入力シート!AC62="","",基本情報入力シート!AC62)</f>
        <v/>
      </c>
      <c r="I9" s="514" t="str">
        <f>IF(基本情報入力シート!AD62="","",基本情報入力シート!AD62)</f>
        <v/>
      </c>
      <c r="J9" s="514" t="str">
        <f>IF(基本情報入力シート!AE62="","",基本情報入力シート!AE62)</f>
        <v/>
      </c>
      <c r="K9" s="508" t="str">
        <f>IF('別紙様式2-3（個表） '!J19="","",'別紙様式2-3（個表） '!J19)</f>
        <v/>
      </c>
      <c r="L9" s="508" t="str">
        <f>IF('別紙様式2-3（個表） '!K19="","",'別紙様式2-3（個表） '!K19)</f>
        <v/>
      </c>
      <c r="M9" s="508" t="str">
        <f>IF('別紙様式2-3（個表） '!L19="","",'別紙様式2-3（個表） '!L19)</f>
        <v/>
      </c>
      <c r="N9" s="508" t="str">
        <f>IF('別紙様式2-3（個表） '!M19="","",'別紙様式2-3（個表） '!M19)</f>
        <v/>
      </c>
      <c r="O9" s="508" t="str">
        <f>IF('別紙様式2-3（個表） '!N19="","",'別紙様式2-3（個表） '!N19)</f>
        <v/>
      </c>
      <c r="P9" s="508" t="str">
        <f>IF('別紙様式2-3（個表） '!O19="","",'別紙様式2-3（個表） '!O19)</f>
        <v>令和７年12月</v>
      </c>
      <c r="Q9" s="508" t="str">
        <f>IF('別紙様式2-3（個表） '!P19="","",'別紙様式2-3（個表） '!P19)</f>
        <v>未入力あり</v>
      </c>
      <c r="R9" s="508" t="str">
        <f>IF('別紙様式2-3（個表） '!Q19="","",'別紙様式2-3（個表） '!Q19)</f>
        <v/>
      </c>
      <c r="S9" s="508" t="str">
        <f>IF('別紙様式2-3（個表） '!R19="","",'別紙様式2-3（個表） '!R19)</f>
        <v/>
      </c>
      <c r="T9" s="508" t="str">
        <f>IF('別紙様式2-3（個表） '!S19="","",'別紙様式2-3（個表） '!S19)</f>
        <v/>
      </c>
      <c r="U9" s="494" t="str">
        <f>IF('別紙様式2-3（個表） '!T19="","",'別紙様式2-3（個表） '!T19)</f>
        <v/>
      </c>
      <c r="V9" s="508" t="str">
        <f ca="1">IF(基本情報入力シート!$B62="","",INDIRECT("基本情報入力シート!L1７"))</f>
        <v/>
      </c>
      <c r="W9" s="508" t="str">
        <f ca="1">IF(基本情報入力シート!$B62="","",INDIRECT("基本情報入力シート!L1８"))</f>
        <v/>
      </c>
      <c r="X9" s="508" t="str">
        <f ca="1">IF(基本情報入力シート!B62="","",INDIRECT("基本情報入力シート!L1９")&amp;(INDIRECT("基本情報入力シート!P19"))&amp;(INDIRECT("基本情報入力シート!Q19")))</f>
        <v/>
      </c>
      <c r="Y9" s="508" t="str">
        <f ca="1">IF(基本情報入力シート!$B62="","",INDIRECT("基本情報入力シート!L２０"))</f>
        <v/>
      </c>
      <c r="Z9" s="508" t="str">
        <f ca="1">IF(基本情報入力シート!$B62="","",INDIRECT("基本情報入力シート!L２１"))</f>
        <v/>
      </c>
      <c r="AA9" s="508" t="str">
        <f ca="1">IF(基本情報入力シート!$B62="","",INDIRECT("基本情報入力シート!L２２"))</f>
        <v/>
      </c>
      <c r="AB9" s="508" t="str">
        <f ca="1">IF(基本情報入力シート!$B62="","",INDIRECT("基本情報入力シート!L２３"))</f>
        <v/>
      </c>
      <c r="AC9" s="508" t="str">
        <f ca="1">IF(基本情報入力シート!$B62="","",INDIRECT("基本情報入力シート!L２４"))</f>
        <v/>
      </c>
      <c r="AD9" s="508" t="str">
        <f ca="1">IF(基本情報入力シート!$B62="","",INDIRECT("基本情報入力シート!L２５"))</f>
        <v/>
      </c>
      <c r="AE9" s="508" t="str">
        <f ca="1">IF(基本情報入力シート!$B62="","",INDIRECT("基本情報入力シート!L２6"))</f>
        <v/>
      </c>
      <c r="AF9" s="508" t="str">
        <f ca="1">IF(基本情報入力シート!$B62="","",INDIRECT("基本情報入力シート!L２７"))</f>
        <v/>
      </c>
      <c r="AG9" s="508" t="str">
        <f ca="1">IF(基本情報入力シート!$B62="","",INDIRECT("基本情報入力シート!L２８"))</f>
        <v/>
      </c>
      <c r="AH9" s="494" t="str">
        <f ca="1">IF(基本情報入力シート!$B62="","",INDIRECT("'別紙様式2-1（処遇改善加算対象サービス　総括表）'!AH18"))</f>
        <v/>
      </c>
      <c r="AI9" s="494" t="str">
        <f ca="1">IF(基本情報入力シート!$B62="","",INDIRECT("'別紙様式2-1（処遇改善加算対象サービス　総括表）'!AH２２"))</f>
        <v/>
      </c>
      <c r="AJ9" s="494" t="str">
        <f>IF(基本情報入力シート!$B62="","",IF('別紙様式2-1（処遇改善加算対象サービス　総括表）'!$B$24="","",
'別紙様式2-1（処遇改善加算対象サービス　総括表）'!$B$24))</f>
        <v/>
      </c>
      <c r="AK9" s="494" t="str">
        <f>IF(基本情報入力シート!$B62="","",IF('別紙様式2-1（処遇改善加算対象サービス　総括表）'!$B$25="","",
'別紙様式2-1（処遇改善加算対象サービス　総括表）'!$B$25))</f>
        <v/>
      </c>
      <c r="AL9" s="494" t="str">
        <f>IF(基本情報入力シート!$B62="","",IF('別紙様式2-1（処遇改善加算対象サービス　総括表）'!$B$26="","",
'別紙様式2-1（処遇改善加算対象サービス　総括表）'!$B$26))</f>
        <v/>
      </c>
      <c r="AM9" s="494" t="str">
        <f>IF(基本情報入力シート!$B62="","",IF('別紙様式2-1（処遇改善加算対象サービス　総括表）'!$B$30="","",
'別紙様式2-1（処遇改善加算対象サービス　総括表）'!$B$30))</f>
        <v/>
      </c>
      <c r="AN9" s="494" t="str">
        <f>IF(基本情報入力シート!$B62="","",IF('別紙様式2-1（処遇改善加算対象サービス　総括表）'!$B$31="","",
'別紙様式2-1（処遇改善加算対象サービス　総括表）'!$B$31))</f>
        <v/>
      </c>
      <c r="AO9" s="508" t="str">
        <f>IF(基本情報入力シート!$B62="","",IF('別紙様式2-1（処遇改善加算対象サービス　総括表）'!$M$32="","",
'別紙様式2-1（処遇改善加算対象サービス　総括表）'!$M$32))</f>
        <v/>
      </c>
      <c r="AP9" s="494" t="str">
        <f>IF(基本情報入力シート!$B62="","",   IF('別紙様式2-2（処遇改善加算対象外サービス　総括表）'!$AH$17="","",'別紙様式2-2（処遇改善加算対象外サービス　総括表）'!$AH$17))</f>
        <v/>
      </c>
      <c r="AQ9" s="494" t="str">
        <f>IF(基本情報入力シート!$B62="","",   IF('別紙様式2-2（処遇改善加算対象外サービス　総括表）'!$AH$18="","", '別紙様式2-2（処遇改善加算対象外サービス　総括表）'!$AH$18))</f>
        <v/>
      </c>
      <c r="AR9" s="494" t="str">
        <f>IF(基本情報入力シート!$B62="","",   IF('別紙様式2-2（処遇改善加算対象外サービス　総括表）'!$AH$19="","",'別紙様式2-2（処遇改善加算対象外サービス　総括表）'!$AH$19))</f>
        <v/>
      </c>
      <c r="AS9" s="494" t="str">
        <f>IF(基本情報入力シート!$B62="","",   IF('別紙様式2-2（処遇改善加算対象外サービス　総括表）'!$F$21="","",'別紙様式2-2（処遇改善加算対象外サービス　総括表）'!$F$21))</f>
        <v/>
      </c>
      <c r="AT9" s="494" t="str">
        <f>IF(基本情報入力シート!$B62="","",   IF('別紙様式2-2（処遇改善加算対象外サービス　総括表）'!$F$22="","",'別紙様式2-2（処遇改善加算対象外サービス　総括表）'!$F$22))</f>
        <v/>
      </c>
      <c r="AU9" s="494" t="str">
        <f>IF(基本情報入力シート!$B62="","",   IF('別紙様式2-2（処遇改善加算対象外サービス　総括表）'!$F$23="","",'別紙様式2-2（処遇改善加算対象外サービス　総括表）'!$F$23))</f>
        <v/>
      </c>
      <c r="AV9" s="494" t="str">
        <f>IF(基本情報入力シート!$B62="","",   IF('別紙様式2-2（処遇改善加算対象外サービス　総括表）'!$F$24="","",'別紙様式2-2（処遇改善加算対象外サービス　総括表）'!$F$24))</f>
        <v/>
      </c>
      <c r="AW9" s="494" t="str">
        <f>IF(基本情報入力シート!$B62="","",   IF('別紙様式2-2（処遇改善加算対象外サービス　総括表）'!$F$25="","",'別紙様式2-2（処遇改善加算対象外サービス　総括表）'!$F$25))</f>
        <v/>
      </c>
      <c r="AX9" s="494" t="str">
        <f>IF(基本情報入力シート!$B62="","",   IF('別紙様式2-2（処遇改善加算対象外サービス　総括表）'!$F$26="","",'別紙様式2-2（処遇改善加算対象外サービス　総括表）'!$F$26))</f>
        <v/>
      </c>
      <c r="AY9" s="494" t="str">
        <f>IF(基本情報入力シート!$B62="","",   IF('別紙様式2-2（処遇改善加算対象外サービス　総括表）'!$F$27="","",'別紙様式2-2（処遇改善加算対象外サービス　総括表）'!$F$27))</f>
        <v/>
      </c>
      <c r="AZ9" s="494" t="str">
        <f>IF(基本情報入力シート!$B62="","",   IF('別紙様式2-2（処遇改善加算対象外サービス　総括表）'!$F$28="","",'別紙様式2-2（処遇改善加算対象外サービス　総括表）'!$F$28))</f>
        <v/>
      </c>
      <c r="BA9" s="494" t="str">
        <f>IF(基本情報入力シート!$B62="","",   IF('別紙様式2-2（処遇改善加算対象外サービス　総括表）'!$F$29="","",'別紙様式2-2（処遇改善加算対象外サービス　総括表）'!$F$29))</f>
        <v/>
      </c>
      <c r="BB9" s="494" t="str">
        <f>IF(基本情報入力シート!$B62="","",   IF('別紙様式2-2（処遇改善加算対象外サービス　総括表）'!$F$30="","",'別紙様式2-2（処遇改善加算対象外サービス　総括表）'!$F$30))</f>
        <v/>
      </c>
      <c r="BC9" s="494" t="str">
        <f>IF(基本情報入力シート!$B62="","",   IF('別紙様式2-2（処遇改善加算対象外サービス　総括表）'!$F$31="","",'別紙様式2-2（処遇改善加算対象外サービス　総括表）'!$F$31))</f>
        <v/>
      </c>
      <c r="BD9" s="494" t="str">
        <f>IF(基本情報入力シート!$B62="","",   IF('別紙様式2-2（処遇改善加算対象外サービス　総括表）'!$F$32="","",'別紙様式2-2（処遇改善加算対象外サービス　総括表）'!$F$32))</f>
        <v/>
      </c>
      <c r="BE9" s="494" t="str">
        <f>IF(基本情報入力シート!$B62="","",   IF('別紙様式2-2（処遇改善加算対象外サービス　総括表）'!$F$33="","",'別紙様式2-2（処遇改善加算対象外サービス　総括表）'!$F$33))</f>
        <v/>
      </c>
      <c r="BF9" s="494" t="str">
        <f>IF(基本情報入力シート!$B62="","",   IF('別紙様式2-2（処遇改善加算対象外サービス　総括表）'!$F$34="","",'別紙様式2-2（処遇改善加算対象外サービス　総括表）'!$F$34))</f>
        <v/>
      </c>
      <c r="BG9" s="494" t="str">
        <f>IF(基本情報入力シート!$B62="","",   IF('別紙様式2-2（処遇改善加算対象外サービス　総括表）'!$F$35="","",'別紙様式2-2（処遇改善加算対象外サービス　総括表）'!$F$35))</f>
        <v/>
      </c>
      <c r="BH9" s="494" t="str">
        <f>IF(基本情報入力シート!$B62="","",   IF('別紙様式2-2（処遇改善加算対象外サービス　総括表）'!$F$36="","",'別紙様式2-2（処遇改善加算対象外サービス　総括表）'!$F$36))</f>
        <v/>
      </c>
      <c r="BI9" s="494" t="str">
        <f>IF(基本情報入力シート!$B62="","",   IF('別紙様式2-2（処遇改善加算対象外サービス　総括表）'!$F$37="","",'別紙様式2-2（処遇改善加算対象外サービス　総括表）'!$F$37))</f>
        <v/>
      </c>
      <c r="BJ9" s="494" t="str">
        <f>IF(基本情報入力シート!$B62="","",   IF('別紙様式2-2（処遇改善加算対象外サービス　総括表）'!$F$38="","",'別紙様式2-2（処遇改善加算対象外サービス　総括表）'!$F$38))</f>
        <v/>
      </c>
      <c r="BK9" s="494" t="str">
        <f>IF(基本情報入力シート!$B62="","",   IF('別紙様式2-2（処遇改善加算対象外サービス　総括表）'!$F$39="","",'別紙様式2-2（処遇改善加算対象外サービス　総括表）'!$F$39))</f>
        <v/>
      </c>
      <c r="BL9" s="494" t="str">
        <f>IF(基本情報入力シート!$B62="","",   IF('別紙様式2-2（処遇改善加算対象外サービス　総括表）'!$F$40="","",'別紙様式2-2（処遇改善加算対象外サービス　総括表）'!$F$40))</f>
        <v/>
      </c>
      <c r="BM9" s="494" t="str">
        <f>IF(基本情報入力シート!$B62="","",   IF('別紙様式2-2（処遇改善加算対象外サービス　総括表）'!$F$41="","",'別紙様式2-2（処遇改善加算対象外サービス　総括表）'!$F$41))</f>
        <v/>
      </c>
      <c r="BN9" s="494" t="str">
        <f>IF(基本情報入力シート!$B62="","",   IF('別紙様式2-2（処遇改善加算対象外サービス　総括表）'!$F$42="","",'別紙様式2-2（処遇改善加算対象外サービス　総括表）'!$F$42))</f>
        <v/>
      </c>
      <c r="BO9" s="494" t="str">
        <f>IF(基本情報入力シート!$B62="","",   IF('別紙様式2-2（処遇改善加算対象外サービス　総括表）'!$F$43="","",'別紙様式2-2（処遇改善加算対象外サービス　総括表）'!$F$43))</f>
        <v/>
      </c>
      <c r="BP9" s="494" t="str">
        <f>IF(基本情報入力シート!$B62="","",   IF('別紙様式2-2（処遇改善加算対象外サービス　総括表）'!$F$44="","",'別紙様式2-2（処遇改善加算対象外サービス　総括表）'!$F$44))</f>
        <v/>
      </c>
      <c r="BQ9" s="494" t="str">
        <f>IF(基本情報入力シート!$B62="","",   IF('別紙様式2-2（処遇改善加算対象外サービス　総括表）'!$F$45="","",'別紙様式2-2（処遇改善加算対象外サービス　総括表）'!$F$45))</f>
        <v/>
      </c>
      <c r="BR9" s="494" t="str">
        <f>IF(基本情報入力シート!$B62="","",   IF('別紙様式2-2（処遇改善加算対象外サービス　総括表）'!$F$46="","",'別紙様式2-2（処遇改善加算対象外サービス　総括表）'!$F$46))</f>
        <v/>
      </c>
      <c r="BS9" s="494" t="str">
        <f>IF(基本情報入力シート!$B62="","",   IF('別紙様式2-2（処遇改善加算対象外サービス　総括表）'!$F$47="","",'別紙様式2-2（処遇改善加算対象外サービス　総括表）'!$F$47))</f>
        <v/>
      </c>
      <c r="BT9" s="494" t="str">
        <f>IF(基本情報入力シート!$B62="","",   IF('別紙様式2-2（処遇改善加算対象外サービス　総括表）'!$F$48="","",'別紙様式2-2（処遇改善加算対象外サービス　総括表）'!$F$48))</f>
        <v/>
      </c>
      <c r="BU9" s="494" t="str">
        <f>IF(基本情報入力シート!$B62="","",   IF('別紙様式2-2（処遇改善加算対象外サービス　総括表）'!$F$49="","",'別紙様式2-2（処遇改善加算対象外サービス　総括表）'!$F$49))</f>
        <v/>
      </c>
    </row>
    <row r="10" spans="1:73">
      <c r="A10" s="508" t="str">
        <f>IF('別紙様式2-3（個表） '!B20="","",'別紙様式2-3（個表） '!A20)</f>
        <v/>
      </c>
      <c r="B10" s="494" t="str">
        <f>IF(基本情報入力シート!B63="","",基本情報入力シート!B63)</f>
        <v/>
      </c>
      <c r="C10" s="513" t="str">
        <f>IF(基本情報入力シート!L63="","",基本情報入力シート!L63)</f>
        <v/>
      </c>
      <c r="D10" s="513" t="str">
        <f>IF(基本情報入力シート!Q63="","",基本情報入力シート!Q63)</f>
        <v/>
      </c>
      <c r="E10" s="513" t="str">
        <f>IF(基本情報入力シート!V63="","",基本情報入力シート!V63)</f>
        <v/>
      </c>
      <c r="F10" s="513" t="str">
        <f>IF(基本情報入力シート!W63="","",基本情報入力シート!W63)</f>
        <v/>
      </c>
      <c r="G10" s="513" t="str">
        <f>IF(基本情報入力シート!Z63="","",基本情報入力シート!Z63)</f>
        <v/>
      </c>
      <c r="H10" s="494" t="str">
        <f>IF(基本情報入力シート!AC63="","",基本情報入力シート!AC63)</f>
        <v/>
      </c>
      <c r="I10" s="514" t="str">
        <f>IF(基本情報入力シート!AD63="","",基本情報入力シート!AD63)</f>
        <v/>
      </c>
      <c r="J10" s="514" t="str">
        <f>IF(基本情報入力シート!AE63="","",基本情報入力シート!AE63)</f>
        <v/>
      </c>
      <c r="K10" s="508" t="str">
        <f>IF('別紙様式2-3（個表） '!J20="","",'別紙様式2-3（個表） '!J20)</f>
        <v/>
      </c>
      <c r="L10" s="508" t="str">
        <f>IF('別紙様式2-3（個表） '!K20="","",'別紙様式2-3（個表） '!K20)</f>
        <v/>
      </c>
      <c r="M10" s="508" t="str">
        <f>IF('別紙様式2-3（個表） '!L20="","",'別紙様式2-3（個表） '!L20)</f>
        <v/>
      </c>
      <c r="N10" s="508" t="str">
        <f>IF('別紙様式2-3（個表） '!M20="","",'別紙様式2-3（個表） '!M20)</f>
        <v/>
      </c>
      <c r="O10" s="508" t="str">
        <f>IF('別紙様式2-3（個表） '!N20="","",'別紙様式2-3（個表） '!N20)</f>
        <v/>
      </c>
      <c r="P10" s="508" t="str">
        <f>IF('別紙様式2-3（個表） '!O20="","",'別紙様式2-3（個表） '!O20)</f>
        <v>令和７年12月</v>
      </c>
      <c r="Q10" s="508" t="str">
        <f>IF('別紙様式2-3（個表） '!P20="","",'別紙様式2-3（個表） '!P20)</f>
        <v>未入力あり</v>
      </c>
      <c r="R10" s="508" t="str">
        <f>IF('別紙様式2-3（個表） '!Q20="","",'別紙様式2-3（個表） '!Q20)</f>
        <v/>
      </c>
      <c r="S10" s="508" t="str">
        <f>IF('別紙様式2-3（個表） '!R20="","",'別紙様式2-3（個表） '!R20)</f>
        <v/>
      </c>
      <c r="T10" s="508" t="str">
        <f>IF('別紙様式2-3（個表） '!S20="","",'別紙様式2-3（個表） '!S20)</f>
        <v/>
      </c>
      <c r="U10" s="494" t="str">
        <f>IF('別紙様式2-3（個表） '!T20="","",'別紙様式2-3（個表） '!T20)</f>
        <v/>
      </c>
      <c r="V10" s="508" t="str">
        <f ca="1">IF(基本情報入力シート!$B63="","",INDIRECT("基本情報入力シート!L1７"))</f>
        <v/>
      </c>
      <c r="W10" s="508" t="str">
        <f ca="1">IF(基本情報入力シート!$B63="","",INDIRECT("基本情報入力シート!L1８"))</f>
        <v/>
      </c>
      <c r="X10" s="508" t="str">
        <f ca="1">IF(基本情報入力シート!B63="","",INDIRECT("基本情報入力シート!L1９")&amp;(INDIRECT("基本情報入力シート!P19"))&amp;(INDIRECT("基本情報入力シート!Q19")))</f>
        <v/>
      </c>
      <c r="Y10" s="508" t="str">
        <f ca="1">IF(基本情報入力シート!$B63="","",INDIRECT("基本情報入力シート!L２０"))</f>
        <v/>
      </c>
      <c r="Z10" s="508" t="str">
        <f ca="1">IF(基本情報入力シート!$B63="","",INDIRECT("基本情報入力シート!L２１"))</f>
        <v/>
      </c>
      <c r="AA10" s="508" t="str">
        <f ca="1">IF(基本情報入力シート!$B63="","",INDIRECT("基本情報入力シート!L２２"))</f>
        <v/>
      </c>
      <c r="AB10" s="508" t="str">
        <f ca="1">IF(基本情報入力シート!$B63="","",INDIRECT("基本情報入力シート!L２３"))</f>
        <v/>
      </c>
      <c r="AC10" s="508" t="str">
        <f ca="1">IF(基本情報入力シート!$B63="","",INDIRECT("基本情報入力シート!L２４"))</f>
        <v/>
      </c>
      <c r="AD10" s="508" t="str">
        <f ca="1">IF(基本情報入力シート!$B63="","",INDIRECT("基本情報入力シート!L２５"))</f>
        <v/>
      </c>
      <c r="AE10" s="508" t="str">
        <f ca="1">IF(基本情報入力シート!$B63="","",INDIRECT("基本情報入力シート!L２6"))</f>
        <v/>
      </c>
      <c r="AF10" s="508" t="str">
        <f ca="1">IF(基本情報入力シート!$B63="","",INDIRECT("基本情報入力シート!L２７"))</f>
        <v/>
      </c>
      <c r="AG10" s="508" t="str">
        <f ca="1">IF(基本情報入力シート!$B63="","",INDIRECT("基本情報入力シート!L２８"))</f>
        <v/>
      </c>
      <c r="AH10" s="494" t="str">
        <f ca="1">IF(基本情報入力シート!$B63="","",INDIRECT("'別紙様式2-1（処遇改善加算対象サービス　総括表）'!AH18"))</f>
        <v/>
      </c>
      <c r="AI10" s="494" t="str">
        <f ca="1">IF(基本情報入力シート!$B63="","",INDIRECT("'別紙様式2-1（処遇改善加算対象サービス　総括表）'!AH２２"))</f>
        <v/>
      </c>
      <c r="AJ10" s="494" t="str">
        <f>IF(基本情報入力シート!$B63="","",IF('別紙様式2-1（処遇改善加算対象サービス　総括表）'!$B$24="","",
'別紙様式2-1（処遇改善加算対象サービス　総括表）'!$B$24))</f>
        <v/>
      </c>
      <c r="AK10" s="494" t="str">
        <f>IF(基本情報入力シート!$B63="","",IF('別紙様式2-1（処遇改善加算対象サービス　総括表）'!$B$25="","",
'別紙様式2-1（処遇改善加算対象サービス　総括表）'!$B$25))</f>
        <v/>
      </c>
      <c r="AL10" s="494" t="str">
        <f>IF(基本情報入力シート!$B63="","",IF('別紙様式2-1（処遇改善加算対象サービス　総括表）'!$B$26="","",
'別紙様式2-1（処遇改善加算対象サービス　総括表）'!$B$26))</f>
        <v/>
      </c>
      <c r="AM10" s="494" t="str">
        <f>IF(基本情報入力シート!$B63="","",IF('別紙様式2-1（処遇改善加算対象サービス　総括表）'!$B$30="","",
'別紙様式2-1（処遇改善加算対象サービス　総括表）'!$B$30))</f>
        <v/>
      </c>
      <c r="AN10" s="494" t="str">
        <f>IF(基本情報入力シート!$B63="","",IF('別紙様式2-1（処遇改善加算対象サービス　総括表）'!$B$31="","",
'別紙様式2-1（処遇改善加算対象サービス　総括表）'!$B$31))</f>
        <v/>
      </c>
      <c r="AO10" s="508" t="str">
        <f>IF(基本情報入力シート!$B63="","",IF('別紙様式2-1（処遇改善加算対象サービス　総括表）'!$M$32="","",
'別紙様式2-1（処遇改善加算対象サービス　総括表）'!$M$32))</f>
        <v/>
      </c>
      <c r="AP10" s="494" t="str">
        <f>IF(基本情報入力シート!$B63="","",   IF('別紙様式2-2（処遇改善加算対象外サービス　総括表）'!$AH$17="","",'別紙様式2-2（処遇改善加算対象外サービス　総括表）'!$AH$17))</f>
        <v/>
      </c>
      <c r="AQ10" s="494" t="str">
        <f>IF(基本情報入力シート!$B63="","",   IF('別紙様式2-2（処遇改善加算対象外サービス　総括表）'!$AH$18="","", '別紙様式2-2（処遇改善加算対象外サービス　総括表）'!$AH$18))</f>
        <v/>
      </c>
      <c r="AR10" s="494" t="str">
        <f>IF(基本情報入力シート!$B63="","",   IF('別紙様式2-2（処遇改善加算対象外サービス　総括表）'!$AH$19="","",'別紙様式2-2（処遇改善加算対象外サービス　総括表）'!$AH$19))</f>
        <v/>
      </c>
      <c r="AS10" s="494" t="str">
        <f>IF(基本情報入力シート!$B63="","",   IF('別紙様式2-2（処遇改善加算対象外サービス　総括表）'!$F$21="","",'別紙様式2-2（処遇改善加算対象外サービス　総括表）'!$F$21))</f>
        <v/>
      </c>
      <c r="AT10" s="494" t="str">
        <f>IF(基本情報入力シート!$B63="","",   IF('別紙様式2-2（処遇改善加算対象外サービス　総括表）'!$F$22="","",'別紙様式2-2（処遇改善加算対象外サービス　総括表）'!$F$22))</f>
        <v/>
      </c>
      <c r="AU10" s="494" t="str">
        <f>IF(基本情報入力シート!$B63="","",   IF('別紙様式2-2（処遇改善加算対象外サービス　総括表）'!$F$23="","",'別紙様式2-2（処遇改善加算対象外サービス　総括表）'!$F$23))</f>
        <v/>
      </c>
      <c r="AV10" s="494" t="str">
        <f>IF(基本情報入力シート!$B63="","",   IF('別紙様式2-2（処遇改善加算対象外サービス　総括表）'!$F$24="","",'別紙様式2-2（処遇改善加算対象外サービス　総括表）'!$F$24))</f>
        <v/>
      </c>
      <c r="AW10" s="494" t="str">
        <f>IF(基本情報入力シート!$B63="","",   IF('別紙様式2-2（処遇改善加算対象外サービス　総括表）'!$F$25="","",'別紙様式2-2（処遇改善加算対象外サービス　総括表）'!$F$25))</f>
        <v/>
      </c>
      <c r="AX10" s="494" t="str">
        <f>IF(基本情報入力シート!$B63="","",   IF('別紙様式2-2（処遇改善加算対象外サービス　総括表）'!$F$26="","",'別紙様式2-2（処遇改善加算対象外サービス　総括表）'!$F$26))</f>
        <v/>
      </c>
      <c r="AY10" s="494" t="str">
        <f>IF(基本情報入力シート!$B63="","",   IF('別紙様式2-2（処遇改善加算対象外サービス　総括表）'!$F$27="","",'別紙様式2-2（処遇改善加算対象外サービス　総括表）'!$F$27))</f>
        <v/>
      </c>
      <c r="AZ10" s="494" t="str">
        <f>IF(基本情報入力シート!$B63="","",   IF('別紙様式2-2（処遇改善加算対象外サービス　総括表）'!$F$28="","",'別紙様式2-2（処遇改善加算対象外サービス　総括表）'!$F$28))</f>
        <v/>
      </c>
      <c r="BA10" s="494" t="str">
        <f>IF(基本情報入力シート!$B63="","",   IF('別紙様式2-2（処遇改善加算対象外サービス　総括表）'!$F$29="","",'別紙様式2-2（処遇改善加算対象外サービス　総括表）'!$F$29))</f>
        <v/>
      </c>
      <c r="BB10" s="494" t="str">
        <f>IF(基本情報入力シート!$B63="","",   IF('別紙様式2-2（処遇改善加算対象外サービス　総括表）'!$F$30="","",'別紙様式2-2（処遇改善加算対象外サービス　総括表）'!$F$30))</f>
        <v/>
      </c>
      <c r="BC10" s="494" t="str">
        <f>IF(基本情報入力シート!$B63="","",   IF('別紙様式2-2（処遇改善加算対象外サービス　総括表）'!$F$31="","",'別紙様式2-2（処遇改善加算対象外サービス　総括表）'!$F$31))</f>
        <v/>
      </c>
      <c r="BD10" s="494" t="str">
        <f>IF(基本情報入力シート!$B63="","",   IF('別紙様式2-2（処遇改善加算対象外サービス　総括表）'!$F$32="","",'別紙様式2-2（処遇改善加算対象外サービス　総括表）'!$F$32))</f>
        <v/>
      </c>
      <c r="BE10" s="494" t="str">
        <f>IF(基本情報入力シート!$B63="","",   IF('別紙様式2-2（処遇改善加算対象外サービス　総括表）'!$F$33="","",'別紙様式2-2（処遇改善加算対象外サービス　総括表）'!$F$33))</f>
        <v/>
      </c>
      <c r="BF10" s="494" t="str">
        <f>IF(基本情報入力シート!$B63="","",   IF('別紙様式2-2（処遇改善加算対象外サービス　総括表）'!$F$34="","",'別紙様式2-2（処遇改善加算対象外サービス　総括表）'!$F$34))</f>
        <v/>
      </c>
      <c r="BG10" s="494" t="str">
        <f>IF(基本情報入力シート!$B63="","",   IF('別紙様式2-2（処遇改善加算対象外サービス　総括表）'!$F$35="","",'別紙様式2-2（処遇改善加算対象外サービス　総括表）'!$F$35))</f>
        <v/>
      </c>
      <c r="BH10" s="494" t="str">
        <f>IF(基本情報入力シート!$B63="","",   IF('別紙様式2-2（処遇改善加算対象外サービス　総括表）'!$F$36="","",'別紙様式2-2（処遇改善加算対象外サービス　総括表）'!$F$36))</f>
        <v/>
      </c>
      <c r="BI10" s="494" t="str">
        <f>IF(基本情報入力シート!$B63="","",   IF('別紙様式2-2（処遇改善加算対象外サービス　総括表）'!$F$37="","",'別紙様式2-2（処遇改善加算対象外サービス　総括表）'!$F$37))</f>
        <v/>
      </c>
      <c r="BJ10" s="494" t="str">
        <f>IF(基本情報入力シート!$B63="","",   IF('別紙様式2-2（処遇改善加算対象外サービス　総括表）'!$F$38="","",'別紙様式2-2（処遇改善加算対象外サービス　総括表）'!$F$38))</f>
        <v/>
      </c>
      <c r="BK10" s="494" t="str">
        <f>IF(基本情報入力シート!$B63="","",   IF('別紙様式2-2（処遇改善加算対象外サービス　総括表）'!$F$39="","",'別紙様式2-2（処遇改善加算対象外サービス　総括表）'!$F$39))</f>
        <v/>
      </c>
      <c r="BL10" s="494" t="str">
        <f>IF(基本情報入力シート!$B63="","",   IF('別紙様式2-2（処遇改善加算対象外サービス　総括表）'!$F$40="","",'別紙様式2-2（処遇改善加算対象外サービス　総括表）'!$F$40))</f>
        <v/>
      </c>
      <c r="BM10" s="494" t="str">
        <f>IF(基本情報入力シート!$B63="","",   IF('別紙様式2-2（処遇改善加算対象外サービス　総括表）'!$F$41="","",'別紙様式2-2（処遇改善加算対象外サービス　総括表）'!$F$41))</f>
        <v/>
      </c>
      <c r="BN10" s="494" t="str">
        <f>IF(基本情報入力シート!$B63="","",   IF('別紙様式2-2（処遇改善加算対象外サービス　総括表）'!$F$42="","",'別紙様式2-2（処遇改善加算対象外サービス　総括表）'!$F$42))</f>
        <v/>
      </c>
      <c r="BO10" s="494" t="str">
        <f>IF(基本情報入力シート!$B63="","",   IF('別紙様式2-2（処遇改善加算対象外サービス　総括表）'!$F$43="","",'別紙様式2-2（処遇改善加算対象外サービス　総括表）'!$F$43))</f>
        <v/>
      </c>
      <c r="BP10" s="494" t="str">
        <f>IF(基本情報入力シート!$B63="","",   IF('別紙様式2-2（処遇改善加算対象外サービス　総括表）'!$F$44="","",'別紙様式2-2（処遇改善加算対象外サービス　総括表）'!$F$44))</f>
        <v/>
      </c>
      <c r="BQ10" s="494" t="str">
        <f>IF(基本情報入力シート!$B63="","",   IF('別紙様式2-2（処遇改善加算対象外サービス　総括表）'!$F$45="","",'別紙様式2-2（処遇改善加算対象外サービス　総括表）'!$F$45))</f>
        <v/>
      </c>
      <c r="BR10" s="494" t="str">
        <f>IF(基本情報入力シート!$B63="","",   IF('別紙様式2-2（処遇改善加算対象外サービス　総括表）'!$F$46="","",'別紙様式2-2（処遇改善加算対象外サービス　総括表）'!$F$46))</f>
        <v/>
      </c>
      <c r="BS10" s="494" t="str">
        <f>IF(基本情報入力シート!$B63="","",   IF('別紙様式2-2（処遇改善加算対象外サービス　総括表）'!$F$47="","",'別紙様式2-2（処遇改善加算対象外サービス　総括表）'!$F$47))</f>
        <v/>
      </c>
      <c r="BT10" s="494" t="str">
        <f>IF(基本情報入力シート!$B63="","",   IF('別紙様式2-2（処遇改善加算対象外サービス　総括表）'!$F$48="","",'別紙様式2-2（処遇改善加算対象外サービス　総括表）'!$F$48))</f>
        <v/>
      </c>
      <c r="BU10" s="494" t="str">
        <f>IF(基本情報入力シート!$B63="","",   IF('別紙様式2-2（処遇改善加算対象外サービス　総括表）'!$F$49="","",'別紙様式2-2（処遇改善加算対象外サービス　総括表）'!$F$49))</f>
        <v/>
      </c>
    </row>
    <row r="11" spans="1:73">
      <c r="A11" s="508" t="str">
        <f>IF('別紙様式2-3（個表） '!B21="","",'別紙様式2-3（個表） '!A21)</f>
        <v/>
      </c>
      <c r="B11" s="494" t="str">
        <f>IF(基本情報入力シート!B64="","",基本情報入力シート!B64)</f>
        <v/>
      </c>
      <c r="C11" s="513" t="str">
        <f>IF(基本情報入力シート!L64="","",基本情報入力シート!L64)</f>
        <v/>
      </c>
      <c r="D11" s="513" t="str">
        <f>IF(基本情報入力シート!Q64="","",基本情報入力シート!Q64)</f>
        <v/>
      </c>
      <c r="E11" s="513" t="str">
        <f>IF(基本情報入力シート!V64="","",基本情報入力シート!V64)</f>
        <v/>
      </c>
      <c r="F11" s="513" t="str">
        <f>IF(基本情報入力シート!W64="","",基本情報入力シート!W64)</f>
        <v/>
      </c>
      <c r="G11" s="513" t="str">
        <f>IF(基本情報入力シート!Z64="","",基本情報入力シート!Z64)</f>
        <v/>
      </c>
      <c r="H11" s="494" t="str">
        <f>IF(基本情報入力シート!AC64="","",基本情報入力シート!AC64)</f>
        <v/>
      </c>
      <c r="I11" s="514" t="str">
        <f>IF(基本情報入力シート!AD64="","",基本情報入力シート!AD64)</f>
        <v/>
      </c>
      <c r="J11" s="514" t="str">
        <f>IF(基本情報入力シート!AE64="","",基本情報入力シート!AE64)</f>
        <v/>
      </c>
      <c r="K11" s="508" t="str">
        <f>IF('別紙様式2-3（個表） '!J21="","",'別紙様式2-3（個表） '!J21)</f>
        <v/>
      </c>
      <c r="L11" s="508" t="str">
        <f>IF('別紙様式2-3（個表） '!K21="","",'別紙様式2-3（個表） '!K21)</f>
        <v/>
      </c>
      <c r="M11" s="508" t="str">
        <f>IF('別紙様式2-3（個表） '!L21="","",'別紙様式2-3（個表） '!L21)</f>
        <v/>
      </c>
      <c r="N11" s="508" t="str">
        <f>IF('別紙様式2-3（個表） '!M21="","",'別紙様式2-3（個表） '!M21)</f>
        <v/>
      </c>
      <c r="O11" s="508" t="str">
        <f>IF('別紙様式2-3（個表） '!N21="","",'別紙様式2-3（個表） '!N21)</f>
        <v/>
      </c>
      <c r="P11" s="508" t="str">
        <f>IF('別紙様式2-3（個表） '!O21="","",'別紙様式2-3（個表） '!O21)</f>
        <v>令和７年12月</v>
      </c>
      <c r="Q11" s="508" t="str">
        <f>IF('別紙様式2-3（個表） '!P21="","",'別紙様式2-3（個表） '!P21)</f>
        <v>未入力あり</v>
      </c>
      <c r="R11" s="508" t="str">
        <f>IF('別紙様式2-3（個表） '!Q21="","",'別紙様式2-3（個表） '!Q21)</f>
        <v/>
      </c>
      <c r="S11" s="508" t="str">
        <f>IF('別紙様式2-3（個表） '!R21="","",'別紙様式2-3（個表） '!R21)</f>
        <v/>
      </c>
      <c r="T11" s="508" t="str">
        <f>IF('別紙様式2-3（個表） '!S21="","",'別紙様式2-3（個表） '!S21)</f>
        <v/>
      </c>
      <c r="U11" s="494" t="str">
        <f>IF('別紙様式2-3（個表） '!T21="","",'別紙様式2-3（個表） '!T21)</f>
        <v/>
      </c>
      <c r="V11" s="508" t="str">
        <f ca="1">IF(基本情報入力シート!$B64="","",INDIRECT("基本情報入力シート!L1７"))</f>
        <v/>
      </c>
      <c r="W11" s="508" t="str">
        <f ca="1">IF(基本情報入力シート!$B64="","",INDIRECT("基本情報入力シート!L1８"))</f>
        <v/>
      </c>
      <c r="X11" s="508" t="str">
        <f ca="1">IF(基本情報入力シート!B64="","",INDIRECT("基本情報入力シート!L1９")&amp;(INDIRECT("基本情報入力シート!P19"))&amp;(INDIRECT("基本情報入力シート!Q19")))</f>
        <v/>
      </c>
      <c r="Y11" s="508" t="str">
        <f ca="1">IF(基本情報入力シート!$B64="","",INDIRECT("基本情報入力シート!L２０"))</f>
        <v/>
      </c>
      <c r="Z11" s="508" t="str">
        <f ca="1">IF(基本情報入力シート!$B64="","",INDIRECT("基本情報入力シート!L２１"))</f>
        <v/>
      </c>
      <c r="AA11" s="508" t="str">
        <f ca="1">IF(基本情報入力シート!$B64="","",INDIRECT("基本情報入力シート!L２２"))</f>
        <v/>
      </c>
      <c r="AB11" s="508" t="str">
        <f ca="1">IF(基本情報入力シート!$B64="","",INDIRECT("基本情報入力シート!L２３"))</f>
        <v/>
      </c>
      <c r="AC11" s="508" t="str">
        <f ca="1">IF(基本情報入力シート!$B64="","",INDIRECT("基本情報入力シート!L２４"))</f>
        <v/>
      </c>
      <c r="AD11" s="508" t="str">
        <f ca="1">IF(基本情報入力シート!$B64="","",INDIRECT("基本情報入力シート!L２５"))</f>
        <v/>
      </c>
      <c r="AE11" s="508" t="str">
        <f ca="1">IF(基本情報入力シート!$B64="","",INDIRECT("基本情報入力シート!L２6"))</f>
        <v/>
      </c>
      <c r="AF11" s="508" t="str">
        <f ca="1">IF(基本情報入力シート!$B64="","",INDIRECT("基本情報入力シート!L２７"))</f>
        <v/>
      </c>
      <c r="AG11" s="508" t="str">
        <f ca="1">IF(基本情報入力シート!$B64="","",INDIRECT("基本情報入力シート!L２８"))</f>
        <v/>
      </c>
      <c r="AH11" s="494" t="str">
        <f ca="1">IF(基本情報入力シート!$B64="","",INDIRECT("'別紙様式2-1（処遇改善加算対象サービス　総括表）'!AH18"))</f>
        <v/>
      </c>
      <c r="AI11" s="494" t="str">
        <f ca="1">IF(基本情報入力シート!$B64="","",INDIRECT("'別紙様式2-1（処遇改善加算対象サービス　総括表）'!AH２２"))</f>
        <v/>
      </c>
      <c r="AJ11" s="494" t="str">
        <f>IF(基本情報入力シート!$B64="","",IF('別紙様式2-1（処遇改善加算対象サービス　総括表）'!$B$24="","",
'別紙様式2-1（処遇改善加算対象サービス　総括表）'!$B$24))</f>
        <v/>
      </c>
      <c r="AK11" s="494" t="str">
        <f>IF(基本情報入力シート!$B64="","",IF('別紙様式2-1（処遇改善加算対象サービス　総括表）'!$B$25="","",
'別紙様式2-1（処遇改善加算対象サービス　総括表）'!$B$25))</f>
        <v/>
      </c>
      <c r="AL11" s="494" t="str">
        <f>IF(基本情報入力シート!$B64="","",IF('別紙様式2-1（処遇改善加算対象サービス　総括表）'!$B$26="","",
'別紙様式2-1（処遇改善加算対象サービス　総括表）'!$B$26))</f>
        <v/>
      </c>
      <c r="AM11" s="494" t="str">
        <f>IF(基本情報入力シート!$B64="","",IF('別紙様式2-1（処遇改善加算対象サービス　総括表）'!$B$30="","",
'別紙様式2-1（処遇改善加算対象サービス　総括表）'!$B$30))</f>
        <v/>
      </c>
      <c r="AN11" s="494" t="str">
        <f>IF(基本情報入力シート!$B64="","",IF('別紙様式2-1（処遇改善加算対象サービス　総括表）'!$B$31="","",
'別紙様式2-1（処遇改善加算対象サービス　総括表）'!$B$31))</f>
        <v/>
      </c>
      <c r="AO11" s="508" t="str">
        <f>IF(基本情報入力シート!$B64="","",IF('別紙様式2-1（処遇改善加算対象サービス　総括表）'!$M$32="","",
'別紙様式2-1（処遇改善加算対象サービス　総括表）'!$M$32))</f>
        <v/>
      </c>
      <c r="AP11" s="494" t="str">
        <f>IF(基本情報入力シート!$B64="","",   IF('別紙様式2-2（処遇改善加算対象外サービス　総括表）'!$AH$17="","",'別紙様式2-2（処遇改善加算対象外サービス　総括表）'!$AH$17))</f>
        <v/>
      </c>
      <c r="AQ11" s="494" t="str">
        <f>IF(基本情報入力シート!$B64="","",   IF('別紙様式2-2（処遇改善加算対象外サービス　総括表）'!$AH$18="","", '別紙様式2-2（処遇改善加算対象外サービス　総括表）'!$AH$18))</f>
        <v/>
      </c>
      <c r="AR11" s="494" t="str">
        <f>IF(基本情報入力シート!$B64="","",   IF('別紙様式2-2（処遇改善加算対象外サービス　総括表）'!$AH$19="","",'別紙様式2-2（処遇改善加算対象外サービス　総括表）'!$AH$19))</f>
        <v/>
      </c>
      <c r="AS11" s="494" t="str">
        <f>IF(基本情報入力シート!$B64="","",   IF('別紙様式2-2（処遇改善加算対象外サービス　総括表）'!$F$21="","",'別紙様式2-2（処遇改善加算対象外サービス　総括表）'!$F$21))</f>
        <v/>
      </c>
      <c r="AT11" s="494" t="str">
        <f>IF(基本情報入力シート!$B64="","",   IF('別紙様式2-2（処遇改善加算対象外サービス　総括表）'!$F$22="","",'別紙様式2-2（処遇改善加算対象外サービス　総括表）'!$F$22))</f>
        <v/>
      </c>
      <c r="AU11" s="494" t="str">
        <f>IF(基本情報入力シート!$B64="","",   IF('別紙様式2-2（処遇改善加算対象外サービス　総括表）'!$F$23="","",'別紙様式2-2（処遇改善加算対象外サービス　総括表）'!$F$23))</f>
        <v/>
      </c>
      <c r="AV11" s="494" t="str">
        <f>IF(基本情報入力シート!$B64="","",   IF('別紙様式2-2（処遇改善加算対象外サービス　総括表）'!$F$24="","",'別紙様式2-2（処遇改善加算対象外サービス　総括表）'!$F$24))</f>
        <v/>
      </c>
      <c r="AW11" s="494" t="str">
        <f>IF(基本情報入力シート!$B64="","",   IF('別紙様式2-2（処遇改善加算対象外サービス　総括表）'!$F$25="","",'別紙様式2-2（処遇改善加算対象外サービス　総括表）'!$F$25))</f>
        <v/>
      </c>
      <c r="AX11" s="494" t="str">
        <f>IF(基本情報入力シート!$B64="","",   IF('別紙様式2-2（処遇改善加算対象外サービス　総括表）'!$F$26="","",'別紙様式2-2（処遇改善加算対象外サービス　総括表）'!$F$26))</f>
        <v/>
      </c>
      <c r="AY11" s="494" t="str">
        <f>IF(基本情報入力シート!$B64="","",   IF('別紙様式2-2（処遇改善加算対象外サービス　総括表）'!$F$27="","",'別紙様式2-2（処遇改善加算対象外サービス　総括表）'!$F$27))</f>
        <v/>
      </c>
      <c r="AZ11" s="494" t="str">
        <f>IF(基本情報入力シート!$B64="","",   IF('別紙様式2-2（処遇改善加算対象外サービス　総括表）'!$F$28="","",'別紙様式2-2（処遇改善加算対象外サービス　総括表）'!$F$28))</f>
        <v/>
      </c>
      <c r="BA11" s="494" t="str">
        <f>IF(基本情報入力シート!$B64="","",   IF('別紙様式2-2（処遇改善加算対象外サービス　総括表）'!$F$29="","",'別紙様式2-2（処遇改善加算対象外サービス　総括表）'!$F$29))</f>
        <v/>
      </c>
      <c r="BB11" s="494" t="str">
        <f>IF(基本情報入力シート!$B64="","",   IF('別紙様式2-2（処遇改善加算対象外サービス　総括表）'!$F$30="","",'別紙様式2-2（処遇改善加算対象外サービス　総括表）'!$F$30))</f>
        <v/>
      </c>
      <c r="BC11" s="494" t="str">
        <f>IF(基本情報入力シート!$B64="","",   IF('別紙様式2-2（処遇改善加算対象外サービス　総括表）'!$F$31="","",'別紙様式2-2（処遇改善加算対象外サービス　総括表）'!$F$31))</f>
        <v/>
      </c>
      <c r="BD11" s="494" t="str">
        <f>IF(基本情報入力シート!$B64="","",   IF('別紙様式2-2（処遇改善加算対象外サービス　総括表）'!$F$32="","",'別紙様式2-2（処遇改善加算対象外サービス　総括表）'!$F$32))</f>
        <v/>
      </c>
      <c r="BE11" s="494" t="str">
        <f>IF(基本情報入力シート!$B64="","",   IF('別紙様式2-2（処遇改善加算対象外サービス　総括表）'!$F$33="","",'別紙様式2-2（処遇改善加算対象外サービス　総括表）'!$F$33))</f>
        <v/>
      </c>
      <c r="BF11" s="494" t="str">
        <f>IF(基本情報入力シート!$B64="","",   IF('別紙様式2-2（処遇改善加算対象外サービス　総括表）'!$F$34="","",'別紙様式2-2（処遇改善加算対象外サービス　総括表）'!$F$34))</f>
        <v/>
      </c>
      <c r="BG11" s="494" t="str">
        <f>IF(基本情報入力シート!$B64="","",   IF('別紙様式2-2（処遇改善加算対象外サービス　総括表）'!$F$35="","",'別紙様式2-2（処遇改善加算対象外サービス　総括表）'!$F$35))</f>
        <v/>
      </c>
      <c r="BH11" s="494" t="str">
        <f>IF(基本情報入力シート!$B64="","",   IF('別紙様式2-2（処遇改善加算対象外サービス　総括表）'!$F$36="","",'別紙様式2-2（処遇改善加算対象外サービス　総括表）'!$F$36))</f>
        <v/>
      </c>
      <c r="BI11" s="494" t="str">
        <f>IF(基本情報入力シート!$B64="","",   IF('別紙様式2-2（処遇改善加算対象外サービス　総括表）'!$F$37="","",'別紙様式2-2（処遇改善加算対象外サービス　総括表）'!$F$37))</f>
        <v/>
      </c>
      <c r="BJ11" s="494" t="str">
        <f>IF(基本情報入力シート!$B64="","",   IF('別紙様式2-2（処遇改善加算対象外サービス　総括表）'!$F$38="","",'別紙様式2-2（処遇改善加算対象外サービス　総括表）'!$F$38))</f>
        <v/>
      </c>
      <c r="BK11" s="494" t="str">
        <f>IF(基本情報入力シート!$B64="","",   IF('別紙様式2-2（処遇改善加算対象外サービス　総括表）'!$F$39="","",'別紙様式2-2（処遇改善加算対象外サービス　総括表）'!$F$39))</f>
        <v/>
      </c>
      <c r="BL11" s="494" t="str">
        <f>IF(基本情報入力シート!$B64="","",   IF('別紙様式2-2（処遇改善加算対象外サービス　総括表）'!$F$40="","",'別紙様式2-2（処遇改善加算対象外サービス　総括表）'!$F$40))</f>
        <v/>
      </c>
      <c r="BM11" s="494" t="str">
        <f>IF(基本情報入力シート!$B64="","",   IF('別紙様式2-2（処遇改善加算対象外サービス　総括表）'!$F$41="","",'別紙様式2-2（処遇改善加算対象外サービス　総括表）'!$F$41))</f>
        <v/>
      </c>
      <c r="BN11" s="494" t="str">
        <f>IF(基本情報入力シート!$B64="","",   IF('別紙様式2-2（処遇改善加算対象外サービス　総括表）'!$F$42="","",'別紙様式2-2（処遇改善加算対象外サービス　総括表）'!$F$42))</f>
        <v/>
      </c>
      <c r="BO11" s="494" t="str">
        <f>IF(基本情報入力シート!$B64="","",   IF('別紙様式2-2（処遇改善加算対象外サービス　総括表）'!$F$43="","",'別紙様式2-2（処遇改善加算対象外サービス　総括表）'!$F$43))</f>
        <v/>
      </c>
      <c r="BP11" s="494" t="str">
        <f>IF(基本情報入力シート!$B64="","",   IF('別紙様式2-2（処遇改善加算対象外サービス　総括表）'!$F$44="","",'別紙様式2-2（処遇改善加算対象外サービス　総括表）'!$F$44))</f>
        <v/>
      </c>
      <c r="BQ11" s="494" t="str">
        <f>IF(基本情報入力シート!$B64="","",   IF('別紙様式2-2（処遇改善加算対象外サービス　総括表）'!$F$45="","",'別紙様式2-2（処遇改善加算対象外サービス　総括表）'!$F$45))</f>
        <v/>
      </c>
      <c r="BR11" s="494" t="str">
        <f>IF(基本情報入力シート!$B64="","",   IF('別紙様式2-2（処遇改善加算対象外サービス　総括表）'!$F$46="","",'別紙様式2-2（処遇改善加算対象外サービス　総括表）'!$F$46))</f>
        <v/>
      </c>
      <c r="BS11" s="494" t="str">
        <f>IF(基本情報入力シート!$B64="","",   IF('別紙様式2-2（処遇改善加算対象外サービス　総括表）'!$F$47="","",'別紙様式2-2（処遇改善加算対象外サービス　総括表）'!$F$47))</f>
        <v/>
      </c>
      <c r="BT11" s="494" t="str">
        <f>IF(基本情報入力シート!$B64="","",   IF('別紙様式2-2（処遇改善加算対象外サービス　総括表）'!$F$48="","",'別紙様式2-2（処遇改善加算対象外サービス　総括表）'!$F$48))</f>
        <v/>
      </c>
      <c r="BU11" s="494" t="str">
        <f>IF(基本情報入力シート!$B64="","",   IF('別紙様式2-2（処遇改善加算対象外サービス　総括表）'!$F$49="","",'別紙様式2-2（処遇改善加算対象外サービス　総括表）'!$F$49))</f>
        <v/>
      </c>
    </row>
    <row r="12" spans="1:73">
      <c r="A12" s="508" t="str">
        <f>IF('別紙様式2-3（個表） '!B22="","",'別紙様式2-3（個表） '!A22)</f>
        <v/>
      </c>
      <c r="B12" s="494" t="str">
        <f>IF(基本情報入力シート!B65="","",基本情報入力シート!B65)</f>
        <v/>
      </c>
      <c r="C12" s="513" t="str">
        <f>IF(基本情報入力シート!L65="","",基本情報入力シート!L65)</f>
        <v/>
      </c>
      <c r="D12" s="513" t="str">
        <f>IF(基本情報入力シート!Q65="","",基本情報入力シート!Q65)</f>
        <v/>
      </c>
      <c r="E12" s="513" t="str">
        <f>IF(基本情報入力シート!V65="","",基本情報入力シート!V65)</f>
        <v/>
      </c>
      <c r="F12" s="513" t="str">
        <f>IF(基本情報入力シート!W65="","",基本情報入力シート!W65)</f>
        <v/>
      </c>
      <c r="G12" s="513" t="str">
        <f>IF(基本情報入力シート!Z65="","",基本情報入力シート!Z65)</f>
        <v/>
      </c>
      <c r="H12" s="494" t="str">
        <f>IF(基本情報入力シート!AC65="","",基本情報入力シート!AC65)</f>
        <v/>
      </c>
      <c r="I12" s="514" t="str">
        <f>IF(基本情報入力シート!AD65="","",基本情報入力シート!AD65)</f>
        <v/>
      </c>
      <c r="J12" s="514" t="str">
        <f>IF(基本情報入力シート!AE65="","",基本情報入力シート!AE65)</f>
        <v/>
      </c>
      <c r="K12" s="508" t="str">
        <f>IF('別紙様式2-3（個表） '!J22="","",'別紙様式2-3（個表） '!J22)</f>
        <v/>
      </c>
      <c r="L12" s="508" t="str">
        <f>IF('別紙様式2-3（個表） '!K22="","",'別紙様式2-3（個表） '!K22)</f>
        <v/>
      </c>
      <c r="M12" s="508" t="str">
        <f>IF('別紙様式2-3（個表） '!L22="","",'別紙様式2-3（個表） '!L22)</f>
        <v/>
      </c>
      <c r="N12" s="508" t="str">
        <f>IF('別紙様式2-3（個表） '!M22="","",'別紙様式2-3（個表） '!M22)</f>
        <v/>
      </c>
      <c r="O12" s="508" t="str">
        <f>IF('別紙様式2-3（個表） '!N22="","",'別紙様式2-3（個表） '!N22)</f>
        <v/>
      </c>
      <c r="P12" s="508" t="str">
        <f>IF('別紙様式2-3（個表） '!O22="","",'別紙様式2-3（個表） '!O22)</f>
        <v>令和７年12月</v>
      </c>
      <c r="Q12" s="508" t="str">
        <f>IF('別紙様式2-3（個表） '!P22="","",'別紙様式2-3（個表） '!P22)</f>
        <v>未入力あり</v>
      </c>
      <c r="R12" s="508" t="str">
        <f>IF('別紙様式2-3（個表） '!Q22="","",'別紙様式2-3（個表） '!Q22)</f>
        <v/>
      </c>
      <c r="S12" s="508" t="str">
        <f>IF('別紙様式2-3（個表） '!R22="","",'別紙様式2-3（個表） '!R22)</f>
        <v/>
      </c>
      <c r="T12" s="508" t="str">
        <f>IF('別紙様式2-3（個表） '!S22="","",'別紙様式2-3（個表） '!S22)</f>
        <v/>
      </c>
      <c r="U12" s="494" t="str">
        <f>IF('別紙様式2-3（個表） '!T22="","",'別紙様式2-3（個表） '!T22)</f>
        <v/>
      </c>
      <c r="V12" s="508" t="str">
        <f ca="1">IF(基本情報入力シート!$B65="","",INDIRECT("基本情報入力シート!L1７"))</f>
        <v/>
      </c>
      <c r="W12" s="508" t="str">
        <f ca="1">IF(基本情報入力シート!$B65="","",INDIRECT("基本情報入力シート!L1８"))</f>
        <v/>
      </c>
      <c r="X12" s="508" t="str">
        <f ca="1">IF(基本情報入力シート!B65="","",INDIRECT("基本情報入力シート!L1９")&amp;(INDIRECT("基本情報入力シート!P19"))&amp;(INDIRECT("基本情報入力シート!Q19")))</f>
        <v/>
      </c>
      <c r="Y12" s="508" t="str">
        <f ca="1">IF(基本情報入力シート!$B65="","",INDIRECT("基本情報入力シート!L２０"))</f>
        <v/>
      </c>
      <c r="Z12" s="508" t="str">
        <f ca="1">IF(基本情報入力シート!$B65="","",INDIRECT("基本情報入力シート!L２１"))</f>
        <v/>
      </c>
      <c r="AA12" s="508" t="str">
        <f ca="1">IF(基本情報入力シート!$B65="","",INDIRECT("基本情報入力シート!L２２"))</f>
        <v/>
      </c>
      <c r="AB12" s="508" t="str">
        <f ca="1">IF(基本情報入力シート!$B65="","",INDIRECT("基本情報入力シート!L２３"))</f>
        <v/>
      </c>
      <c r="AC12" s="508" t="str">
        <f ca="1">IF(基本情報入力シート!$B65="","",INDIRECT("基本情報入力シート!L２４"))</f>
        <v/>
      </c>
      <c r="AD12" s="508" t="str">
        <f ca="1">IF(基本情報入力シート!$B65="","",INDIRECT("基本情報入力シート!L２５"))</f>
        <v/>
      </c>
      <c r="AE12" s="508" t="str">
        <f ca="1">IF(基本情報入力シート!$B65="","",INDIRECT("基本情報入力シート!L２6"))</f>
        <v/>
      </c>
      <c r="AF12" s="508" t="str">
        <f ca="1">IF(基本情報入力シート!$B65="","",INDIRECT("基本情報入力シート!L２７"))</f>
        <v/>
      </c>
      <c r="AG12" s="508" t="str">
        <f ca="1">IF(基本情報入力シート!$B65="","",INDIRECT("基本情報入力シート!L２８"))</f>
        <v/>
      </c>
      <c r="AH12" s="494" t="str">
        <f ca="1">IF(基本情報入力シート!$B65="","",INDIRECT("'別紙様式2-1（処遇改善加算対象サービス　総括表）'!AH18"))</f>
        <v/>
      </c>
      <c r="AI12" s="494" t="str">
        <f ca="1">IF(基本情報入力シート!$B65="","",INDIRECT("'別紙様式2-1（処遇改善加算対象サービス　総括表）'!AH２２"))</f>
        <v/>
      </c>
      <c r="AJ12" s="494" t="str">
        <f>IF(基本情報入力シート!$B65="","",IF('別紙様式2-1（処遇改善加算対象サービス　総括表）'!$B$24="","",
'別紙様式2-1（処遇改善加算対象サービス　総括表）'!$B$24))</f>
        <v/>
      </c>
      <c r="AK12" s="494" t="str">
        <f>IF(基本情報入力シート!$B65="","",IF('別紙様式2-1（処遇改善加算対象サービス　総括表）'!$B$25="","",
'別紙様式2-1（処遇改善加算対象サービス　総括表）'!$B$25))</f>
        <v/>
      </c>
      <c r="AL12" s="494" t="str">
        <f>IF(基本情報入力シート!$B65="","",IF('別紙様式2-1（処遇改善加算対象サービス　総括表）'!$B$26="","",
'別紙様式2-1（処遇改善加算対象サービス　総括表）'!$B$26))</f>
        <v/>
      </c>
      <c r="AM12" s="494" t="str">
        <f>IF(基本情報入力シート!$B65="","",IF('別紙様式2-1（処遇改善加算対象サービス　総括表）'!$B$30="","",
'別紙様式2-1（処遇改善加算対象サービス　総括表）'!$B$30))</f>
        <v/>
      </c>
      <c r="AN12" s="494" t="str">
        <f>IF(基本情報入力シート!$B65="","",IF('別紙様式2-1（処遇改善加算対象サービス　総括表）'!$B$31="","",
'別紙様式2-1（処遇改善加算対象サービス　総括表）'!$B$31))</f>
        <v/>
      </c>
      <c r="AO12" s="508" t="str">
        <f>IF(基本情報入力シート!$B65="","",IF('別紙様式2-1（処遇改善加算対象サービス　総括表）'!$M$32="","",
'別紙様式2-1（処遇改善加算対象サービス　総括表）'!$M$32))</f>
        <v/>
      </c>
      <c r="AP12" s="494" t="str">
        <f>IF(基本情報入力シート!$B65="","",   IF('別紙様式2-2（処遇改善加算対象外サービス　総括表）'!$AH$17="","",'別紙様式2-2（処遇改善加算対象外サービス　総括表）'!$AH$17))</f>
        <v/>
      </c>
      <c r="AQ12" s="494" t="str">
        <f>IF(基本情報入力シート!$B65="","",   IF('別紙様式2-2（処遇改善加算対象外サービス　総括表）'!$AH$18="","", '別紙様式2-2（処遇改善加算対象外サービス　総括表）'!$AH$18))</f>
        <v/>
      </c>
      <c r="AR12" s="494" t="str">
        <f>IF(基本情報入力シート!$B65="","",   IF('別紙様式2-2（処遇改善加算対象外サービス　総括表）'!$AH$19="","",'別紙様式2-2（処遇改善加算対象外サービス　総括表）'!$AH$19))</f>
        <v/>
      </c>
      <c r="AS12" s="494" t="str">
        <f>IF(基本情報入力シート!$B65="","",   IF('別紙様式2-2（処遇改善加算対象外サービス　総括表）'!$F$21="","",'別紙様式2-2（処遇改善加算対象外サービス　総括表）'!$F$21))</f>
        <v/>
      </c>
      <c r="AT12" s="494" t="str">
        <f>IF(基本情報入力シート!$B65="","",   IF('別紙様式2-2（処遇改善加算対象外サービス　総括表）'!$F$22="","",'別紙様式2-2（処遇改善加算対象外サービス　総括表）'!$F$22))</f>
        <v/>
      </c>
      <c r="AU12" s="494" t="str">
        <f>IF(基本情報入力シート!$B65="","",   IF('別紙様式2-2（処遇改善加算対象外サービス　総括表）'!$F$23="","",'別紙様式2-2（処遇改善加算対象外サービス　総括表）'!$F$23))</f>
        <v/>
      </c>
      <c r="AV12" s="494" t="str">
        <f>IF(基本情報入力シート!$B65="","",   IF('別紙様式2-2（処遇改善加算対象外サービス　総括表）'!$F$24="","",'別紙様式2-2（処遇改善加算対象外サービス　総括表）'!$F$24))</f>
        <v/>
      </c>
      <c r="AW12" s="494" t="str">
        <f>IF(基本情報入力シート!$B65="","",   IF('別紙様式2-2（処遇改善加算対象外サービス　総括表）'!$F$25="","",'別紙様式2-2（処遇改善加算対象外サービス　総括表）'!$F$25))</f>
        <v/>
      </c>
      <c r="AX12" s="494" t="str">
        <f>IF(基本情報入力シート!$B65="","",   IF('別紙様式2-2（処遇改善加算対象外サービス　総括表）'!$F$26="","",'別紙様式2-2（処遇改善加算対象外サービス　総括表）'!$F$26))</f>
        <v/>
      </c>
      <c r="AY12" s="494" t="str">
        <f>IF(基本情報入力シート!$B65="","",   IF('別紙様式2-2（処遇改善加算対象外サービス　総括表）'!$F$27="","",'別紙様式2-2（処遇改善加算対象外サービス　総括表）'!$F$27))</f>
        <v/>
      </c>
      <c r="AZ12" s="494" t="str">
        <f>IF(基本情報入力シート!$B65="","",   IF('別紙様式2-2（処遇改善加算対象外サービス　総括表）'!$F$28="","",'別紙様式2-2（処遇改善加算対象外サービス　総括表）'!$F$28))</f>
        <v/>
      </c>
      <c r="BA12" s="494" t="str">
        <f>IF(基本情報入力シート!$B65="","",   IF('別紙様式2-2（処遇改善加算対象外サービス　総括表）'!$F$29="","",'別紙様式2-2（処遇改善加算対象外サービス　総括表）'!$F$29))</f>
        <v/>
      </c>
      <c r="BB12" s="494" t="str">
        <f>IF(基本情報入力シート!$B65="","",   IF('別紙様式2-2（処遇改善加算対象外サービス　総括表）'!$F$30="","",'別紙様式2-2（処遇改善加算対象外サービス　総括表）'!$F$30))</f>
        <v/>
      </c>
      <c r="BC12" s="494" t="str">
        <f>IF(基本情報入力シート!$B65="","",   IF('別紙様式2-2（処遇改善加算対象外サービス　総括表）'!$F$31="","",'別紙様式2-2（処遇改善加算対象外サービス　総括表）'!$F$31))</f>
        <v/>
      </c>
      <c r="BD12" s="494" t="str">
        <f>IF(基本情報入力シート!$B65="","",   IF('別紙様式2-2（処遇改善加算対象外サービス　総括表）'!$F$32="","",'別紙様式2-2（処遇改善加算対象外サービス　総括表）'!$F$32))</f>
        <v/>
      </c>
      <c r="BE12" s="494" t="str">
        <f>IF(基本情報入力シート!$B65="","",   IF('別紙様式2-2（処遇改善加算対象外サービス　総括表）'!$F$33="","",'別紙様式2-2（処遇改善加算対象外サービス　総括表）'!$F$33))</f>
        <v/>
      </c>
      <c r="BF12" s="494" t="str">
        <f>IF(基本情報入力シート!$B65="","",   IF('別紙様式2-2（処遇改善加算対象外サービス　総括表）'!$F$34="","",'別紙様式2-2（処遇改善加算対象外サービス　総括表）'!$F$34))</f>
        <v/>
      </c>
      <c r="BG12" s="494" t="str">
        <f>IF(基本情報入力シート!$B65="","",   IF('別紙様式2-2（処遇改善加算対象外サービス　総括表）'!$F$35="","",'別紙様式2-2（処遇改善加算対象外サービス　総括表）'!$F$35))</f>
        <v/>
      </c>
      <c r="BH12" s="494" t="str">
        <f>IF(基本情報入力シート!$B65="","",   IF('別紙様式2-2（処遇改善加算対象外サービス　総括表）'!$F$36="","",'別紙様式2-2（処遇改善加算対象外サービス　総括表）'!$F$36))</f>
        <v/>
      </c>
      <c r="BI12" s="494" t="str">
        <f>IF(基本情報入力シート!$B65="","",   IF('別紙様式2-2（処遇改善加算対象外サービス　総括表）'!$F$37="","",'別紙様式2-2（処遇改善加算対象外サービス　総括表）'!$F$37))</f>
        <v/>
      </c>
      <c r="BJ12" s="494" t="str">
        <f>IF(基本情報入力シート!$B65="","",   IF('別紙様式2-2（処遇改善加算対象外サービス　総括表）'!$F$38="","",'別紙様式2-2（処遇改善加算対象外サービス　総括表）'!$F$38))</f>
        <v/>
      </c>
      <c r="BK12" s="494" t="str">
        <f>IF(基本情報入力シート!$B65="","",   IF('別紙様式2-2（処遇改善加算対象外サービス　総括表）'!$F$39="","",'別紙様式2-2（処遇改善加算対象外サービス　総括表）'!$F$39))</f>
        <v/>
      </c>
      <c r="BL12" s="494" t="str">
        <f>IF(基本情報入力シート!$B65="","",   IF('別紙様式2-2（処遇改善加算対象外サービス　総括表）'!$F$40="","",'別紙様式2-2（処遇改善加算対象外サービス　総括表）'!$F$40))</f>
        <v/>
      </c>
      <c r="BM12" s="494" t="str">
        <f>IF(基本情報入力シート!$B65="","",   IF('別紙様式2-2（処遇改善加算対象外サービス　総括表）'!$F$41="","",'別紙様式2-2（処遇改善加算対象外サービス　総括表）'!$F$41))</f>
        <v/>
      </c>
      <c r="BN12" s="494" t="str">
        <f>IF(基本情報入力シート!$B65="","",   IF('別紙様式2-2（処遇改善加算対象外サービス　総括表）'!$F$42="","",'別紙様式2-2（処遇改善加算対象外サービス　総括表）'!$F$42))</f>
        <v/>
      </c>
      <c r="BO12" s="494" t="str">
        <f>IF(基本情報入力シート!$B65="","",   IF('別紙様式2-2（処遇改善加算対象外サービス　総括表）'!$F$43="","",'別紙様式2-2（処遇改善加算対象外サービス　総括表）'!$F$43))</f>
        <v/>
      </c>
      <c r="BP12" s="494" t="str">
        <f>IF(基本情報入力シート!$B65="","",   IF('別紙様式2-2（処遇改善加算対象外サービス　総括表）'!$F$44="","",'別紙様式2-2（処遇改善加算対象外サービス　総括表）'!$F$44))</f>
        <v/>
      </c>
      <c r="BQ12" s="494" t="str">
        <f>IF(基本情報入力シート!$B65="","",   IF('別紙様式2-2（処遇改善加算対象外サービス　総括表）'!$F$45="","",'別紙様式2-2（処遇改善加算対象外サービス　総括表）'!$F$45))</f>
        <v/>
      </c>
      <c r="BR12" s="494" t="str">
        <f>IF(基本情報入力シート!$B65="","",   IF('別紙様式2-2（処遇改善加算対象外サービス　総括表）'!$F$46="","",'別紙様式2-2（処遇改善加算対象外サービス　総括表）'!$F$46))</f>
        <v/>
      </c>
      <c r="BS12" s="494" t="str">
        <f>IF(基本情報入力シート!$B65="","",   IF('別紙様式2-2（処遇改善加算対象外サービス　総括表）'!$F$47="","",'別紙様式2-2（処遇改善加算対象外サービス　総括表）'!$F$47))</f>
        <v/>
      </c>
      <c r="BT12" s="494" t="str">
        <f>IF(基本情報入力シート!$B65="","",   IF('別紙様式2-2（処遇改善加算対象外サービス　総括表）'!$F$48="","",'別紙様式2-2（処遇改善加算対象外サービス　総括表）'!$F$48))</f>
        <v/>
      </c>
      <c r="BU12" s="494" t="str">
        <f>IF(基本情報入力シート!$B65="","",   IF('別紙様式2-2（処遇改善加算対象外サービス　総括表）'!$F$49="","",'別紙様式2-2（処遇改善加算対象外サービス　総括表）'!$F$49))</f>
        <v/>
      </c>
    </row>
    <row r="13" spans="1:73">
      <c r="A13" s="508" t="str">
        <f>IF('別紙様式2-3（個表） '!B23="","",'別紙様式2-3（個表） '!A23)</f>
        <v/>
      </c>
      <c r="B13" s="494" t="str">
        <f>IF(基本情報入力シート!B66="","",基本情報入力シート!B66)</f>
        <v/>
      </c>
      <c r="C13" s="513" t="str">
        <f>IF(基本情報入力シート!L66="","",基本情報入力シート!L66)</f>
        <v/>
      </c>
      <c r="D13" s="513" t="str">
        <f>IF(基本情報入力シート!Q66="","",基本情報入力シート!Q66)</f>
        <v/>
      </c>
      <c r="E13" s="513" t="str">
        <f>IF(基本情報入力シート!V66="","",基本情報入力シート!V66)</f>
        <v/>
      </c>
      <c r="F13" s="513" t="str">
        <f>IF(基本情報入力シート!W66="","",基本情報入力シート!W66)</f>
        <v/>
      </c>
      <c r="G13" s="513" t="str">
        <f>IF(基本情報入力シート!Z66="","",基本情報入力シート!Z66)</f>
        <v/>
      </c>
      <c r="H13" s="494" t="str">
        <f>IF(基本情報入力シート!AC66="","",基本情報入力シート!AC66)</f>
        <v/>
      </c>
      <c r="I13" s="514" t="str">
        <f>IF(基本情報入力シート!AD66="","",基本情報入力シート!AD66)</f>
        <v/>
      </c>
      <c r="J13" s="514" t="str">
        <f>IF(基本情報入力シート!AE66="","",基本情報入力シート!AE66)</f>
        <v/>
      </c>
      <c r="K13" s="508" t="str">
        <f>IF('別紙様式2-3（個表） '!J23="","",'別紙様式2-3（個表） '!J23)</f>
        <v/>
      </c>
      <c r="L13" s="508" t="str">
        <f>IF('別紙様式2-3（個表） '!K23="","",'別紙様式2-3（個表） '!K23)</f>
        <v/>
      </c>
      <c r="M13" s="508" t="str">
        <f>IF('別紙様式2-3（個表） '!L23="","",'別紙様式2-3（個表） '!L23)</f>
        <v/>
      </c>
      <c r="N13" s="508" t="str">
        <f>IF('別紙様式2-3（個表） '!M23="","",'別紙様式2-3（個表） '!M23)</f>
        <v/>
      </c>
      <c r="O13" s="508" t="str">
        <f>IF('別紙様式2-3（個表） '!N23="","",'別紙様式2-3（個表） '!N23)</f>
        <v/>
      </c>
      <c r="P13" s="508" t="str">
        <f>IF('別紙様式2-3（個表） '!O23="","",'別紙様式2-3（個表） '!O23)</f>
        <v>令和７年12月</v>
      </c>
      <c r="Q13" s="508" t="str">
        <f>IF('別紙様式2-3（個表） '!P23="","",'別紙様式2-3（個表） '!P23)</f>
        <v>未入力あり</v>
      </c>
      <c r="R13" s="508" t="str">
        <f>IF('別紙様式2-3（個表） '!Q23="","",'別紙様式2-3（個表） '!Q23)</f>
        <v/>
      </c>
      <c r="S13" s="508" t="str">
        <f>IF('別紙様式2-3（個表） '!R23="","",'別紙様式2-3（個表） '!R23)</f>
        <v/>
      </c>
      <c r="T13" s="508" t="str">
        <f>IF('別紙様式2-3（個表） '!S23="","",'別紙様式2-3（個表） '!S23)</f>
        <v/>
      </c>
      <c r="U13" s="494" t="str">
        <f>IF('別紙様式2-3（個表） '!T23="","",'別紙様式2-3（個表） '!T23)</f>
        <v/>
      </c>
      <c r="V13" s="508" t="str">
        <f ca="1">IF(基本情報入力シート!$B66="","",INDIRECT("基本情報入力シート!L1７"))</f>
        <v/>
      </c>
      <c r="W13" s="508" t="str">
        <f ca="1">IF(基本情報入力シート!$B66="","",INDIRECT("基本情報入力シート!L1８"))</f>
        <v/>
      </c>
      <c r="X13" s="508" t="str">
        <f ca="1">IF(基本情報入力シート!B66="","",INDIRECT("基本情報入力シート!L1９")&amp;(INDIRECT("基本情報入力シート!P19"))&amp;(INDIRECT("基本情報入力シート!Q19")))</f>
        <v/>
      </c>
      <c r="Y13" s="508" t="str">
        <f ca="1">IF(基本情報入力シート!$B66="","",INDIRECT("基本情報入力シート!L２０"))</f>
        <v/>
      </c>
      <c r="Z13" s="508" t="str">
        <f ca="1">IF(基本情報入力シート!$B66="","",INDIRECT("基本情報入力シート!L２１"))</f>
        <v/>
      </c>
      <c r="AA13" s="508" t="str">
        <f ca="1">IF(基本情報入力シート!$B66="","",INDIRECT("基本情報入力シート!L２２"))</f>
        <v/>
      </c>
      <c r="AB13" s="508" t="str">
        <f ca="1">IF(基本情報入力シート!$B66="","",INDIRECT("基本情報入力シート!L２３"))</f>
        <v/>
      </c>
      <c r="AC13" s="508" t="str">
        <f ca="1">IF(基本情報入力シート!$B66="","",INDIRECT("基本情報入力シート!L２４"))</f>
        <v/>
      </c>
      <c r="AD13" s="508" t="str">
        <f ca="1">IF(基本情報入力シート!$B66="","",INDIRECT("基本情報入力シート!L２５"))</f>
        <v/>
      </c>
      <c r="AE13" s="508" t="str">
        <f ca="1">IF(基本情報入力シート!$B66="","",INDIRECT("基本情報入力シート!L２6"))</f>
        <v/>
      </c>
      <c r="AF13" s="508" t="str">
        <f ca="1">IF(基本情報入力シート!$B66="","",INDIRECT("基本情報入力シート!L２７"))</f>
        <v/>
      </c>
      <c r="AG13" s="508" t="str">
        <f ca="1">IF(基本情報入力シート!$B66="","",INDIRECT("基本情報入力シート!L２８"))</f>
        <v/>
      </c>
      <c r="AH13" s="494" t="str">
        <f ca="1">IF(基本情報入力シート!$B66="","",INDIRECT("'別紙様式2-1（処遇改善加算対象サービス　総括表）'!AH18"))</f>
        <v/>
      </c>
      <c r="AI13" s="494" t="str">
        <f ca="1">IF(基本情報入力シート!$B66="","",INDIRECT("'別紙様式2-1（処遇改善加算対象サービス　総括表）'!AH２２"))</f>
        <v/>
      </c>
      <c r="AJ13" s="494" t="str">
        <f>IF(基本情報入力シート!$B66="","",IF('別紙様式2-1（処遇改善加算対象サービス　総括表）'!$B$24="","",
'別紙様式2-1（処遇改善加算対象サービス　総括表）'!$B$24))</f>
        <v/>
      </c>
      <c r="AK13" s="494" t="str">
        <f>IF(基本情報入力シート!$B66="","",IF('別紙様式2-1（処遇改善加算対象サービス　総括表）'!$B$25="","",
'別紙様式2-1（処遇改善加算対象サービス　総括表）'!$B$25))</f>
        <v/>
      </c>
      <c r="AL13" s="494" t="str">
        <f>IF(基本情報入力シート!$B66="","",IF('別紙様式2-1（処遇改善加算対象サービス　総括表）'!$B$26="","",
'別紙様式2-1（処遇改善加算対象サービス　総括表）'!$B$26))</f>
        <v/>
      </c>
      <c r="AM13" s="494" t="str">
        <f>IF(基本情報入力シート!$B66="","",IF('別紙様式2-1（処遇改善加算対象サービス　総括表）'!$B$30="","",
'別紙様式2-1（処遇改善加算対象サービス　総括表）'!$B$30))</f>
        <v/>
      </c>
      <c r="AN13" s="494" t="str">
        <f>IF(基本情報入力シート!$B66="","",IF('別紙様式2-1（処遇改善加算対象サービス　総括表）'!$B$31="","",
'別紙様式2-1（処遇改善加算対象サービス　総括表）'!$B$31))</f>
        <v/>
      </c>
      <c r="AO13" s="508" t="str">
        <f>IF(基本情報入力シート!$B66="","",IF('別紙様式2-1（処遇改善加算対象サービス　総括表）'!$M$32="","",
'別紙様式2-1（処遇改善加算対象サービス　総括表）'!$M$32))</f>
        <v/>
      </c>
      <c r="AP13" s="494" t="str">
        <f>IF(基本情報入力シート!$B66="","",   IF('別紙様式2-2（処遇改善加算対象外サービス　総括表）'!$AH$17="","",'別紙様式2-2（処遇改善加算対象外サービス　総括表）'!$AH$17))</f>
        <v/>
      </c>
      <c r="AQ13" s="494" t="str">
        <f>IF(基本情報入力シート!$B66="","",   IF('別紙様式2-2（処遇改善加算対象外サービス　総括表）'!$AH$18="","", '別紙様式2-2（処遇改善加算対象外サービス　総括表）'!$AH$18))</f>
        <v/>
      </c>
      <c r="AR13" s="494" t="str">
        <f>IF(基本情報入力シート!$B66="","",   IF('別紙様式2-2（処遇改善加算対象外サービス　総括表）'!$AH$19="","",'別紙様式2-2（処遇改善加算対象外サービス　総括表）'!$AH$19))</f>
        <v/>
      </c>
      <c r="AS13" s="494" t="str">
        <f>IF(基本情報入力シート!$B66="","",   IF('別紙様式2-2（処遇改善加算対象外サービス　総括表）'!$F$21="","",'別紙様式2-2（処遇改善加算対象外サービス　総括表）'!$F$21))</f>
        <v/>
      </c>
      <c r="AT13" s="494" t="str">
        <f>IF(基本情報入力シート!$B66="","",   IF('別紙様式2-2（処遇改善加算対象外サービス　総括表）'!$F$22="","",'別紙様式2-2（処遇改善加算対象外サービス　総括表）'!$F$22))</f>
        <v/>
      </c>
      <c r="AU13" s="494" t="str">
        <f>IF(基本情報入力シート!$B66="","",   IF('別紙様式2-2（処遇改善加算対象外サービス　総括表）'!$F$23="","",'別紙様式2-2（処遇改善加算対象外サービス　総括表）'!$F$23))</f>
        <v/>
      </c>
      <c r="AV13" s="494" t="str">
        <f>IF(基本情報入力シート!$B66="","",   IF('別紙様式2-2（処遇改善加算対象外サービス　総括表）'!$F$24="","",'別紙様式2-2（処遇改善加算対象外サービス　総括表）'!$F$24))</f>
        <v/>
      </c>
      <c r="AW13" s="494" t="str">
        <f>IF(基本情報入力シート!$B66="","",   IF('別紙様式2-2（処遇改善加算対象外サービス　総括表）'!$F$25="","",'別紙様式2-2（処遇改善加算対象外サービス　総括表）'!$F$25))</f>
        <v/>
      </c>
      <c r="AX13" s="494" t="str">
        <f>IF(基本情報入力シート!$B66="","",   IF('別紙様式2-2（処遇改善加算対象外サービス　総括表）'!$F$26="","",'別紙様式2-2（処遇改善加算対象外サービス　総括表）'!$F$26))</f>
        <v/>
      </c>
      <c r="AY13" s="494" t="str">
        <f>IF(基本情報入力シート!$B66="","",   IF('別紙様式2-2（処遇改善加算対象外サービス　総括表）'!$F$27="","",'別紙様式2-2（処遇改善加算対象外サービス　総括表）'!$F$27))</f>
        <v/>
      </c>
      <c r="AZ13" s="494" t="str">
        <f>IF(基本情報入力シート!$B66="","",   IF('別紙様式2-2（処遇改善加算対象外サービス　総括表）'!$F$28="","",'別紙様式2-2（処遇改善加算対象外サービス　総括表）'!$F$28))</f>
        <v/>
      </c>
      <c r="BA13" s="494" t="str">
        <f>IF(基本情報入力シート!$B66="","",   IF('別紙様式2-2（処遇改善加算対象外サービス　総括表）'!$F$29="","",'別紙様式2-2（処遇改善加算対象外サービス　総括表）'!$F$29))</f>
        <v/>
      </c>
      <c r="BB13" s="494" t="str">
        <f>IF(基本情報入力シート!$B66="","",   IF('別紙様式2-2（処遇改善加算対象外サービス　総括表）'!$F$30="","",'別紙様式2-2（処遇改善加算対象外サービス　総括表）'!$F$30))</f>
        <v/>
      </c>
      <c r="BC13" s="494" t="str">
        <f>IF(基本情報入力シート!$B66="","",   IF('別紙様式2-2（処遇改善加算対象外サービス　総括表）'!$F$31="","",'別紙様式2-2（処遇改善加算対象外サービス　総括表）'!$F$31))</f>
        <v/>
      </c>
      <c r="BD13" s="494" t="str">
        <f>IF(基本情報入力シート!$B66="","",   IF('別紙様式2-2（処遇改善加算対象外サービス　総括表）'!$F$32="","",'別紙様式2-2（処遇改善加算対象外サービス　総括表）'!$F$32))</f>
        <v/>
      </c>
      <c r="BE13" s="494" t="str">
        <f>IF(基本情報入力シート!$B66="","",   IF('別紙様式2-2（処遇改善加算対象外サービス　総括表）'!$F$33="","",'別紙様式2-2（処遇改善加算対象外サービス　総括表）'!$F$33))</f>
        <v/>
      </c>
      <c r="BF13" s="494" t="str">
        <f>IF(基本情報入力シート!$B66="","",   IF('別紙様式2-2（処遇改善加算対象外サービス　総括表）'!$F$34="","",'別紙様式2-2（処遇改善加算対象外サービス　総括表）'!$F$34))</f>
        <v/>
      </c>
      <c r="BG13" s="494" t="str">
        <f>IF(基本情報入力シート!$B66="","",   IF('別紙様式2-2（処遇改善加算対象外サービス　総括表）'!$F$35="","",'別紙様式2-2（処遇改善加算対象外サービス　総括表）'!$F$35))</f>
        <v/>
      </c>
      <c r="BH13" s="494" t="str">
        <f>IF(基本情報入力シート!$B66="","",   IF('別紙様式2-2（処遇改善加算対象外サービス　総括表）'!$F$36="","",'別紙様式2-2（処遇改善加算対象外サービス　総括表）'!$F$36))</f>
        <v/>
      </c>
      <c r="BI13" s="494" t="str">
        <f>IF(基本情報入力シート!$B66="","",   IF('別紙様式2-2（処遇改善加算対象外サービス　総括表）'!$F$37="","",'別紙様式2-2（処遇改善加算対象外サービス　総括表）'!$F$37))</f>
        <v/>
      </c>
      <c r="BJ13" s="494" t="str">
        <f>IF(基本情報入力シート!$B66="","",   IF('別紙様式2-2（処遇改善加算対象外サービス　総括表）'!$F$38="","",'別紙様式2-2（処遇改善加算対象外サービス　総括表）'!$F$38))</f>
        <v/>
      </c>
      <c r="BK13" s="494" t="str">
        <f>IF(基本情報入力シート!$B66="","",   IF('別紙様式2-2（処遇改善加算対象外サービス　総括表）'!$F$39="","",'別紙様式2-2（処遇改善加算対象外サービス　総括表）'!$F$39))</f>
        <v/>
      </c>
      <c r="BL13" s="494" t="str">
        <f>IF(基本情報入力シート!$B66="","",   IF('別紙様式2-2（処遇改善加算対象外サービス　総括表）'!$F$40="","",'別紙様式2-2（処遇改善加算対象外サービス　総括表）'!$F$40))</f>
        <v/>
      </c>
      <c r="BM13" s="494" t="str">
        <f>IF(基本情報入力シート!$B66="","",   IF('別紙様式2-2（処遇改善加算対象外サービス　総括表）'!$F$41="","",'別紙様式2-2（処遇改善加算対象外サービス　総括表）'!$F$41))</f>
        <v/>
      </c>
      <c r="BN13" s="494" t="str">
        <f>IF(基本情報入力シート!$B66="","",   IF('別紙様式2-2（処遇改善加算対象外サービス　総括表）'!$F$42="","",'別紙様式2-2（処遇改善加算対象外サービス　総括表）'!$F$42))</f>
        <v/>
      </c>
      <c r="BO13" s="494" t="str">
        <f>IF(基本情報入力シート!$B66="","",   IF('別紙様式2-2（処遇改善加算対象外サービス　総括表）'!$F$43="","",'別紙様式2-2（処遇改善加算対象外サービス　総括表）'!$F$43))</f>
        <v/>
      </c>
      <c r="BP13" s="494" t="str">
        <f>IF(基本情報入力シート!$B66="","",   IF('別紙様式2-2（処遇改善加算対象外サービス　総括表）'!$F$44="","",'別紙様式2-2（処遇改善加算対象外サービス　総括表）'!$F$44))</f>
        <v/>
      </c>
      <c r="BQ13" s="494" t="str">
        <f>IF(基本情報入力シート!$B66="","",   IF('別紙様式2-2（処遇改善加算対象外サービス　総括表）'!$F$45="","",'別紙様式2-2（処遇改善加算対象外サービス　総括表）'!$F$45))</f>
        <v/>
      </c>
      <c r="BR13" s="494" t="str">
        <f>IF(基本情報入力シート!$B66="","",   IF('別紙様式2-2（処遇改善加算対象外サービス　総括表）'!$F$46="","",'別紙様式2-2（処遇改善加算対象外サービス　総括表）'!$F$46))</f>
        <v/>
      </c>
      <c r="BS13" s="494" t="str">
        <f>IF(基本情報入力シート!$B66="","",   IF('別紙様式2-2（処遇改善加算対象外サービス　総括表）'!$F$47="","",'別紙様式2-2（処遇改善加算対象外サービス　総括表）'!$F$47))</f>
        <v/>
      </c>
      <c r="BT13" s="494" t="str">
        <f>IF(基本情報入力シート!$B66="","",   IF('別紙様式2-2（処遇改善加算対象外サービス　総括表）'!$F$48="","",'別紙様式2-2（処遇改善加算対象外サービス　総括表）'!$F$48))</f>
        <v/>
      </c>
      <c r="BU13" s="494" t="str">
        <f>IF(基本情報入力シート!$B66="","",   IF('別紙様式2-2（処遇改善加算対象外サービス　総括表）'!$F$49="","",'別紙様式2-2（処遇改善加算対象外サービス　総括表）'!$F$49))</f>
        <v/>
      </c>
    </row>
    <row r="14" spans="1:73">
      <c r="A14" s="508" t="str">
        <f>IF('別紙様式2-3（個表） '!B24="","",'別紙様式2-3（個表） '!A24)</f>
        <v/>
      </c>
      <c r="B14" s="494" t="str">
        <f>IF(基本情報入力シート!B67="","",基本情報入力シート!B67)</f>
        <v/>
      </c>
      <c r="C14" s="513" t="str">
        <f>IF(基本情報入力シート!L67="","",基本情報入力シート!L67)</f>
        <v/>
      </c>
      <c r="D14" s="513" t="str">
        <f>IF(基本情報入力シート!Q67="","",基本情報入力シート!Q67)</f>
        <v/>
      </c>
      <c r="E14" s="513" t="str">
        <f>IF(基本情報入力シート!V67="","",基本情報入力シート!V67)</f>
        <v/>
      </c>
      <c r="F14" s="513" t="str">
        <f>IF(基本情報入力シート!W67="","",基本情報入力シート!W67)</f>
        <v/>
      </c>
      <c r="G14" s="513" t="str">
        <f>IF(基本情報入力シート!Z67="","",基本情報入力シート!Z67)</f>
        <v/>
      </c>
      <c r="H14" s="494" t="str">
        <f>IF(基本情報入力シート!AC67="","",基本情報入力シート!AC67)</f>
        <v/>
      </c>
      <c r="I14" s="514" t="str">
        <f>IF(基本情報入力シート!AD67="","",基本情報入力シート!AD67)</f>
        <v/>
      </c>
      <c r="J14" s="514" t="str">
        <f>IF(基本情報入力シート!AE67="","",基本情報入力シート!AE67)</f>
        <v/>
      </c>
      <c r="K14" s="508" t="str">
        <f>IF('別紙様式2-3（個表） '!J24="","",'別紙様式2-3（個表） '!J24)</f>
        <v/>
      </c>
      <c r="L14" s="508" t="str">
        <f>IF('別紙様式2-3（個表） '!K24="","",'別紙様式2-3（個表） '!K24)</f>
        <v/>
      </c>
      <c r="M14" s="508" t="str">
        <f>IF('別紙様式2-3（個表） '!L24="","",'別紙様式2-3（個表） '!L24)</f>
        <v/>
      </c>
      <c r="N14" s="508" t="str">
        <f>IF('別紙様式2-3（個表） '!M24="","",'別紙様式2-3（個表） '!M24)</f>
        <v/>
      </c>
      <c r="O14" s="508" t="str">
        <f>IF('別紙様式2-3（個表） '!N24="","",'別紙様式2-3（個表） '!N24)</f>
        <v/>
      </c>
      <c r="P14" s="508" t="str">
        <f>IF('別紙様式2-3（個表） '!O24="","",'別紙様式2-3（個表） '!O24)</f>
        <v>令和７年12月</v>
      </c>
      <c r="Q14" s="508" t="str">
        <f>IF('別紙様式2-3（個表） '!P24="","",'別紙様式2-3（個表） '!P24)</f>
        <v>未入力あり</v>
      </c>
      <c r="R14" s="508" t="str">
        <f>IF('別紙様式2-3（個表） '!Q24="","",'別紙様式2-3（個表） '!Q24)</f>
        <v/>
      </c>
      <c r="S14" s="508" t="str">
        <f>IF('別紙様式2-3（個表） '!R24="","",'別紙様式2-3（個表） '!R24)</f>
        <v/>
      </c>
      <c r="T14" s="508" t="str">
        <f>IF('別紙様式2-3（個表） '!S24="","",'別紙様式2-3（個表） '!S24)</f>
        <v/>
      </c>
      <c r="U14" s="494" t="str">
        <f>IF('別紙様式2-3（個表） '!T24="","",'別紙様式2-3（個表） '!T24)</f>
        <v/>
      </c>
      <c r="V14" s="508" t="str">
        <f ca="1">IF(基本情報入力シート!$B67="","",INDIRECT("基本情報入力シート!L1７"))</f>
        <v/>
      </c>
      <c r="W14" s="508" t="str">
        <f ca="1">IF(基本情報入力シート!$B67="","",INDIRECT("基本情報入力シート!L1８"))</f>
        <v/>
      </c>
      <c r="X14" s="508" t="str">
        <f ca="1">IF(基本情報入力シート!B67="","",INDIRECT("基本情報入力シート!L1９")&amp;(INDIRECT("基本情報入力シート!P19"))&amp;(INDIRECT("基本情報入力シート!Q19")))</f>
        <v/>
      </c>
      <c r="Y14" s="508" t="str">
        <f ca="1">IF(基本情報入力シート!$B67="","",INDIRECT("基本情報入力シート!L２０"))</f>
        <v/>
      </c>
      <c r="Z14" s="508" t="str">
        <f ca="1">IF(基本情報入力シート!$B67="","",INDIRECT("基本情報入力シート!L２１"))</f>
        <v/>
      </c>
      <c r="AA14" s="508" t="str">
        <f ca="1">IF(基本情報入力シート!$B67="","",INDIRECT("基本情報入力シート!L２２"))</f>
        <v/>
      </c>
      <c r="AB14" s="508" t="str">
        <f ca="1">IF(基本情報入力シート!$B67="","",INDIRECT("基本情報入力シート!L２３"))</f>
        <v/>
      </c>
      <c r="AC14" s="508" t="str">
        <f ca="1">IF(基本情報入力シート!$B67="","",INDIRECT("基本情報入力シート!L２４"))</f>
        <v/>
      </c>
      <c r="AD14" s="508" t="str">
        <f ca="1">IF(基本情報入力シート!$B67="","",INDIRECT("基本情報入力シート!L２５"))</f>
        <v/>
      </c>
      <c r="AE14" s="508" t="str">
        <f ca="1">IF(基本情報入力シート!$B67="","",INDIRECT("基本情報入力シート!L２6"))</f>
        <v/>
      </c>
      <c r="AF14" s="508" t="str">
        <f ca="1">IF(基本情報入力シート!$B67="","",INDIRECT("基本情報入力シート!L２７"))</f>
        <v/>
      </c>
      <c r="AG14" s="508" t="str">
        <f ca="1">IF(基本情報入力シート!$B67="","",INDIRECT("基本情報入力シート!L２８"))</f>
        <v/>
      </c>
      <c r="AH14" s="494" t="str">
        <f ca="1">IF(基本情報入力シート!$B67="","",INDIRECT("'別紙様式2-1（処遇改善加算対象サービス　総括表）'!AH18"))</f>
        <v/>
      </c>
      <c r="AI14" s="494" t="str">
        <f ca="1">IF(基本情報入力シート!$B67="","",INDIRECT("'別紙様式2-1（処遇改善加算対象サービス　総括表）'!AH２２"))</f>
        <v/>
      </c>
      <c r="AJ14" s="494" t="str">
        <f>IF(基本情報入力シート!$B67="","",IF('別紙様式2-1（処遇改善加算対象サービス　総括表）'!$B$24="","",
'別紙様式2-1（処遇改善加算対象サービス　総括表）'!$B$24))</f>
        <v/>
      </c>
      <c r="AK14" s="494" t="str">
        <f>IF(基本情報入力シート!$B67="","",IF('別紙様式2-1（処遇改善加算対象サービス　総括表）'!$B$25="","",
'別紙様式2-1（処遇改善加算対象サービス　総括表）'!$B$25))</f>
        <v/>
      </c>
      <c r="AL14" s="494" t="str">
        <f>IF(基本情報入力シート!$B67="","",IF('別紙様式2-1（処遇改善加算対象サービス　総括表）'!$B$26="","",
'別紙様式2-1（処遇改善加算対象サービス　総括表）'!$B$26))</f>
        <v/>
      </c>
      <c r="AM14" s="494" t="str">
        <f>IF(基本情報入力シート!$B67="","",IF('別紙様式2-1（処遇改善加算対象サービス　総括表）'!$B$30="","",
'別紙様式2-1（処遇改善加算対象サービス　総括表）'!$B$30))</f>
        <v/>
      </c>
      <c r="AN14" s="494" t="str">
        <f>IF(基本情報入力シート!$B67="","",IF('別紙様式2-1（処遇改善加算対象サービス　総括表）'!$B$31="","",
'別紙様式2-1（処遇改善加算対象サービス　総括表）'!$B$31))</f>
        <v/>
      </c>
      <c r="AO14" s="508" t="str">
        <f>IF(基本情報入力シート!$B67="","",IF('別紙様式2-1（処遇改善加算対象サービス　総括表）'!$M$32="","",
'別紙様式2-1（処遇改善加算対象サービス　総括表）'!$M$32))</f>
        <v/>
      </c>
      <c r="AP14" s="494" t="str">
        <f>IF(基本情報入力シート!$B67="","",   IF('別紙様式2-2（処遇改善加算対象外サービス　総括表）'!$AH$17="","",'別紙様式2-2（処遇改善加算対象外サービス　総括表）'!$AH$17))</f>
        <v/>
      </c>
      <c r="AQ14" s="494" t="str">
        <f>IF(基本情報入力シート!$B67="","",   IF('別紙様式2-2（処遇改善加算対象外サービス　総括表）'!$AH$18="","", '別紙様式2-2（処遇改善加算対象外サービス　総括表）'!$AH$18))</f>
        <v/>
      </c>
      <c r="AR14" s="494" t="str">
        <f>IF(基本情報入力シート!$B67="","",   IF('別紙様式2-2（処遇改善加算対象外サービス　総括表）'!$AH$19="","",'別紙様式2-2（処遇改善加算対象外サービス　総括表）'!$AH$19))</f>
        <v/>
      </c>
      <c r="AS14" s="494" t="str">
        <f>IF(基本情報入力シート!$B67="","",   IF('別紙様式2-2（処遇改善加算対象外サービス　総括表）'!$F$21="","",'別紙様式2-2（処遇改善加算対象外サービス　総括表）'!$F$21))</f>
        <v/>
      </c>
      <c r="AT14" s="494" t="str">
        <f>IF(基本情報入力シート!$B67="","",   IF('別紙様式2-2（処遇改善加算対象外サービス　総括表）'!$F$22="","",'別紙様式2-2（処遇改善加算対象外サービス　総括表）'!$F$22))</f>
        <v/>
      </c>
      <c r="AU14" s="494" t="str">
        <f>IF(基本情報入力シート!$B67="","",   IF('別紙様式2-2（処遇改善加算対象外サービス　総括表）'!$F$23="","",'別紙様式2-2（処遇改善加算対象外サービス　総括表）'!$F$23))</f>
        <v/>
      </c>
      <c r="AV14" s="494" t="str">
        <f>IF(基本情報入力シート!$B67="","",   IF('別紙様式2-2（処遇改善加算対象外サービス　総括表）'!$F$24="","",'別紙様式2-2（処遇改善加算対象外サービス　総括表）'!$F$24))</f>
        <v/>
      </c>
      <c r="AW14" s="494" t="str">
        <f>IF(基本情報入力シート!$B67="","",   IF('別紙様式2-2（処遇改善加算対象外サービス　総括表）'!$F$25="","",'別紙様式2-2（処遇改善加算対象外サービス　総括表）'!$F$25))</f>
        <v/>
      </c>
      <c r="AX14" s="494" t="str">
        <f>IF(基本情報入力シート!$B67="","",   IF('別紙様式2-2（処遇改善加算対象外サービス　総括表）'!$F$26="","",'別紙様式2-2（処遇改善加算対象外サービス　総括表）'!$F$26))</f>
        <v/>
      </c>
      <c r="AY14" s="494" t="str">
        <f>IF(基本情報入力シート!$B67="","",   IF('別紙様式2-2（処遇改善加算対象外サービス　総括表）'!$F$27="","",'別紙様式2-2（処遇改善加算対象外サービス　総括表）'!$F$27))</f>
        <v/>
      </c>
      <c r="AZ14" s="494" t="str">
        <f>IF(基本情報入力シート!$B67="","",   IF('別紙様式2-2（処遇改善加算対象外サービス　総括表）'!$F$28="","",'別紙様式2-2（処遇改善加算対象外サービス　総括表）'!$F$28))</f>
        <v/>
      </c>
      <c r="BA14" s="494" t="str">
        <f>IF(基本情報入力シート!$B67="","",   IF('別紙様式2-2（処遇改善加算対象外サービス　総括表）'!$F$29="","",'別紙様式2-2（処遇改善加算対象外サービス　総括表）'!$F$29))</f>
        <v/>
      </c>
      <c r="BB14" s="494" t="str">
        <f>IF(基本情報入力シート!$B67="","",   IF('別紙様式2-2（処遇改善加算対象外サービス　総括表）'!$F$30="","",'別紙様式2-2（処遇改善加算対象外サービス　総括表）'!$F$30))</f>
        <v/>
      </c>
      <c r="BC14" s="494" t="str">
        <f>IF(基本情報入力シート!$B67="","",   IF('別紙様式2-2（処遇改善加算対象外サービス　総括表）'!$F$31="","",'別紙様式2-2（処遇改善加算対象外サービス　総括表）'!$F$31))</f>
        <v/>
      </c>
      <c r="BD14" s="494" t="str">
        <f>IF(基本情報入力シート!$B67="","",   IF('別紙様式2-2（処遇改善加算対象外サービス　総括表）'!$F$32="","",'別紙様式2-2（処遇改善加算対象外サービス　総括表）'!$F$32))</f>
        <v/>
      </c>
      <c r="BE14" s="494" t="str">
        <f>IF(基本情報入力シート!$B67="","",   IF('別紙様式2-2（処遇改善加算対象外サービス　総括表）'!$F$33="","",'別紙様式2-2（処遇改善加算対象外サービス　総括表）'!$F$33))</f>
        <v/>
      </c>
      <c r="BF14" s="494" t="str">
        <f>IF(基本情報入力シート!$B67="","",   IF('別紙様式2-2（処遇改善加算対象外サービス　総括表）'!$F$34="","",'別紙様式2-2（処遇改善加算対象外サービス　総括表）'!$F$34))</f>
        <v/>
      </c>
      <c r="BG14" s="494" t="str">
        <f>IF(基本情報入力シート!$B67="","",   IF('別紙様式2-2（処遇改善加算対象外サービス　総括表）'!$F$35="","",'別紙様式2-2（処遇改善加算対象外サービス　総括表）'!$F$35))</f>
        <v/>
      </c>
      <c r="BH14" s="494" t="str">
        <f>IF(基本情報入力シート!$B67="","",   IF('別紙様式2-2（処遇改善加算対象外サービス　総括表）'!$F$36="","",'別紙様式2-2（処遇改善加算対象外サービス　総括表）'!$F$36))</f>
        <v/>
      </c>
      <c r="BI14" s="494" t="str">
        <f>IF(基本情報入力シート!$B67="","",   IF('別紙様式2-2（処遇改善加算対象外サービス　総括表）'!$F$37="","",'別紙様式2-2（処遇改善加算対象外サービス　総括表）'!$F$37))</f>
        <v/>
      </c>
      <c r="BJ14" s="494" t="str">
        <f>IF(基本情報入力シート!$B67="","",   IF('別紙様式2-2（処遇改善加算対象外サービス　総括表）'!$F$38="","",'別紙様式2-2（処遇改善加算対象外サービス　総括表）'!$F$38))</f>
        <v/>
      </c>
      <c r="BK14" s="494" t="str">
        <f>IF(基本情報入力シート!$B67="","",   IF('別紙様式2-2（処遇改善加算対象外サービス　総括表）'!$F$39="","",'別紙様式2-2（処遇改善加算対象外サービス　総括表）'!$F$39))</f>
        <v/>
      </c>
      <c r="BL14" s="494" t="str">
        <f>IF(基本情報入力シート!$B67="","",   IF('別紙様式2-2（処遇改善加算対象外サービス　総括表）'!$F$40="","",'別紙様式2-2（処遇改善加算対象外サービス　総括表）'!$F$40))</f>
        <v/>
      </c>
      <c r="BM14" s="494" t="str">
        <f>IF(基本情報入力シート!$B67="","",   IF('別紙様式2-2（処遇改善加算対象外サービス　総括表）'!$F$41="","",'別紙様式2-2（処遇改善加算対象外サービス　総括表）'!$F$41))</f>
        <v/>
      </c>
      <c r="BN14" s="494" t="str">
        <f>IF(基本情報入力シート!$B67="","",   IF('別紙様式2-2（処遇改善加算対象外サービス　総括表）'!$F$42="","",'別紙様式2-2（処遇改善加算対象外サービス　総括表）'!$F$42))</f>
        <v/>
      </c>
      <c r="BO14" s="494" t="str">
        <f>IF(基本情報入力シート!$B67="","",   IF('別紙様式2-2（処遇改善加算対象外サービス　総括表）'!$F$43="","",'別紙様式2-2（処遇改善加算対象外サービス　総括表）'!$F$43))</f>
        <v/>
      </c>
      <c r="BP14" s="494" t="str">
        <f>IF(基本情報入力シート!$B67="","",   IF('別紙様式2-2（処遇改善加算対象外サービス　総括表）'!$F$44="","",'別紙様式2-2（処遇改善加算対象外サービス　総括表）'!$F$44))</f>
        <v/>
      </c>
      <c r="BQ14" s="494" t="str">
        <f>IF(基本情報入力シート!$B67="","",   IF('別紙様式2-2（処遇改善加算対象外サービス　総括表）'!$F$45="","",'別紙様式2-2（処遇改善加算対象外サービス　総括表）'!$F$45))</f>
        <v/>
      </c>
      <c r="BR14" s="494" t="str">
        <f>IF(基本情報入力シート!$B67="","",   IF('別紙様式2-2（処遇改善加算対象外サービス　総括表）'!$F$46="","",'別紙様式2-2（処遇改善加算対象外サービス　総括表）'!$F$46))</f>
        <v/>
      </c>
      <c r="BS14" s="494" t="str">
        <f>IF(基本情報入力シート!$B67="","",   IF('別紙様式2-2（処遇改善加算対象外サービス　総括表）'!$F$47="","",'別紙様式2-2（処遇改善加算対象外サービス　総括表）'!$F$47))</f>
        <v/>
      </c>
      <c r="BT14" s="494" t="str">
        <f>IF(基本情報入力シート!$B67="","",   IF('別紙様式2-2（処遇改善加算対象外サービス　総括表）'!$F$48="","",'別紙様式2-2（処遇改善加算対象外サービス　総括表）'!$F$48))</f>
        <v/>
      </c>
      <c r="BU14" s="494" t="str">
        <f>IF(基本情報入力シート!$B67="","",   IF('別紙様式2-2（処遇改善加算対象外サービス　総括表）'!$F$49="","",'別紙様式2-2（処遇改善加算対象外サービス　総括表）'!$F$49))</f>
        <v/>
      </c>
    </row>
    <row r="15" spans="1:73">
      <c r="A15" s="508" t="str">
        <f>IF('別紙様式2-3（個表） '!B25="","",'別紙様式2-3（個表） '!A25)</f>
        <v/>
      </c>
      <c r="B15" s="494" t="str">
        <f>IF(基本情報入力シート!B68="","",基本情報入力シート!B68)</f>
        <v/>
      </c>
      <c r="C15" s="513" t="str">
        <f>IF(基本情報入力シート!L68="","",基本情報入力シート!L68)</f>
        <v/>
      </c>
      <c r="D15" s="513" t="str">
        <f>IF(基本情報入力シート!Q68="","",基本情報入力シート!Q68)</f>
        <v/>
      </c>
      <c r="E15" s="513" t="str">
        <f>IF(基本情報入力シート!V68="","",基本情報入力シート!V68)</f>
        <v/>
      </c>
      <c r="F15" s="513" t="str">
        <f>IF(基本情報入力シート!W68="","",基本情報入力シート!W68)</f>
        <v/>
      </c>
      <c r="G15" s="513" t="str">
        <f>IF(基本情報入力シート!Z68="","",基本情報入力シート!Z68)</f>
        <v/>
      </c>
      <c r="H15" s="494" t="str">
        <f>IF(基本情報入力シート!AC68="","",基本情報入力シート!AC68)</f>
        <v/>
      </c>
      <c r="I15" s="514" t="str">
        <f>IF(基本情報入力シート!AD68="","",基本情報入力シート!AD68)</f>
        <v/>
      </c>
      <c r="J15" s="514" t="str">
        <f>IF(基本情報入力シート!AE68="","",基本情報入力シート!AE68)</f>
        <v/>
      </c>
      <c r="K15" s="508" t="str">
        <f>IF('別紙様式2-3（個表） '!J25="","",'別紙様式2-3（個表） '!J25)</f>
        <v/>
      </c>
      <c r="L15" s="508" t="str">
        <f>IF('別紙様式2-3（個表） '!K25="","",'別紙様式2-3（個表） '!K25)</f>
        <v/>
      </c>
      <c r="M15" s="508" t="str">
        <f>IF('別紙様式2-3（個表） '!L25="","",'別紙様式2-3（個表） '!L25)</f>
        <v/>
      </c>
      <c r="N15" s="508" t="str">
        <f>IF('別紙様式2-3（個表） '!M25="","",'別紙様式2-3（個表） '!M25)</f>
        <v/>
      </c>
      <c r="O15" s="508" t="str">
        <f>IF('別紙様式2-3（個表） '!N25="","",'別紙様式2-3（個表） '!N25)</f>
        <v/>
      </c>
      <c r="P15" s="508" t="str">
        <f>IF('別紙様式2-3（個表） '!O25="","",'別紙様式2-3（個表） '!O25)</f>
        <v>令和７年12月</v>
      </c>
      <c r="Q15" s="508" t="str">
        <f>IF('別紙様式2-3（個表） '!P25="","",'別紙様式2-3（個表） '!P25)</f>
        <v>未入力あり</v>
      </c>
      <c r="R15" s="508" t="str">
        <f>IF('別紙様式2-3（個表） '!Q25="","",'別紙様式2-3（個表） '!Q25)</f>
        <v/>
      </c>
      <c r="S15" s="508" t="str">
        <f>IF('別紙様式2-3（個表） '!R25="","",'別紙様式2-3（個表） '!R25)</f>
        <v/>
      </c>
      <c r="T15" s="508" t="str">
        <f>IF('別紙様式2-3（個表） '!S25="","",'別紙様式2-3（個表） '!S25)</f>
        <v/>
      </c>
      <c r="U15" s="494" t="str">
        <f>IF('別紙様式2-3（個表） '!T25="","",'別紙様式2-3（個表） '!T25)</f>
        <v/>
      </c>
      <c r="V15" s="508" t="str">
        <f ca="1">IF(基本情報入力シート!$B68="","",INDIRECT("基本情報入力シート!L1７"))</f>
        <v/>
      </c>
      <c r="W15" s="508" t="str">
        <f ca="1">IF(基本情報入力シート!$B68="","",INDIRECT("基本情報入力シート!L1８"))</f>
        <v/>
      </c>
      <c r="X15" s="508" t="str">
        <f ca="1">IF(基本情報入力シート!B68="","",INDIRECT("基本情報入力シート!L1９")&amp;(INDIRECT("基本情報入力シート!P19"))&amp;(INDIRECT("基本情報入力シート!Q19")))</f>
        <v/>
      </c>
      <c r="Y15" s="508" t="str">
        <f ca="1">IF(基本情報入力シート!$B68="","",INDIRECT("基本情報入力シート!L２０"))</f>
        <v/>
      </c>
      <c r="Z15" s="508" t="str">
        <f ca="1">IF(基本情報入力シート!$B68="","",INDIRECT("基本情報入力シート!L２１"))</f>
        <v/>
      </c>
      <c r="AA15" s="508" t="str">
        <f ca="1">IF(基本情報入力シート!$B68="","",INDIRECT("基本情報入力シート!L２２"))</f>
        <v/>
      </c>
      <c r="AB15" s="508" t="str">
        <f ca="1">IF(基本情報入力シート!$B68="","",INDIRECT("基本情報入力シート!L２３"))</f>
        <v/>
      </c>
      <c r="AC15" s="508" t="str">
        <f ca="1">IF(基本情報入力シート!$B68="","",INDIRECT("基本情報入力シート!L２４"))</f>
        <v/>
      </c>
      <c r="AD15" s="508" t="str">
        <f ca="1">IF(基本情報入力シート!$B68="","",INDIRECT("基本情報入力シート!L２５"))</f>
        <v/>
      </c>
      <c r="AE15" s="508" t="str">
        <f ca="1">IF(基本情報入力シート!$B68="","",INDIRECT("基本情報入力シート!L２6"))</f>
        <v/>
      </c>
      <c r="AF15" s="508" t="str">
        <f ca="1">IF(基本情報入力シート!$B68="","",INDIRECT("基本情報入力シート!L２７"))</f>
        <v/>
      </c>
      <c r="AG15" s="508" t="str">
        <f ca="1">IF(基本情報入力シート!$B68="","",INDIRECT("基本情報入力シート!L２８"))</f>
        <v/>
      </c>
      <c r="AH15" s="494" t="str">
        <f ca="1">IF(基本情報入力シート!$B68="","",INDIRECT("'別紙様式2-1（処遇改善加算対象サービス　総括表）'!AH18"))</f>
        <v/>
      </c>
      <c r="AI15" s="494" t="str">
        <f ca="1">IF(基本情報入力シート!$B68="","",INDIRECT("'別紙様式2-1（処遇改善加算対象サービス　総括表）'!AH２２"))</f>
        <v/>
      </c>
      <c r="AJ15" s="494" t="str">
        <f>IF(基本情報入力シート!$B68="","",IF('別紙様式2-1（処遇改善加算対象サービス　総括表）'!$B$24="","",
'別紙様式2-1（処遇改善加算対象サービス　総括表）'!$B$24))</f>
        <v/>
      </c>
      <c r="AK15" s="494" t="str">
        <f>IF(基本情報入力シート!$B68="","",IF('別紙様式2-1（処遇改善加算対象サービス　総括表）'!$B$25="","",
'別紙様式2-1（処遇改善加算対象サービス　総括表）'!$B$25))</f>
        <v/>
      </c>
      <c r="AL15" s="494" t="str">
        <f>IF(基本情報入力シート!$B68="","",IF('別紙様式2-1（処遇改善加算対象サービス　総括表）'!$B$26="","",
'別紙様式2-1（処遇改善加算対象サービス　総括表）'!$B$26))</f>
        <v/>
      </c>
      <c r="AM15" s="494" t="str">
        <f>IF(基本情報入力シート!$B68="","",IF('別紙様式2-1（処遇改善加算対象サービス　総括表）'!$B$30="","",
'別紙様式2-1（処遇改善加算対象サービス　総括表）'!$B$30))</f>
        <v/>
      </c>
      <c r="AN15" s="494" t="str">
        <f>IF(基本情報入力シート!$B68="","",IF('別紙様式2-1（処遇改善加算対象サービス　総括表）'!$B$31="","",
'別紙様式2-1（処遇改善加算対象サービス　総括表）'!$B$31))</f>
        <v/>
      </c>
      <c r="AO15" s="508" t="str">
        <f>IF(基本情報入力シート!$B68="","",IF('別紙様式2-1（処遇改善加算対象サービス　総括表）'!$M$32="","",
'別紙様式2-1（処遇改善加算対象サービス　総括表）'!$M$32))</f>
        <v/>
      </c>
      <c r="AP15" s="494" t="str">
        <f>IF(基本情報入力シート!$B68="","",   IF('別紙様式2-2（処遇改善加算対象外サービス　総括表）'!$AH$17="","",'別紙様式2-2（処遇改善加算対象外サービス　総括表）'!$AH$17))</f>
        <v/>
      </c>
      <c r="AQ15" s="494" t="str">
        <f>IF(基本情報入力シート!$B68="","",   IF('別紙様式2-2（処遇改善加算対象外サービス　総括表）'!$AH$18="","", '別紙様式2-2（処遇改善加算対象外サービス　総括表）'!$AH$18))</f>
        <v/>
      </c>
      <c r="AR15" s="494" t="str">
        <f>IF(基本情報入力シート!$B68="","",   IF('別紙様式2-2（処遇改善加算対象外サービス　総括表）'!$AH$19="","",'別紙様式2-2（処遇改善加算対象外サービス　総括表）'!$AH$19))</f>
        <v/>
      </c>
      <c r="AS15" s="494" t="str">
        <f>IF(基本情報入力シート!$B68="","",   IF('別紙様式2-2（処遇改善加算対象外サービス　総括表）'!$F$21="","",'別紙様式2-2（処遇改善加算対象外サービス　総括表）'!$F$21))</f>
        <v/>
      </c>
      <c r="AT15" s="494" t="str">
        <f>IF(基本情報入力シート!$B68="","",   IF('別紙様式2-2（処遇改善加算対象外サービス　総括表）'!$F$22="","",'別紙様式2-2（処遇改善加算対象外サービス　総括表）'!$F$22))</f>
        <v/>
      </c>
      <c r="AU15" s="494" t="str">
        <f>IF(基本情報入力シート!$B68="","",   IF('別紙様式2-2（処遇改善加算対象外サービス　総括表）'!$F$23="","",'別紙様式2-2（処遇改善加算対象外サービス　総括表）'!$F$23))</f>
        <v/>
      </c>
      <c r="AV15" s="494" t="str">
        <f>IF(基本情報入力シート!$B68="","",   IF('別紙様式2-2（処遇改善加算対象外サービス　総括表）'!$F$24="","",'別紙様式2-2（処遇改善加算対象外サービス　総括表）'!$F$24))</f>
        <v/>
      </c>
      <c r="AW15" s="494" t="str">
        <f>IF(基本情報入力シート!$B68="","",   IF('別紙様式2-2（処遇改善加算対象外サービス　総括表）'!$F$25="","",'別紙様式2-2（処遇改善加算対象外サービス　総括表）'!$F$25))</f>
        <v/>
      </c>
      <c r="AX15" s="494" t="str">
        <f>IF(基本情報入力シート!$B68="","",   IF('別紙様式2-2（処遇改善加算対象外サービス　総括表）'!$F$26="","",'別紙様式2-2（処遇改善加算対象外サービス　総括表）'!$F$26))</f>
        <v/>
      </c>
      <c r="AY15" s="494" t="str">
        <f>IF(基本情報入力シート!$B68="","",   IF('別紙様式2-2（処遇改善加算対象外サービス　総括表）'!$F$27="","",'別紙様式2-2（処遇改善加算対象外サービス　総括表）'!$F$27))</f>
        <v/>
      </c>
      <c r="AZ15" s="494" t="str">
        <f>IF(基本情報入力シート!$B68="","",   IF('別紙様式2-2（処遇改善加算対象外サービス　総括表）'!$F$28="","",'別紙様式2-2（処遇改善加算対象外サービス　総括表）'!$F$28))</f>
        <v/>
      </c>
      <c r="BA15" s="494" t="str">
        <f>IF(基本情報入力シート!$B68="","",   IF('別紙様式2-2（処遇改善加算対象外サービス　総括表）'!$F$29="","",'別紙様式2-2（処遇改善加算対象外サービス　総括表）'!$F$29))</f>
        <v/>
      </c>
      <c r="BB15" s="494" t="str">
        <f>IF(基本情報入力シート!$B68="","",   IF('別紙様式2-2（処遇改善加算対象外サービス　総括表）'!$F$30="","",'別紙様式2-2（処遇改善加算対象外サービス　総括表）'!$F$30))</f>
        <v/>
      </c>
      <c r="BC15" s="494" t="str">
        <f>IF(基本情報入力シート!$B68="","",   IF('別紙様式2-2（処遇改善加算対象外サービス　総括表）'!$F$31="","",'別紙様式2-2（処遇改善加算対象外サービス　総括表）'!$F$31))</f>
        <v/>
      </c>
      <c r="BD15" s="494" t="str">
        <f>IF(基本情報入力シート!$B68="","",   IF('別紙様式2-2（処遇改善加算対象外サービス　総括表）'!$F$32="","",'別紙様式2-2（処遇改善加算対象外サービス　総括表）'!$F$32))</f>
        <v/>
      </c>
      <c r="BE15" s="494" t="str">
        <f>IF(基本情報入力シート!$B68="","",   IF('別紙様式2-2（処遇改善加算対象外サービス　総括表）'!$F$33="","",'別紙様式2-2（処遇改善加算対象外サービス　総括表）'!$F$33))</f>
        <v/>
      </c>
      <c r="BF15" s="494" t="str">
        <f>IF(基本情報入力シート!$B68="","",   IF('別紙様式2-2（処遇改善加算対象外サービス　総括表）'!$F$34="","",'別紙様式2-2（処遇改善加算対象外サービス　総括表）'!$F$34))</f>
        <v/>
      </c>
      <c r="BG15" s="494" t="str">
        <f>IF(基本情報入力シート!$B68="","",   IF('別紙様式2-2（処遇改善加算対象外サービス　総括表）'!$F$35="","",'別紙様式2-2（処遇改善加算対象外サービス　総括表）'!$F$35))</f>
        <v/>
      </c>
      <c r="BH15" s="494" t="str">
        <f>IF(基本情報入力シート!$B68="","",   IF('別紙様式2-2（処遇改善加算対象外サービス　総括表）'!$F$36="","",'別紙様式2-2（処遇改善加算対象外サービス　総括表）'!$F$36))</f>
        <v/>
      </c>
      <c r="BI15" s="494" t="str">
        <f>IF(基本情報入力シート!$B68="","",   IF('別紙様式2-2（処遇改善加算対象外サービス　総括表）'!$F$37="","",'別紙様式2-2（処遇改善加算対象外サービス　総括表）'!$F$37))</f>
        <v/>
      </c>
      <c r="BJ15" s="494" t="str">
        <f>IF(基本情報入力シート!$B68="","",   IF('別紙様式2-2（処遇改善加算対象外サービス　総括表）'!$F$38="","",'別紙様式2-2（処遇改善加算対象外サービス　総括表）'!$F$38))</f>
        <v/>
      </c>
      <c r="BK15" s="494" t="str">
        <f>IF(基本情報入力シート!$B68="","",   IF('別紙様式2-2（処遇改善加算対象外サービス　総括表）'!$F$39="","",'別紙様式2-2（処遇改善加算対象外サービス　総括表）'!$F$39))</f>
        <v/>
      </c>
      <c r="BL15" s="494" t="str">
        <f>IF(基本情報入力シート!$B68="","",   IF('別紙様式2-2（処遇改善加算対象外サービス　総括表）'!$F$40="","",'別紙様式2-2（処遇改善加算対象外サービス　総括表）'!$F$40))</f>
        <v/>
      </c>
      <c r="BM15" s="494" t="str">
        <f>IF(基本情報入力シート!$B68="","",   IF('別紙様式2-2（処遇改善加算対象外サービス　総括表）'!$F$41="","",'別紙様式2-2（処遇改善加算対象外サービス　総括表）'!$F$41))</f>
        <v/>
      </c>
      <c r="BN15" s="494" t="str">
        <f>IF(基本情報入力シート!$B68="","",   IF('別紙様式2-2（処遇改善加算対象外サービス　総括表）'!$F$42="","",'別紙様式2-2（処遇改善加算対象外サービス　総括表）'!$F$42))</f>
        <v/>
      </c>
      <c r="BO15" s="494" t="str">
        <f>IF(基本情報入力シート!$B68="","",   IF('別紙様式2-2（処遇改善加算対象外サービス　総括表）'!$F$43="","",'別紙様式2-2（処遇改善加算対象外サービス　総括表）'!$F$43))</f>
        <v/>
      </c>
      <c r="BP15" s="494" t="str">
        <f>IF(基本情報入力シート!$B68="","",   IF('別紙様式2-2（処遇改善加算対象外サービス　総括表）'!$F$44="","",'別紙様式2-2（処遇改善加算対象外サービス　総括表）'!$F$44))</f>
        <v/>
      </c>
      <c r="BQ15" s="494" t="str">
        <f>IF(基本情報入力シート!$B68="","",   IF('別紙様式2-2（処遇改善加算対象外サービス　総括表）'!$F$45="","",'別紙様式2-2（処遇改善加算対象外サービス　総括表）'!$F$45))</f>
        <v/>
      </c>
      <c r="BR15" s="494" t="str">
        <f>IF(基本情報入力シート!$B68="","",   IF('別紙様式2-2（処遇改善加算対象外サービス　総括表）'!$F$46="","",'別紙様式2-2（処遇改善加算対象外サービス　総括表）'!$F$46))</f>
        <v/>
      </c>
      <c r="BS15" s="494" t="str">
        <f>IF(基本情報入力シート!$B68="","",   IF('別紙様式2-2（処遇改善加算対象外サービス　総括表）'!$F$47="","",'別紙様式2-2（処遇改善加算対象外サービス　総括表）'!$F$47))</f>
        <v/>
      </c>
      <c r="BT15" s="494" t="str">
        <f>IF(基本情報入力シート!$B68="","",   IF('別紙様式2-2（処遇改善加算対象外サービス　総括表）'!$F$48="","",'別紙様式2-2（処遇改善加算対象外サービス　総括表）'!$F$48))</f>
        <v/>
      </c>
      <c r="BU15" s="494" t="str">
        <f>IF(基本情報入力シート!$B68="","",   IF('別紙様式2-2（処遇改善加算対象外サービス　総括表）'!$F$49="","",'別紙様式2-2（処遇改善加算対象外サービス　総括表）'!$F$49))</f>
        <v/>
      </c>
    </row>
    <row r="16" spans="1:73">
      <c r="A16" s="508" t="str">
        <f>IF('別紙様式2-3（個表） '!B26="","",'別紙様式2-3（個表） '!A26)</f>
        <v/>
      </c>
      <c r="B16" s="494" t="str">
        <f>IF(基本情報入力シート!B69="","",基本情報入力シート!B69)</f>
        <v/>
      </c>
      <c r="C16" s="513" t="str">
        <f>IF(基本情報入力シート!L69="","",基本情報入力シート!L69)</f>
        <v/>
      </c>
      <c r="D16" s="513" t="str">
        <f>IF(基本情報入力シート!Q69="","",基本情報入力シート!Q69)</f>
        <v/>
      </c>
      <c r="E16" s="513" t="str">
        <f>IF(基本情報入力シート!V69="","",基本情報入力シート!V69)</f>
        <v/>
      </c>
      <c r="F16" s="513" t="str">
        <f>IF(基本情報入力シート!W69="","",基本情報入力シート!W69)</f>
        <v/>
      </c>
      <c r="G16" s="513" t="str">
        <f>IF(基本情報入力シート!Z69="","",基本情報入力シート!Z69)</f>
        <v/>
      </c>
      <c r="H16" s="494" t="str">
        <f>IF(基本情報入力シート!AC69="","",基本情報入力シート!AC69)</f>
        <v/>
      </c>
      <c r="I16" s="514" t="str">
        <f>IF(基本情報入力シート!AD69="","",基本情報入力シート!AD69)</f>
        <v/>
      </c>
      <c r="J16" s="514" t="str">
        <f>IF(基本情報入力シート!AE69="","",基本情報入力シート!AE69)</f>
        <v/>
      </c>
      <c r="K16" s="508" t="str">
        <f>IF('別紙様式2-3（個表） '!J26="","",'別紙様式2-3（個表） '!J26)</f>
        <v/>
      </c>
      <c r="L16" s="508" t="str">
        <f>IF('別紙様式2-3（個表） '!K26="","",'別紙様式2-3（個表） '!K26)</f>
        <v/>
      </c>
      <c r="M16" s="508" t="str">
        <f>IF('別紙様式2-3（個表） '!L26="","",'別紙様式2-3（個表） '!L26)</f>
        <v/>
      </c>
      <c r="N16" s="508" t="str">
        <f>IF('別紙様式2-3（個表） '!M26="","",'別紙様式2-3（個表） '!M26)</f>
        <v/>
      </c>
      <c r="O16" s="508" t="str">
        <f>IF('別紙様式2-3（個表） '!N26="","",'別紙様式2-3（個表） '!N26)</f>
        <v/>
      </c>
      <c r="P16" s="508" t="str">
        <f>IF('別紙様式2-3（個表） '!O26="","",'別紙様式2-3（個表） '!O26)</f>
        <v>令和７年12月</v>
      </c>
      <c r="Q16" s="508" t="str">
        <f>IF('別紙様式2-3（個表） '!P26="","",'別紙様式2-3（個表） '!P26)</f>
        <v>未入力あり</v>
      </c>
      <c r="R16" s="508" t="str">
        <f>IF('別紙様式2-3（個表） '!Q26="","",'別紙様式2-3（個表） '!Q26)</f>
        <v/>
      </c>
      <c r="S16" s="508" t="str">
        <f>IF('別紙様式2-3（個表） '!R26="","",'別紙様式2-3（個表） '!R26)</f>
        <v/>
      </c>
      <c r="T16" s="508" t="str">
        <f>IF('別紙様式2-3（個表） '!S26="","",'別紙様式2-3（個表） '!S26)</f>
        <v/>
      </c>
      <c r="U16" s="494" t="str">
        <f>IF('別紙様式2-3（個表） '!T26="","",'別紙様式2-3（個表） '!T26)</f>
        <v/>
      </c>
      <c r="V16" s="508" t="str">
        <f ca="1">IF(基本情報入力シート!$B69="","",INDIRECT("基本情報入力シート!L1７"))</f>
        <v/>
      </c>
      <c r="W16" s="508" t="str">
        <f ca="1">IF(基本情報入力シート!$B69="","",INDIRECT("基本情報入力シート!L1８"))</f>
        <v/>
      </c>
      <c r="X16" s="508" t="str">
        <f ca="1">IF(基本情報入力シート!B69="","",INDIRECT("基本情報入力シート!L1９")&amp;(INDIRECT("基本情報入力シート!P19"))&amp;(INDIRECT("基本情報入力シート!Q19")))</f>
        <v/>
      </c>
      <c r="Y16" s="508" t="str">
        <f ca="1">IF(基本情報入力シート!$B69="","",INDIRECT("基本情報入力シート!L２０"))</f>
        <v/>
      </c>
      <c r="Z16" s="508" t="str">
        <f ca="1">IF(基本情報入力シート!$B69="","",INDIRECT("基本情報入力シート!L２１"))</f>
        <v/>
      </c>
      <c r="AA16" s="508" t="str">
        <f ca="1">IF(基本情報入力シート!$B69="","",INDIRECT("基本情報入力シート!L２２"))</f>
        <v/>
      </c>
      <c r="AB16" s="508" t="str">
        <f ca="1">IF(基本情報入力シート!$B69="","",INDIRECT("基本情報入力シート!L２３"))</f>
        <v/>
      </c>
      <c r="AC16" s="508" t="str">
        <f ca="1">IF(基本情報入力シート!$B69="","",INDIRECT("基本情報入力シート!L２４"))</f>
        <v/>
      </c>
      <c r="AD16" s="508" t="str">
        <f ca="1">IF(基本情報入力シート!$B69="","",INDIRECT("基本情報入力シート!L２５"))</f>
        <v/>
      </c>
      <c r="AE16" s="508" t="str">
        <f ca="1">IF(基本情報入力シート!$B69="","",INDIRECT("基本情報入力シート!L２6"))</f>
        <v/>
      </c>
      <c r="AF16" s="508" t="str">
        <f ca="1">IF(基本情報入力シート!$B69="","",INDIRECT("基本情報入力シート!L２７"))</f>
        <v/>
      </c>
      <c r="AG16" s="508" t="str">
        <f ca="1">IF(基本情報入力シート!$B69="","",INDIRECT("基本情報入力シート!L２８"))</f>
        <v/>
      </c>
      <c r="AH16" s="494" t="str">
        <f ca="1">IF(基本情報入力シート!$B69="","",INDIRECT("'別紙様式2-1（処遇改善加算対象サービス　総括表）'!AH18"))</f>
        <v/>
      </c>
      <c r="AI16" s="494" t="str">
        <f ca="1">IF(基本情報入力シート!$B69="","",INDIRECT("'別紙様式2-1（処遇改善加算対象サービス　総括表）'!AH２２"))</f>
        <v/>
      </c>
      <c r="AJ16" s="494" t="str">
        <f>IF(基本情報入力シート!$B69="","",IF('別紙様式2-1（処遇改善加算対象サービス　総括表）'!$B$24="","",
'別紙様式2-1（処遇改善加算対象サービス　総括表）'!$B$24))</f>
        <v/>
      </c>
      <c r="AK16" s="494" t="str">
        <f>IF(基本情報入力シート!$B69="","",IF('別紙様式2-1（処遇改善加算対象サービス　総括表）'!$B$25="","",
'別紙様式2-1（処遇改善加算対象サービス　総括表）'!$B$25))</f>
        <v/>
      </c>
      <c r="AL16" s="494" t="str">
        <f>IF(基本情報入力シート!$B69="","",IF('別紙様式2-1（処遇改善加算対象サービス　総括表）'!$B$26="","",
'別紙様式2-1（処遇改善加算対象サービス　総括表）'!$B$26))</f>
        <v/>
      </c>
      <c r="AM16" s="494" t="str">
        <f>IF(基本情報入力シート!$B69="","",IF('別紙様式2-1（処遇改善加算対象サービス　総括表）'!$B$30="","",
'別紙様式2-1（処遇改善加算対象サービス　総括表）'!$B$30))</f>
        <v/>
      </c>
      <c r="AN16" s="494" t="str">
        <f>IF(基本情報入力シート!$B69="","",IF('別紙様式2-1（処遇改善加算対象サービス　総括表）'!$B$31="","",
'別紙様式2-1（処遇改善加算対象サービス　総括表）'!$B$31))</f>
        <v/>
      </c>
      <c r="AO16" s="508" t="str">
        <f>IF(基本情報入力シート!$B69="","",IF('別紙様式2-1（処遇改善加算対象サービス　総括表）'!$M$32="","",
'別紙様式2-1（処遇改善加算対象サービス　総括表）'!$M$32))</f>
        <v/>
      </c>
      <c r="AP16" s="494" t="str">
        <f>IF(基本情報入力シート!$B69="","",   IF('別紙様式2-2（処遇改善加算対象外サービス　総括表）'!$AH$17="","",'別紙様式2-2（処遇改善加算対象外サービス　総括表）'!$AH$17))</f>
        <v/>
      </c>
      <c r="AQ16" s="494" t="str">
        <f>IF(基本情報入力シート!$B69="","",   IF('別紙様式2-2（処遇改善加算対象外サービス　総括表）'!$AH$18="","", '別紙様式2-2（処遇改善加算対象外サービス　総括表）'!$AH$18))</f>
        <v/>
      </c>
      <c r="AR16" s="494" t="str">
        <f>IF(基本情報入力シート!$B69="","",   IF('別紙様式2-2（処遇改善加算対象外サービス　総括表）'!$AH$19="","",'別紙様式2-2（処遇改善加算対象外サービス　総括表）'!$AH$19))</f>
        <v/>
      </c>
      <c r="AS16" s="494" t="str">
        <f>IF(基本情報入力シート!$B69="","",   IF('別紙様式2-2（処遇改善加算対象外サービス　総括表）'!$F$21="","",'別紙様式2-2（処遇改善加算対象外サービス　総括表）'!$F$21))</f>
        <v/>
      </c>
      <c r="AT16" s="494" t="str">
        <f>IF(基本情報入力シート!$B69="","",   IF('別紙様式2-2（処遇改善加算対象外サービス　総括表）'!$F$22="","",'別紙様式2-2（処遇改善加算対象外サービス　総括表）'!$F$22))</f>
        <v/>
      </c>
      <c r="AU16" s="494" t="str">
        <f>IF(基本情報入力シート!$B69="","",   IF('別紙様式2-2（処遇改善加算対象外サービス　総括表）'!$F$23="","",'別紙様式2-2（処遇改善加算対象外サービス　総括表）'!$F$23))</f>
        <v/>
      </c>
      <c r="AV16" s="494" t="str">
        <f>IF(基本情報入力シート!$B69="","",   IF('別紙様式2-2（処遇改善加算対象外サービス　総括表）'!$F$24="","",'別紙様式2-2（処遇改善加算対象外サービス　総括表）'!$F$24))</f>
        <v/>
      </c>
      <c r="AW16" s="494" t="str">
        <f>IF(基本情報入力シート!$B69="","",   IF('別紙様式2-2（処遇改善加算対象外サービス　総括表）'!$F$25="","",'別紙様式2-2（処遇改善加算対象外サービス　総括表）'!$F$25))</f>
        <v/>
      </c>
      <c r="AX16" s="494" t="str">
        <f>IF(基本情報入力シート!$B69="","",   IF('別紙様式2-2（処遇改善加算対象外サービス　総括表）'!$F$26="","",'別紙様式2-2（処遇改善加算対象外サービス　総括表）'!$F$26))</f>
        <v/>
      </c>
      <c r="AY16" s="494" t="str">
        <f>IF(基本情報入力シート!$B69="","",   IF('別紙様式2-2（処遇改善加算対象外サービス　総括表）'!$F$27="","",'別紙様式2-2（処遇改善加算対象外サービス　総括表）'!$F$27))</f>
        <v/>
      </c>
      <c r="AZ16" s="494" t="str">
        <f>IF(基本情報入力シート!$B69="","",   IF('別紙様式2-2（処遇改善加算対象外サービス　総括表）'!$F$28="","",'別紙様式2-2（処遇改善加算対象外サービス　総括表）'!$F$28))</f>
        <v/>
      </c>
      <c r="BA16" s="494" t="str">
        <f>IF(基本情報入力シート!$B69="","",   IF('別紙様式2-2（処遇改善加算対象外サービス　総括表）'!$F$29="","",'別紙様式2-2（処遇改善加算対象外サービス　総括表）'!$F$29))</f>
        <v/>
      </c>
      <c r="BB16" s="494" t="str">
        <f>IF(基本情報入力シート!$B69="","",   IF('別紙様式2-2（処遇改善加算対象外サービス　総括表）'!$F$30="","",'別紙様式2-2（処遇改善加算対象外サービス　総括表）'!$F$30))</f>
        <v/>
      </c>
      <c r="BC16" s="494" t="str">
        <f>IF(基本情報入力シート!$B69="","",   IF('別紙様式2-2（処遇改善加算対象外サービス　総括表）'!$F$31="","",'別紙様式2-2（処遇改善加算対象外サービス　総括表）'!$F$31))</f>
        <v/>
      </c>
      <c r="BD16" s="494" t="str">
        <f>IF(基本情報入力シート!$B69="","",   IF('別紙様式2-2（処遇改善加算対象外サービス　総括表）'!$F$32="","",'別紙様式2-2（処遇改善加算対象外サービス　総括表）'!$F$32))</f>
        <v/>
      </c>
      <c r="BE16" s="494" t="str">
        <f>IF(基本情報入力シート!$B69="","",   IF('別紙様式2-2（処遇改善加算対象外サービス　総括表）'!$F$33="","",'別紙様式2-2（処遇改善加算対象外サービス　総括表）'!$F$33))</f>
        <v/>
      </c>
      <c r="BF16" s="494" t="str">
        <f>IF(基本情報入力シート!$B69="","",   IF('別紙様式2-2（処遇改善加算対象外サービス　総括表）'!$F$34="","",'別紙様式2-2（処遇改善加算対象外サービス　総括表）'!$F$34))</f>
        <v/>
      </c>
      <c r="BG16" s="494" t="str">
        <f>IF(基本情報入力シート!$B69="","",   IF('別紙様式2-2（処遇改善加算対象外サービス　総括表）'!$F$35="","",'別紙様式2-2（処遇改善加算対象外サービス　総括表）'!$F$35))</f>
        <v/>
      </c>
      <c r="BH16" s="494" t="str">
        <f>IF(基本情報入力シート!$B69="","",   IF('別紙様式2-2（処遇改善加算対象外サービス　総括表）'!$F$36="","",'別紙様式2-2（処遇改善加算対象外サービス　総括表）'!$F$36))</f>
        <v/>
      </c>
      <c r="BI16" s="494" t="str">
        <f>IF(基本情報入力シート!$B69="","",   IF('別紙様式2-2（処遇改善加算対象外サービス　総括表）'!$F$37="","",'別紙様式2-2（処遇改善加算対象外サービス　総括表）'!$F$37))</f>
        <v/>
      </c>
      <c r="BJ16" s="494" t="str">
        <f>IF(基本情報入力シート!$B69="","",   IF('別紙様式2-2（処遇改善加算対象外サービス　総括表）'!$F$38="","",'別紙様式2-2（処遇改善加算対象外サービス　総括表）'!$F$38))</f>
        <v/>
      </c>
      <c r="BK16" s="494" t="str">
        <f>IF(基本情報入力シート!$B69="","",   IF('別紙様式2-2（処遇改善加算対象外サービス　総括表）'!$F$39="","",'別紙様式2-2（処遇改善加算対象外サービス　総括表）'!$F$39))</f>
        <v/>
      </c>
      <c r="BL16" s="494" t="str">
        <f>IF(基本情報入力シート!$B69="","",   IF('別紙様式2-2（処遇改善加算対象外サービス　総括表）'!$F$40="","",'別紙様式2-2（処遇改善加算対象外サービス　総括表）'!$F$40))</f>
        <v/>
      </c>
      <c r="BM16" s="494" t="str">
        <f>IF(基本情報入力シート!$B69="","",   IF('別紙様式2-2（処遇改善加算対象外サービス　総括表）'!$F$41="","",'別紙様式2-2（処遇改善加算対象外サービス　総括表）'!$F$41))</f>
        <v/>
      </c>
      <c r="BN16" s="494" t="str">
        <f>IF(基本情報入力シート!$B69="","",   IF('別紙様式2-2（処遇改善加算対象外サービス　総括表）'!$F$42="","",'別紙様式2-2（処遇改善加算対象外サービス　総括表）'!$F$42))</f>
        <v/>
      </c>
      <c r="BO16" s="494" t="str">
        <f>IF(基本情報入力シート!$B69="","",   IF('別紙様式2-2（処遇改善加算対象外サービス　総括表）'!$F$43="","",'別紙様式2-2（処遇改善加算対象外サービス　総括表）'!$F$43))</f>
        <v/>
      </c>
      <c r="BP16" s="494" t="str">
        <f>IF(基本情報入力シート!$B69="","",   IF('別紙様式2-2（処遇改善加算対象外サービス　総括表）'!$F$44="","",'別紙様式2-2（処遇改善加算対象外サービス　総括表）'!$F$44))</f>
        <v/>
      </c>
      <c r="BQ16" s="494" t="str">
        <f>IF(基本情報入力シート!$B69="","",   IF('別紙様式2-2（処遇改善加算対象外サービス　総括表）'!$F$45="","",'別紙様式2-2（処遇改善加算対象外サービス　総括表）'!$F$45))</f>
        <v/>
      </c>
      <c r="BR16" s="494" t="str">
        <f>IF(基本情報入力シート!$B69="","",   IF('別紙様式2-2（処遇改善加算対象外サービス　総括表）'!$F$46="","",'別紙様式2-2（処遇改善加算対象外サービス　総括表）'!$F$46))</f>
        <v/>
      </c>
      <c r="BS16" s="494" t="str">
        <f>IF(基本情報入力シート!$B69="","",   IF('別紙様式2-2（処遇改善加算対象外サービス　総括表）'!$F$47="","",'別紙様式2-2（処遇改善加算対象外サービス　総括表）'!$F$47))</f>
        <v/>
      </c>
      <c r="BT16" s="494" t="str">
        <f>IF(基本情報入力シート!$B69="","",   IF('別紙様式2-2（処遇改善加算対象外サービス　総括表）'!$F$48="","",'別紙様式2-2（処遇改善加算対象外サービス　総括表）'!$F$48))</f>
        <v/>
      </c>
      <c r="BU16" s="494" t="str">
        <f>IF(基本情報入力シート!$B69="","",   IF('別紙様式2-2（処遇改善加算対象外サービス　総括表）'!$F$49="","",'別紙様式2-2（処遇改善加算対象外サービス　総括表）'!$F$49))</f>
        <v/>
      </c>
    </row>
    <row r="17" spans="1:73">
      <c r="A17" s="508" t="str">
        <f>IF('別紙様式2-3（個表） '!B27="","",'別紙様式2-3（個表） '!A27)</f>
        <v/>
      </c>
      <c r="B17" s="494" t="str">
        <f>IF(基本情報入力シート!B70="","",基本情報入力シート!B70)</f>
        <v/>
      </c>
      <c r="C17" s="513" t="str">
        <f>IF(基本情報入力シート!L70="","",基本情報入力シート!L70)</f>
        <v/>
      </c>
      <c r="D17" s="513" t="str">
        <f>IF(基本情報入力シート!Q70="","",基本情報入力シート!Q70)</f>
        <v/>
      </c>
      <c r="E17" s="513" t="str">
        <f>IF(基本情報入力シート!V70="","",基本情報入力シート!V70)</f>
        <v/>
      </c>
      <c r="F17" s="513" t="str">
        <f>IF(基本情報入力シート!W70="","",基本情報入力シート!W70)</f>
        <v/>
      </c>
      <c r="G17" s="513" t="str">
        <f>IF(基本情報入力シート!Z70="","",基本情報入力シート!Z70)</f>
        <v/>
      </c>
      <c r="H17" s="494" t="str">
        <f>IF(基本情報入力シート!AC70="","",基本情報入力シート!AC70)</f>
        <v/>
      </c>
      <c r="I17" s="514" t="str">
        <f>IF(基本情報入力シート!AD70="","",基本情報入力シート!AD70)</f>
        <v/>
      </c>
      <c r="J17" s="514" t="str">
        <f>IF(基本情報入力シート!AE70="","",基本情報入力シート!AE70)</f>
        <v/>
      </c>
      <c r="K17" s="508" t="str">
        <f>IF('別紙様式2-3（個表） '!J27="","",'別紙様式2-3（個表） '!J27)</f>
        <v/>
      </c>
      <c r="L17" s="508" t="str">
        <f>IF('別紙様式2-3（個表） '!K27="","",'別紙様式2-3（個表） '!K27)</f>
        <v/>
      </c>
      <c r="M17" s="508" t="str">
        <f>IF('別紙様式2-3（個表） '!L27="","",'別紙様式2-3（個表） '!L27)</f>
        <v/>
      </c>
      <c r="N17" s="508" t="str">
        <f>IF('別紙様式2-3（個表） '!M27="","",'別紙様式2-3（個表） '!M27)</f>
        <v/>
      </c>
      <c r="O17" s="508" t="str">
        <f>IF('別紙様式2-3（個表） '!N27="","",'別紙様式2-3（個表） '!N27)</f>
        <v/>
      </c>
      <c r="P17" s="508" t="str">
        <f>IF('別紙様式2-3（個表） '!O27="","",'別紙様式2-3（個表） '!O27)</f>
        <v>令和７年12月</v>
      </c>
      <c r="Q17" s="508" t="str">
        <f>IF('別紙様式2-3（個表） '!P27="","",'別紙様式2-3（個表） '!P27)</f>
        <v>未入力あり</v>
      </c>
      <c r="R17" s="508" t="str">
        <f>IF('別紙様式2-3（個表） '!Q27="","",'別紙様式2-3（個表） '!Q27)</f>
        <v/>
      </c>
      <c r="S17" s="508" t="str">
        <f>IF('別紙様式2-3（個表） '!R27="","",'別紙様式2-3（個表） '!R27)</f>
        <v/>
      </c>
      <c r="T17" s="508" t="str">
        <f>IF('別紙様式2-3（個表） '!S27="","",'別紙様式2-3（個表） '!S27)</f>
        <v/>
      </c>
      <c r="U17" s="494" t="str">
        <f>IF('別紙様式2-3（個表） '!T27="","",'別紙様式2-3（個表） '!T27)</f>
        <v/>
      </c>
      <c r="V17" s="508" t="str">
        <f ca="1">IF(基本情報入力シート!$B70="","",INDIRECT("基本情報入力シート!L1７"))</f>
        <v/>
      </c>
      <c r="W17" s="508" t="str">
        <f ca="1">IF(基本情報入力シート!$B70="","",INDIRECT("基本情報入力シート!L1８"))</f>
        <v/>
      </c>
      <c r="X17" s="508" t="str">
        <f ca="1">IF(基本情報入力シート!B70="","",INDIRECT("基本情報入力シート!L1９")&amp;(INDIRECT("基本情報入力シート!P19"))&amp;(INDIRECT("基本情報入力シート!Q19")))</f>
        <v/>
      </c>
      <c r="Y17" s="508" t="str">
        <f ca="1">IF(基本情報入力シート!$B70="","",INDIRECT("基本情報入力シート!L２０"))</f>
        <v/>
      </c>
      <c r="Z17" s="508" t="str">
        <f ca="1">IF(基本情報入力シート!$B70="","",INDIRECT("基本情報入力シート!L２１"))</f>
        <v/>
      </c>
      <c r="AA17" s="508" t="str">
        <f ca="1">IF(基本情報入力シート!$B70="","",INDIRECT("基本情報入力シート!L２２"))</f>
        <v/>
      </c>
      <c r="AB17" s="508" t="str">
        <f ca="1">IF(基本情報入力シート!$B70="","",INDIRECT("基本情報入力シート!L２３"))</f>
        <v/>
      </c>
      <c r="AC17" s="508" t="str">
        <f ca="1">IF(基本情報入力シート!$B70="","",INDIRECT("基本情報入力シート!L２４"))</f>
        <v/>
      </c>
      <c r="AD17" s="508" t="str">
        <f ca="1">IF(基本情報入力シート!$B70="","",INDIRECT("基本情報入力シート!L２５"))</f>
        <v/>
      </c>
      <c r="AE17" s="508" t="str">
        <f ca="1">IF(基本情報入力シート!$B70="","",INDIRECT("基本情報入力シート!L２6"))</f>
        <v/>
      </c>
      <c r="AF17" s="508" t="str">
        <f ca="1">IF(基本情報入力シート!$B70="","",INDIRECT("基本情報入力シート!L２７"))</f>
        <v/>
      </c>
      <c r="AG17" s="508" t="str">
        <f ca="1">IF(基本情報入力シート!$B70="","",INDIRECT("基本情報入力シート!L２８"))</f>
        <v/>
      </c>
      <c r="AH17" s="494" t="str">
        <f ca="1">IF(基本情報入力シート!$B70="","",INDIRECT("'別紙様式2-1（処遇改善加算対象サービス　総括表）'!AH18"))</f>
        <v/>
      </c>
      <c r="AI17" s="494" t="str">
        <f ca="1">IF(基本情報入力シート!$B70="","",INDIRECT("'別紙様式2-1（処遇改善加算対象サービス　総括表）'!AH２２"))</f>
        <v/>
      </c>
      <c r="AJ17" s="494" t="str">
        <f>IF(基本情報入力シート!$B70="","",IF('別紙様式2-1（処遇改善加算対象サービス　総括表）'!$B$24="","",
'別紙様式2-1（処遇改善加算対象サービス　総括表）'!$B$24))</f>
        <v/>
      </c>
      <c r="AK17" s="494" t="str">
        <f>IF(基本情報入力シート!$B70="","",IF('別紙様式2-1（処遇改善加算対象サービス　総括表）'!$B$25="","",
'別紙様式2-1（処遇改善加算対象サービス　総括表）'!$B$25))</f>
        <v/>
      </c>
      <c r="AL17" s="494" t="str">
        <f>IF(基本情報入力シート!$B70="","",IF('別紙様式2-1（処遇改善加算対象サービス　総括表）'!$B$26="","",
'別紙様式2-1（処遇改善加算対象サービス　総括表）'!$B$26))</f>
        <v/>
      </c>
      <c r="AM17" s="494" t="str">
        <f>IF(基本情報入力シート!$B70="","",IF('別紙様式2-1（処遇改善加算対象サービス　総括表）'!$B$30="","",
'別紙様式2-1（処遇改善加算対象サービス　総括表）'!$B$30))</f>
        <v/>
      </c>
      <c r="AN17" s="494" t="str">
        <f>IF(基本情報入力シート!$B70="","",IF('別紙様式2-1（処遇改善加算対象サービス　総括表）'!$B$31="","",
'別紙様式2-1（処遇改善加算対象サービス　総括表）'!$B$31))</f>
        <v/>
      </c>
      <c r="AO17" s="508" t="str">
        <f>IF(基本情報入力シート!$B70="","",IF('別紙様式2-1（処遇改善加算対象サービス　総括表）'!$M$32="","",
'別紙様式2-1（処遇改善加算対象サービス　総括表）'!$M$32))</f>
        <v/>
      </c>
      <c r="AP17" s="494" t="str">
        <f>IF(基本情報入力シート!$B70="","",   IF('別紙様式2-2（処遇改善加算対象外サービス　総括表）'!$AH$17="","",'別紙様式2-2（処遇改善加算対象外サービス　総括表）'!$AH$17))</f>
        <v/>
      </c>
      <c r="AQ17" s="494" t="str">
        <f>IF(基本情報入力シート!$B70="","",   IF('別紙様式2-2（処遇改善加算対象外サービス　総括表）'!$AH$18="","", '別紙様式2-2（処遇改善加算対象外サービス　総括表）'!$AH$18))</f>
        <v/>
      </c>
      <c r="AR17" s="494" t="str">
        <f>IF(基本情報入力シート!$B70="","",   IF('別紙様式2-2（処遇改善加算対象外サービス　総括表）'!$AH$19="","",'別紙様式2-2（処遇改善加算対象外サービス　総括表）'!$AH$19))</f>
        <v/>
      </c>
      <c r="AS17" s="494" t="str">
        <f>IF(基本情報入力シート!$B70="","",   IF('別紙様式2-2（処遇改善加算対象外サービス　総括表）'!$F$21="","",'別紙様式2-2（処遇改善加算対象外サービス　総括表）'!$F$21))</f>
        <v/>
      </c>
      <c r="AT17" s="494" t="str">
        <f>IF(基本情報入力シート!$B70="","",   IF('別紙様式2-2（処遇改善加算対象外サービス　総括表）'!$F$22="","",'別紙様式2-2（処遇改善加算対象外サービス　総括表）'!$F$22))</f>
        <v/>
      </c>
      <c r="AU17" s="494" t="str">
        <f>IF(基本情報入力シート!$B70="","",   IF('別紙様式2-2（処遇改善加算対象外サービス　総括表）'!$F$23="","",'別紙様式2-2（処遇改善加算対象外サービス　総括表）'!$F$23))</f>
        <v/>
      </c>
      <c r="AV17" s="494" t="str">
        <f>IF(基本情報入力シート!$B70="","",   IF('別紙様式2-2（処遇改善加算対象外サービス　総括表）'!$F$24="","",'別紙様式2-2（処遇改善加算対象外サービス　総括表）'!$F$24))</f>
        <v/>
      </c>
      <c r="AW17" s="494" t="str">
        <f>IF(基本情報入力シート!$B70="","",   IF('別紙様式2-2（処遇改善加算対象外サービス　総括表）'!$F$25="","",'別紙様式2-2（処遇改善加算対象外サービス　総括表）'!$F$25))</f>
        <v/>
      </c>
      <c r="AX17" s="494" t="str">
        <f>IF(基本情報入力シート!$B70="","",   IF('別紙様式2-2（処遇改善加算対象外サービス　総括表）'!$F$26="","",'別紙様式2-2（処遇改善加算対象外サービス　総括表）'!$F$26))</f>
        <v/>
      </c>
      <c r="AY17" s="494" t="str">
        <f>IF(基本情報入力シート!$B70="","",   IF('別紙様式2-2（処遇改善加算対象外サービス　総括表）'!$F$27="","",'別紙様式2-2（処遇改善加算対象外サービス　総括表）'!$F$27))</f>
        <v/>
      </c>
      <c r="AZ17" s="494" t="str">
        <f>IF(基本情報入力シート!$B70="","",   IF('別紙様式2-2（処遇改善加算対象外サービス　総括表）'!$F$28="","",'別紙様式2-2（処遇改善加算対象外サービス　総括表）'!$F$28))</f>
        <v/>
      </c>
      <c r="BA17" s="494" t="str">
        <f>IF(基本情報入力シート!$B70="","",   IF('別紙様式2-2（処遇改善加算対象外サービス　総括表）'!$F$29="","",'別紙様式2-2（処遇改善加算対象外サービス　総括表）'!$F$29))</f>
        <v/>
      </c>
      <c r="BB17" s="494" t="str">
        <f>IF(基本情報入力シート!$B70="","",   IF('別紙様式2-2（処遇改善加算対象外サービス　総括表）'!$F$30="","",'別紙様式2-2（処遇改善加算対象外サービス　総括表）'!$F$30))</f>
        <v/>
      </c>
      <c r="BC17" s="494" t="str">
        <f>IF(基本情報入力シート!$B70="","",   IF('別紙様式2-2（処遇改善加算対象外サービス　総括表）'!$F$31="","",'別紙様式2-2（処遇改善加算対象外サービス　総括表）'!$F$31))</f>
        <v/>
      </c>
      <c r="BD17" s="494" t="str">
        <f>IF(基本情報入力シート!$B70="","",   IF('別紙様式2-2（処遇改善加算対象外サービス　総括表）'!$F$32="","",'別紙様式2-2（処遇改善加算対象外サービス　総括表）'!$F$32))</f>
        <v/>
      </c>
      <c r="BE17" s="494" t="str">
        <f>IF(基本情報入力シート!$B70="","",   IF('別紙様式2-2（処遇改善加算対象外サービス　総括表）'!$F$33="","",'別紙様式2-2（処遇改善加算対象外サービス　総括表）'!$F$33))</f>
        <v/>
      </c>
      <c r="BF17" s="494" t="str">
        <f>IF(基本情報入力シート!$B70="","",   IF('別紙様式2-2（処遇改善加算対象外サービス　総括表）'!$F$34="","",'別紙様式2-2（処遇改善加算対象外サービス　総括表）'!$F$34))</f>
        <v/>
      </c>
      <c r="BG17" s="494" t="str">
        <f>IF(基本情報入力シート!$B70="","",   IF('別紙様式2-2（処遇改善加算対象外サービス　総括表）'!$F$35="","",'別紙様式2-2（処遇改善加算対象外サービス　総括表）'!$F$35))</f>
        <v/>
      </c>
      <c r="BH17" s="494" t="str">
        <f>IF(基本情報入力シート!$B70="","",   IF('別紙様式2-2（処遇改善加算対象外サービス　総括表）'!$F$36="","",'別紙様式2-2（処遇改善加算対象外サービス　総括表）'!$F$36))</f>
        <v/>
      </c>
      <c r="BI17" s="494" t="str">
        <f>IF(基本情報入力シート!$B70="","",   IF('別紙様式2-2（処遇改善加算対象外サービス　総括表）'!$F$37="","",'別紙様式2-2（処遇改善加算対象外サービス　総括表）'!$F$37))</f>
        <v/>
      </c>
      <c r="BJ17" s="494" t="str">
        <f>IF(基本情報入力シート!$B70="","",   IF('別紙様式2-2（処遇改善加算対象外サービス　総括表）'!$F$38="","",'別紙様式2-2（処遇改善加算対象外サービス　総括表）'!$F$38))</f>
        <v/>
      </c>
      <c r="BK17" s="494" t="str">
        <f>IF(基本情報入力シート!$B70="","",   IF('別紙様式2-2（処遇改善加算対象外サービス　総括表）'!$F$39="","",'別紙様式2-2（処遇改善加算対象外サービス　総括表）'!$F$39))</f>
        <v/>
      </c>
      <c r="BL17" s="494" t="str">
        <f>IF(基本情報入力シート!$B70="","",   IF('別紙様式2-2（処遇改善加算対象外サービス　総括表）'!$F$40="","",'別紙様式2-2（処遇改善加算対象外サービス　総括表）'!$F$40))</f>
        <v/>
      </c>
      <c r="BM17" s="494" t="str">
        <f>IF(基本情報入力シート!$B70="","",   IF('別紙様式2-2（処遇改善加算対象外サービス　総括表）'!$F$41="","",'別紙様式2-2（処遇改善加算対象外サービス　総括表）'!$F$41))</f>
        <v/>
      </c>
      <c r="BN17" s="494" t="str">
        <f>IF(基本情報入力シート!$B70="","",   IF('別紙様式2-2（処遇改善加算対象外サービス　総括表）'!$F$42="","",'別紙様式2-2（処遇改善加算対象外サービス　総括表）'!$F$42))</f>
        <v/>
      </c>
      <c r="BO17" s="494" t="str">
        <f>IF(基本情報入力シート!$B70="","",   IF('別紙様式2-2（処遇改善加算対象外サービス　総括表）'!$F$43="","",'別紙様式2-2（処遇改善加算対象外サービス　総括表）'!$F$43))</f>
        <v/>
      </c>
      <c r="BP17" s="494" t="str">
        <f>IF(基本情報入力シート!$B70="","",   IF('別紙様式2-2（処遇改善加算対象外サービス　総括表）'!$F$44="","",'別紙様式2-2（処遇改善加算対象外サービス　総括表）'!$F$44))</f>
        <v/>
      </c>
      <c r="BQ17" s="494" t="str">
        <f>IF(基本情報入力シート!$B70="","",   IF('別紙様式2-2（処遇改善加算対象外サービス　総括表）'!$F$45="","",'別紙様式2-2（処遇改善加算対象外サービス　総括表）'!$F$45))</f>
        <v/>
      </c>
      <c r="BR17" s="494" t="str">
        <f>IF(基本情報入力シート!$B70="","",   IF('別紙様式2-2（処遇改善加算対象外サービス　総括表）'!$F$46="","",'別紙様式2-2（処遇改善加算対象外サービス　総括表）'!$F$46))</f>
        <v/>
      </c>
      <c r="BS17" s="494" t="str">
        <f>IF(基本情報入力シート!$B70="","",   IF('別紙様式2-2（処遇改善加算対象外サービス　総括表）'!$F$47="","",'別紙様式2-2（処遇改善加算対象外サービス　総括表）'!$F$47))</f>
        <v/>
      </c>
      <c r="BT17" s="494" t="str">
        <f>IF(基本情報入力シート!$B70="","",   IF('別紙様式2-2（処遇改善加算対象外サービス　総括表）'!$F$48="","",'別紙様式2-2（処遇改善加算対象外サービス　総括表）'!$F$48))</f>
        <v/>
      </c>
      <c r="BU17" s="494" t="str">
        <f>IF(基本情報入力シート!$B70="","",   IF('別紙様式2-2（処遇改善加算対象外サービス　総括表）'!$F$49="","",'別紙様式2-2（処遇改善加算対象外サービス　総括表）'!$F$49))</f>
        <v/>
      </c>
    </row>
    <row r="18" spans="1:73">
      <c r="A18" s="508" t="str">
        <f>IF('別紙様式2-3（個表） '!B28="","",'別紙様式2-3（個表） '!A28)</f>
        <v/>
      </c>
      <c r="B18" s="494" t="str">
        <f>IF(基本情報入力シート!B71="","",基本情報入力シート!B71)</f>
        <v/>
      </c>
      <c r="C18" s="513" t="str">
        <f>IF(基本情報入力シート!L71="","",基本情報入力シート!L71)</f>
        <v/>
      </c>
      <c r="D18" s="513" t="str">
        <f>IF(基本情報入力シート!Q71="","",基本情報入力シート!Q71)</f>
        <v/>
      </c>
      <c r="E18" s="513" t="str">
        <f>IF(基本情報入力シート!V71="","",基本情報入力シート!V71)</f>
        <v/>
      </c>
      <c r="F18" s="513" t="str">
        <f>IF(基本情報入力シート!W71="","",基本情報入力シート!W71)</f>
        <v/>
      </c>
      <c r="G18" s="513" t="str">
        <f>IF(基本情報入力シート!Z71="","",基本情報入力シート!Z71)</f>
        <v/>
      </c>
      <c r="H18" s="494" t="str">
        <f>IF(基本情報入力シート!AC71="","",基本情報入力シート!AC71)</f>
        <v/>
      </c>
      <c r="I18" s="514" t="str">
        <f>IF(基本情報入力シート!AD71="","",基本情報入力シート!AD71)</f>
        <v/>
      </c>
      <c r="J18" s="514" t="str">
        <f>IF(基本情報入力シート!AE71="","",基本情報入力シート!AE71)</f>
        <v/>
      </c>
      <c r="K18" s="508" t="str">
        <f>IF('別紙様式2-3（個表） '!J28="","",'別紙様式2-3（個表） '!J28)</f>
        <v/>
      </c>
      <c r="L18" s="508" t="str">
        <f>IF('別紙様式2-3（個表） '!K28="","",'別紙様式2-3（個表） '!K28)</f>
        <v/>
      </c>
      <c r="M18" s="508" t="str">
        <f>IF('別紙様式2-3（個表） '!L28="","",'別紙様式2-3（個表） '!L28)</f>
        <v/>
      </c>
      <c r="N18" s="508" t="str">
        <f>IF('別紙様式2-3（個表） '!M28="","",'別紙様式2-3（個表） '!M28)</f>
        <v/>
      </c>
      <c r="O18" s="508" t="str">
        <f>IF('別紙様式2-3（個表） '!N28="","",'別紙様式2-3（個表） '!N28)</f>
        <v/>
      </c>
      <c r="P18" s="508" t="str">
        <f>IF('別紙様式2-3（個表） '!O28="","",'別紙様式2-3（個表） '!O28)</f>
        <v>令和７年12月</v>
      </c>
      <c r="Q18" s="508" t="str">
        <f>IF('別紙様式2-3（個表） '!P28="","",'別紙様式2-3（個表） '!P28)</f>
        <v>未入力あり</v>
      </c>
      <c r="R18" s="508" t="str">
        <f>IF('別紙様式2-3（個表） '!Q28="","",'別紙様式2-3（個表） '!Q28)</f>
        <v/>
      </c>
      <c r="S18" s="508" t="str">
        <f>IF('別紙様式2-3（個表） '!R28="","",'別紙様式2-3（個表） '!R28)</f>
        <v/>
      </c>
      <c r="T18" s="508" t="str">
        <f>IF('別紙様式2-3（個表） '!S28="","",'別紙様式2-3（個表） '!S28)</f>
        <v/>
      </c>
      <c r="U18" s="494" t="str">
        <f>IF('別紙様式2-3（個表） '!T28="","",'別紙様式2-3（個表） '!T28)</f>
        <v/>
      </c>
      <c r="V18" s="508" t="str">
        <f ca="1">IF(基本情報入力シート!$B71="","",INDIRECT("基本情報入力シート!L1７"))</f>
        <v/>
      </c>
      <c r="W18" s="508" t="str">
        <f ca="1">IF(基本情報入力シート!$B71="","",INDIRECT("基本情報入力シート!L1８"))</f>
        <v/>
      </c>
      <c r="X18" s="508" t="str">
        <f ca="1">IF(基本情報入力シート!B71="","",INDIRECT("基本情報入力シート!L1９")&amp;(INDIRECT("基本情報入力シート!P19"))&amp;(INDIRECT("基本情報入力シート!Q19")))</f>
        <v/>
      </c>
      <c r="Y18" s="508" t="str">
        <f ca="1">IF(基本情報入力シート!$B71="","",INDIRECT("基本情報入力シート!L２０"))</f>
        <v/>
      </c>
      <c r="Z18" s="508" t="str">
        <f ca="1">IF(基本情報入力シート!$B71="","",INDIRECT("基本情報入力シート!L２１"))</f>
        <v/>
      </c>
      <c r="AA18" s="508" t="str">
        <f ca="1">IF(基本情報入力シート!$B71="","",INDIRECT("基本情報入力シート!L２２"))</f>
        <v/>
      </c>
      <c r="AB18" s="508" t="str">
        <f ca="1">IF(基本情報入力シート!$B71="","",INDIRECT("基本情報入力シート!L２３"))</f>
        <v/>
      </c>
      <c r="AC18" s="508" t="str">
        <f ca="1">IF(基本情報入力シート!$B71="","",INDIRECT("基本情報入力シート!L２４"))</f>
        <v/>
      </c>
      <c r="AD18" s="508" t="str">
        <f ca="1">IF(基本情報入力シート!$B71="","",INDIRECT("基本情報入力シート!L２５"))</f>
        <v/>
      </c>
      <c r="AE18" s="508" t="str">
        <f ca="1">IF(基本情報入力シート!$B71="","",INDIRECT("基本情報入力シート!L２6"))</f>
        <v/>
      </c>
      <c r="AF18" s="508" t="str">
        <f ca="1">IF(基本情報入力シート!$B71="","",INDIRECT("基本情報入力シート!L２７"))</f>
        <v/>
      </c>
      <c r="AG18" s="508" t="str">
        <f ca="1">IF(基本情報入力シート!$B71="","",INDIRECT("基本情報入力シート!L２８"))</f>
        <v/>
      </c>
      <c r="AH18" s="494" t="str">
        <f ca="1">IF(基本情報入力シート!$B71="","",INDIRECT("'別紙様式2-1（処遇改善加算対象サービス　総括表）'!AH18"))</f>
        <v/>
      </c>
      <c r="AI18" s="494" t="str">
        <f ca="1">IF(基本情報入力シート!$B71="","",INDIRECT("'別紙様式2-1（処遇改善加算対象サービス　総括表）'!AH２２"))</f>
        <v/>
      </c>
      <c r="AJ18" s="494" t="str">
        <f>IF(基本情報入力シート!$B71="","",IF('別紙様式2-1（処遇改善加算対象サービス　総括表）'!$B$24="","",
'別紙様式2-1（処遇改善加算対象サービス　総括表）'!$B$24))</f>
        <v/>
      </c>
      <c r="AK18" s="494" t="str">
        <f>IF(基本情報入力シート!$B71="","",IF('別紙様式2-1（処遇改善加算対象サービス　総括表）'!$B$25="","",
'別紙様式2-1（処遇改善加算対象サービス　総括表）'!$B$25))</f>
        <v/>
      </c>
      <c r="AL18" s="494" t="str">
        <f>IF(基本情報入力シート!$B71="","",IF('別紙様式2-1（処遇改善加算対象サービス　総括表）'!$B$26="","",
'別紙様式2-1（処遇改善加算対象サービス　総括表）'!$B$26))</f>
        <v/>
      </c>
      <c r="AM18" s="494" t="str">
        <f>IF(基本情報入力シート!$B71="","",IF('別紙様式2-1（処遇改善加算対象サービス　総括表）'!$B$30="","",
'別紙様式2-1（処遇改善加算対象サービス　総括表）'!$B$30))</f>
        <v/>
      </c>
      <c r="AN18" s="494" t="str">
        <f>IF(基本情報入力シート!$B71="","",IF('別紙様式2-1（処遇改善加算対象サービス　総括表）'!$B$31="","",
'別紙様式2-1（処遇改善加算対象サービス　総括表）'!$B$31))</f>
        <v/>
      </c>
      <c r="AO18" s="508" t="str">
        <f>IF(基本情報入力シート!$B71="","",IF('別紙様式2-1（処遇改善加算対象サービス　総括表）'!$M$32="","",
'別紙様式2-1（処遇改善加算対象サービス　総括表）'!$M$32))</f>
        <v/>
      </c>
      <c r="AP18" s="494" t="str">
        <f>IF(基本情報入力シート!$B71="","",   IF('別紙様式2-2（処遇改善加算対象外サービス　総括表）'!$AH$17="","",'別紙様式2-2（処遇改善加算対象外サービス　総括表）'!$AH$17))</f>
        <v/>
      </c>
      <c r="AQ18" s="494" t="str">
        <f>IF(基本情報入力シート!$B71="","",   IF('別紙様式2-2（処遇改善加算対象外サービス　総括表）'!$AH$18="","", '別紙様式2-2（処遇改善加算対象外サービス　総括表）'!$AH$18))</f>
        <v/>
      </c>
      <c r="AR18" s="494" t="str">
        <f>IF(基本情報入力シート!$B71="","",   IF('別紙様式2-2（処遇改善加算対象外サービス　総括表）'!$AH$19="","",'別紙様式2-2（処遇改善加算対象外サービス　総括表）'!$AH$19))</f>
        <v/>
      </c>
      <c r="AS18" s="494" t="str">
        <f>IF(基本情報入力シート!$B71="","",   IF('別紙様式2-2（処遇改善加算対象外サービス　総括表）'!$F$21="","",'別紙様式2-2（処遇改善加算対象外サービス　総括表）'!$F$21))</f>
        <v/>
      </c>
      <c r="AT18" s="494" t="str">
        <f>IF(基本情報入力シート!$B71="","",   IF('別紙様式2-2（処遇改善加算対象外サービス　総括表）'!$F$22="","",'別紙様式2-2（処遇改善加算対象外サービス　総括表）'!$F$22))</f>
        <v/>
      </c>
      <c r="AU18" s="494" t="str">
        <f>IF(基本情報入力シート!$B71="","",   IF('別紙様式2-2（処遇改善加算対象外サービス　総括表）'!$F$23="","",'別紙様式2-2（処遇改善加算対象外サービス　総括表）'!$F$23))</f>
        <v/>
      </c>
      <c r="AV18" s="494" t="str">
        <f>IF(基本情報入力シート!$B71="","",   IF('別紙様式2-2（処遇改善加算対象外サービス　総括表）'!$F$24="","",'別紙様式2-2（処遇改善加算対象外サービス　総括表）'!$F$24))</f>
        <v/>
      </c>
      <c r="AW18" s="494" t="str">
        <f>IF(基本情報入力シート!$B71="","",   IF('別紙様式2-2（処遇改善加算対象外サービス　総括表）'!$F$25="","",'別紙様式2-2（処遇改善加算対象外サービス　総括表）'!$F$25))</f>
        <v/>
      </c>
      <c r="AX18" s="494" t="str">
        <f>IF(基本情報入力シート!$B71="","",   IF('別紙様式2-2（処遇改善加算対象外サービス　総括表）'!$F$26="","",'別紙様式2-2（処遇改善加算対象外サービス　総括表）'!$F$26))</f>
        <v/>
      </c>
      <c r="AY18" s="494" t="str">
        <f>IF(基本情報入力シート!$B71="","",   IF('別紙様式2-2（処遇改善加算対象外サービス　総括表）'!$F$27="","",'別紙様式2-2（処遇改善加算対象外サービス　総括表）'!$F$27))</f>
        <v/>
      </c>
      <c r="AZ18" s="494" t="str">
        <f>IF(基本情報入力シート!$B71="","",   IF('別紙様式2-2（処遇改善加算対象外サービス　総括表）'!$F$28="","",'別紙様式2-2（処遇改善加算対象外サービス　総括表）'!$F$28))</f>
        <v/>
      </c>
      <c r="BA18" s="494" t="str">
        <f>IF(基本情報入力シート!$B71="","",   IF('別紙様式2-2（処遇改善加算対象外サービス　総括表）'!$F$29="","",'別紙様式2-2（処遇改善加算対象外サービス　総括表）'!$F$29))</f>
        <v/>
      </c>
      <c r="BB18" s="494" t="str">
        <f>IF(基本情報入力シート!$B71="","",   IF('別紙様式2-2（処遇改善加算対象外サービス　総括表）'!$F$30="","",'別紙様式2-2（処遇改善加算対象外サービス　総括表）'!$F$30))</f>
        <v/>
      </c>
      <c r="BC18" s="494" t="str">
        <f>IF(基本情報入力シート!$B71="","",   IF('別紙様式2-2（処遇改善加算対象外サービス　総括表）'!$F$31="","",'別紙様式2-2（処遇改善加算対象外サービス　総括表）'!$F$31))</f>
        <v/>
      </c>
      <c r="BD18" s="494" t="str">
        <f>IF(基本情報入力シート!$B71="","",   IF('別紙様式2-2（処遇改善加算対象外サービス　総括表）'!$F$32="","",'別紙様式2-2（処遇改善加算対象外サービス　総括表）'!$F$32))</f>
        <v/>
      </c>
      <c r="BE18" s="494" t="str">
        <f>IF(基本情報入力シート!$B71="","",   IF('別紙様式2-2（処遇改善加算対象外サービス　総括表）'!$F$33="","",'別紙様式2-2（処遇改善加算対象外サービス　総括表）'!$F$33))</f>
        <v/>
      </c>
      <c r="BF18" s="494" t="str">
        <f>IF(基本情報入力シート!$B71="","",   IF('別紙様式2-2（処遇改善加算対象外サービス　総括表）'!$F$34="","",'別紙様式2-2（処遇改善加算対象外サービス　総括表）'!$F$34))</f>
        <v/>
      </c>
      <c r="BG18" s="494" t="str">
        <f>IF(基本情報入力シート!$B71="","",   IF('別紙様式2-2（処遇改善加算対象外サービス　総括表）'!$F$35="","",'別紙様式2-2（処遇改善加算対象外サービス　総括表）'!$F$35))</f>
        <v/>
      </c>
      <c r="BH18" s="494" t="str">
        <f>IF(基本情報入力シート!$B71="","",   IF('別紙様式2-2（処遇改善加算対象外サービス　総括表）'!$F$36="","",'別紙様式2-2（処遇改善加算対象外サービス　総括表）'!$F$36))</f>
        <v/>
      </c>
      <c r="BI18" s="494" t="str">
        <f>IF(基本情報入力シート!$B71="","",   IF('別紙様式2-2（処遇改善加算対象外サービス　総括表）'!$F$37="","",'別紙様式2-2（処遇改善加算対象外サービス　総括表）'!$F$37))</f>
        <v/>
      </c>
      <c r="BJ18" s="494" t="str">
        <f>IF(基本情報入力シート!$B71="","",   IF('別紙様式2-2（処遇改善加算対象外サービス　総括表）'!$F$38="","",'別紙様式2-2（処遇改善加算対象外サービス　総括表）'!$F$38))</f>
        <v/>
      </c>
      <c r="BK18" s="494" t="str">
        <f>IF(基本情報入力シート!$B71="","",   IF('別紙様式2-2（処遇改善加算対象外サービス　総括表）'!$F$39="","",'別紙様式2-2（処遇改善加算対象外サービス　総括表）'!$F$39))</f>
        <v/>
      </c>
      <c r="BL18" s="494" t="str">
        <f>IF(基本情報入力シート!$B71="","",   IF('別紙様式2-2（処遇改善加算対象外サービス　総括表）'!$F$40="","",'別紙様式2-2（処遇改善加算対象外サービス　総括表）'!$F$40))</f>
        <v/>
      </c>
      <c r="BM18" s="494" t="str">
        <f>IF(基本情報入力シート!$B71="","",   IF('別紙様式2-2（処遇改善加算対象外サービス　総括表）'!$F$41="","",'別紙様式2-2（処遇改善加算対象外サービス　総括表）'!$F$41))</f>
        <v/>
      </c>
      <c r="BN18" s="494" t="str">
        <f>IF(基本情報入力シート!$B71="","",   IF('別紙様式2-2（処遇改善加算対象外サービス　総括表）'!$F$42="","",'別紙様式2-2（処遇改善加算対象外サービス　総括表）'!$F$42))</f>
        <v/>
      </c>
      <c r="BO18" s="494" t="str">
        <f>IF(基本情報入力シート!$B71="","",   IF('別紙様式2-2（処遇改善加算対象外サービス　総括表）'!$F$43="","",'別紙様式2-2（処遇改善加算対象外サービス　総括表）'!$F$43))</f>
        <v/>
      </c>
      <c r="BP18" s="494" t="str">
        <f>IF(基本情報入力シート!$B71="","",   IF('別紙様式2-2（処遇改善加算対象外サービス　総括表）'!$F$44="","",'別紙様式2-2（処遇改善加算対象外サービス　総括表）'!$F$44))</f>
        <v/>
      </c>
      <c r="BQ18" s="494" t="str">
        <f>IF(基本情報入力シート!$B71="","",   IF('別紙様式2-2（処遇改善加算対象外サービス　総括表）'!$F$45="","",'別紙様式2-2（処遇改善加算対象外サービス　総括表）'!$F$45))</f>
        <v/>
      </c>
      <c r="BR18" s="494" t="str">
        <f>IF(基本情報入力シート!$B71="","",   IF('別紙様式2-2（処遇改善加算対象外サービス　総括表）'!$F$46="","",'別紙様式2-2（処遇改善加算対象外サービス　総括表）'!$F$46))</f>
        <v/>
      </c>
      <c r="BS18" s="494" t="str">
        <f>IF(基本情報入力シート!$B71="","",   IF('別紙様式2-2（処遇改善加算対象外サービス　総括表）'!$F$47="","",'別紙様式2-2（処遇改善加算対象外サービス　総括表）'!$F$47))</f>
        <v/>
      </c>
      <c r="BT18" s="494" t="str">
        <f>IF(基本情報入力シート!$B71="","",   IF('別紙様式2-2（処遇改善加算対象外サービス　総括表）'!$F$48="","",'別紙様式2-2（処遇改善加算対象外サービス　総括表）'!$F$48))</f>
        <v/>
      </c>
      <c r="BU18" s="494" t="str">
        <f>IF(基本情報入力シート!$B71="","",   IF('別紙様式2-2（処遇改善加算対象外サービス　総括表）'!$F$49="","",'別紙様式2-2（処遇改善加算対象外サービス　総括表）'!$F$49))</f>
        <v/>
      </c>
    </row>
    <row r="19" spans="1:73">
      <c r="A19" s="508" t="str">
        <f>IF('別紙様式2-3（個表） '!B29="","",'別紙様式2-3（個表） '!A29)</f>
        <v/>
      </c>
      <c r="B19" s="494" t="str">
        <f>IF(基本情報入力シート!B72="","",基本情報入力シート!B72)</f>
        <v/>
      </c>
      <c r="C19" s="513" t="str">
        <f>IF(基本情報入力シート!L72="","",基本情報入力シート!L72)</f>
        <v/>
      </c>
      <c r="D19" s="513" t="str">
        <f>IF(基本情報入力シート!Q72="","",基本情報入力シート!Q72)</f>
        <v/>
      </c>
      <c r="E19" s="513" t="str">
        <f>IF(基本情報入力シート!V72="","",基本情報入力シート!V72)</f>
        <v/>
      </c>
      <c r="F19" s="513" t="str">
        <f>IF(基本情報入力シート!W72="","",基本情報入力シート!W72)</f>
        <v/>
      </c>
      <c r="G19" s="513" t="str">
        <f>IF(基本情報入力シート!Z72="","",基本情報入力シート!Z72)</f>
        <v/>
      </c>
      <c r="H19" s="494" t="str">
        <f>IF(基本情報入力シート!AC72="","",基本情報入力シート!AC72)</f>
        <v/>
      </c>
      <c r="I19" s="514" t="str">
        <f>IF(基本情報入力シート!AD72="","",基本情報入力シート!AD72)</f>
        <v/>
      </c>
      <c r="J19" s="514" t="str">
        <f>IF(基本情報入力シート!AE72="","",基本情報入力シート!AE72)</f>
        <v/>
      </c>
      <c r="K19" s="508" t="str">
        <f>IF('別紙様式2-3（個表） '!J29="","",'別紙様式2-3（個表） '!J29)</f>
        <v/>
      </c>
      <c r="L19" s="508" t="str">
        <f>IF('別紙様式2-3（個表） '!K29="","",'別紙様式2-3（個表） '!K29)</f>
        <v/>
      </c>
      <c r="M19" s="508" t="str">
        <f>IF('別紙様式2-3（個表） '!L29="","",'別紙様式2-3（個表） '!L29)</f>
        <v/>
      </c>
      <c r="N19" s="508" t="str">
        <f>IF('別紙様式2-3（個表） '!M29="","",'別紙様式2-3（個表） '!M29)</f>
        <v/>
      </c>
      <c r="O19" s="508" t="str">
        <f>IF('別紙様式2-3（個表） '!N29="","",'別紙様式2-3（個表） '!N29)</f>
        <v/>
      </c>
      <c r="P19" s="508" t="str">
        <f>IF('別紙様式2-3（個表） '!O29="","",'別紙様式2-3（個表） '!O29)</f>
        <v>令和７年12月</v>
      </c>
      <c r="Q19" s="508" t="str">
        <f>IF('別紙様式2-3（個表） '!P29="","",'別紙様式2-3（個表） '!P29)</f>
        <v>未入力あり</v>
      </c>
      <c r="R19" s="508" t="str">
        <f>IF('別紙様式2-3（個表） '!Q29="","",'別紙様式2-3（個表） '!Q29)</f>
        <v/>
      </c>
      <c r="S19" s="508" t="str">
        <f>IF('別紙様式2-3（個表） '!R29="","",'別紙様式2-3（個表） '!R29)</f>
        <v/>
      </c>
      <c r="T19" s="508" t="str">
        <f>IF('別紙様式2-3（個表） '!S29="","",'別紙様式2-3（個表） '!S29)</f>
        <v/>
      </c>
      <c r="U19" s="494" t="str">
        <f>IF('別紙様式2-3（個表） '!T29="","",'別紙様式2-3（個表） '!T29)</f>
        <v/>
      </c>
      <c r="V19" s="508" t="str">
        <f ca="1">IF(基本情報入力シート!$B72="","",INDIRECT("基本情報入力シート!L1７"))</f>
        <v/>
      </c>
      <c r="W19" s="508" t="str">
        <f ca="1">IF(基本情報入力シート!$B72="","",INDIRECT("基本情報入力シート!L1８"))</f>
        <v/>
      </c>
      <c r="X19" s="508" t="str">
        <f ca="1">IF(基本情報入力シート!B72="","",INDIRECT("基本情報入力シート!L1９")&amp;(INDIRECT("基本情報入力シート!P19"))&amp;(INDIRECT("基本情報入力シート!Q19")))</f>
        <v/>
      </c>
      <c r="Y19" s="508" t="str">
        <f ca="1">IF(基本情報入力シート!$B72="","",INDIRECT("基本情報入力シート!L２０"))</f>
        <v/>
      </c>
      <c r="Z19" s="508" t="str">
        <f ca="1">IF(基本情報入力シート!$B72="","",INDIRECT("基本情報入力シート!L２１"))</f>
        <v/>
      </c>
      <c r="AA19" s="508" t="str">
        <f ca="1">IF(基本情報入力シート!$B72="","",INDIRECT("基本情報入力シート!L２２"))</f>
        <v/>
      </c>
      <c r="AB19" s="508" t="str">
        <f ca="1">IF(基本情報入力シート!$B72="","",INDIRECT("基本情報入力シート!L２３"))</f>
        <v/>
      </c>
      <c r="AC19" s="508" t="str">
        <f ca="1">IF(基本情報入力シート!$B72="","",INDIRECT("基本情報入力シート!L２４"))</f>
        <v/>
      </c>
      <c r="AD19" s="508" t="str">
        <f ca="1">IF(基本情報入力シート!$B72="","",INDIRECT("基本情報入力シート!L２５"))</f>
        <v/>
      </c>
      <c r="AE19" s="508" t="str">
        <f ca="1">IF(基本情報入力シート!$B72="","",INDIRECT("基本情報入力シート!L２6"))</f>
        <v/>
      </c>
      <c r="AF19" s="508" t="str">
        <f ca="1">IF(基本情報入力シート!$B72="","",INDIRECT("基本情報入力シート!L２７"))</f>
        <v/>
      </c>
      <c r="AG19" s="508" t="str">
        <f ca="1">IF(基本情報入力シート!$B72="","",INDIRECT("基本情報入力シート!L２８"))</f>
        <v/>
      </c>
      <c r="AH19" s="494" t="str">
        <f ca="1">IF(基本情報入力シート!$B72="","",INDIRECT("'別紙様式2-1（処遇改善加算対象サービス　総括表）'!AH18"))</f>
        <v/>
      </c>
      <c r="AI19" s="494" t="str">
        <f ca="1">IF(基本情報入力シート!$B72="","",INDIRECT("'別紙様式2-1（処遇改善加算対象サービス　総括表）'!AH２２"))</f>
        <v/>
      </c>
      <c r="AJ19" s="494" t="str">
        <f>IF(基本情報入力シート!$B72="","",IF('別紙様式2-1（処遇改善加算対象サービス　総括表）'!$B$24="","",
'別紙様式2-1（処遇改善加算対象サービス　総括表）'!$B$24))</f>
        <v/>
      </c>
      <c r="AK19" s="494" t="str">
        <f>IF(基本情報入力シート!$B72="","",IF('別紙様式2-1（処遇改善加算対象サービス　総括表）'!$B$25="","",
'別紙様式2-1（処遇改善加算対象サービス　総括表）'!$B$25))</f>
        <v/>
      </c>
      <c r="AL19" s="494" t="str">
        <f>IF(基本情報入力シート!$B72="","",IF('別紙様式2-1（処遇改善加算対象サービス　総括表）'!$B$26="","",
'別紙様式2-1（処遇改善加算対象サービス　総括表）'!$B$26))</f>
        <v/>
      </c>
      <c r="AM19" s="494" t="str">
        <f>IF(基本情報入力シート!$B72="","",IF('別紙様式2-1（処遇改善加算対象サービス　総括表）'!$B$30="","",
'別紙様式2-1（処遇改善加算対象サービス　総括表）'!$B$30))</f>
        <v/>
      </c>
      <c r="AN19" s="494" t="str">
        <f>IF(基本情報入力シート!$B72="","",IF('別紙様式2-1（処遇改善加算対象サービス　総括表）'!$B$31="","",
'別紙様式2-1（処遇改善加算対象サービス　総括表）'!$B$31))</f>
        <v/>
      </c>
      <c r="AO19" s="508" t="str">
        <f>IF(基本情報入力シート!$B72="","",IF('別紙様式2-1（処遇改善加算対象サービス　総括表）'!$M$32="","",
'別紙様式2-1（処遇改善加算対象サービス　総括表）'!$M$32))</f>
        <v/>
      </c>
      <c r="AP19" s="494" t="str">
        <f>IF(基本情報入力シート!$B72="","",   IF('別紙様式2-2（処遇改善加算対象外サービス　総括表）'!$AH$17="","",'別紙様式2-2（処遇改善加算対象外サービス　総括表）'!$AH$17))</f>
        <v/>
      </c>
      <c r="AQ19" s="494" t="str">
        <f>IF(基本情報入力シート!$B72="","",   IF('別紙様式2-2（処遇改善加算対象外サービス　総括表）'!$AH$18="","", '別紙様式2-2（処遇改善加算対象外サービス　総括表）'!$AH$18))</f>
        <v/>
      </c>
      <c r="AR19" s="494" t="str">
        <f>IF(基本情報入力シート!$B72="","",   IF('別紙様式2-2（処遇改善加算対象外サービス　総括表）'!$AH$19="","",'別紙様式2-2（処遇改善加算対象外サービス　総括表）'!$AH$19))</f>
        <v/>
      </c>
      <c r="AS19" s="494" t="str">
        <f>IF(基本情報入力シート!$B72="","",   IF('別紙様式2-2（処遇改善加算対象外サービス　総括表）'!$F$21="","",'別紙様式2-2（処遇改善加算対象外サービス　総括表）'!$F$21))</f>
        <v/>
      </c>
      <c r="AT19" s="494" t="str">
        <f>IF(基本情報入力シート!$B72="","",   IF('別紙様式2-2（処遇改善加算対象外サービス　総括表）'!$F$22="","",'別紙様式2-2（処遇改善加算対象外サービス　総括表）'!$F$22))</f>
        <v/>
      </c>
      <c r="AU19" s="494" t="str">
        <f>IF(基本情報入力シート!$B72="","",   IF('別紙様式2-2（処遇改善加算対象外サービス　総括表）'!$F$23="","",'別紙様式2-2（処遇改善加算対象外サービス　総括表）'!$F$23))</f>
        <v/>
      </c>
      <c r="AV19" s="494" t="str">
        <f>IF(基本情報入力シート!$B72="","",   IF('別紙様式2-2（処遇改善加算対象外サービス　総括表）'!$F$24="","",'別紙様式2-2（処遇改善加算対象外サービス　総括表）'!$F$24))</f>
        <v/>
      </c>
      <c r="AW19" s="494" t="str">
        <f>IF(基本情報入力シート!$B72="","",   IF('別紙様式2-2（処遇改善加算対象外サービス　総括表）'!$F$25="","",'別紙様式2-2（処遇改善加算対象外サービス　総括表）'!$F$25))</f>
        <v/>
      </c>
      <c r="AX19" s="494" t="str">
        <f>IF(基本情報入力シート!$B72="","",   IF('別紙様式2-2（処遇改善加算対象外サービス　総括表）'!$F$26="","",'別紙様式2-2（処遇改善加算対象外サービス　総括表）'!$F$26))</f>
        <v/>
      </c>
      <c r="AY19" s="494" t="str">
        <f>IF(基本情報入力シート!$B72="","",   IF('別紙様式2-2（処遇改善加算対象外サービス　総括表）'!$F$27="","",'別紙様式2-2（処遇改善加算対象外サービス　総括表）'!$F$27))</f>
        <v/>
      </c>
      <c r="AZ19" s="494" t="str">
        <f>IF(基本情報入力シート!$B72="","",   IF('別紙様式2-2（処遇改善加算対象外サービス　総括表）'!$F$28="","",'別紙様式2-2（処遇改善加算対象外サービス　総括表）'!$F$28))</f>
        <v/>
      </c>
      <c r="BA19" s="494" t="str">
        <f>IF(基本情報入力シート!$B72="","",   IF('別紙様式2-2（処遇改善加算対象外サービス　総括表）'!$F$29="","",'別紙様式2-2（処遇改善加算対象外サービス　総括表）'!$F$29))</f>
        <v/>
      </c>
      <c r="BB19" s="494" t="str">
        <f>IF(基本情報入力シート!$B72="","",   IF('別紙様式2-2（処遇改善加算対象外サービス　総括表）'!$F$30="","",'別紙様式2-2（処遇改善加算対象外サービス　総括表）'!$F$30))</f>
        <v/>
      </c>
      <c r="BC19" s="494" t="str">
        <f>IF(基本情報入力シート!$B72="","",   IF('別紙様式2-2（処遇改善加算対象外サービス　総括表）'!$F$31="","",'別紙様式2-2（処遇改善加算対象外サービス　総括表）'!$F$31))</f>
        <v/>
      </c>
      <c r="BD19" s="494" t="str">
        <f>IF(基本情報入力シート!$B72="","",   IF('別紙様式2-2（処遇改善加算対象外サービス　総括表）'!$F$32="","",'別紙様式2-2（処遇改善加算対象外サービス　総括表）'!$F$32))</f>
        <v/>
      </c>
      <c r="BE19" s="494" t="str">
        <f>IF(基本情報入力シート!$B72="","",   IF('別紙様式2-2（処遇改善加算対象外サービス　総括表）'!$F$33="","",'別紙様式2-2（処遇改善加算対象外サービス　総括表）'!$F$33))</f>
        <v/>
      </c>
      <c r="BF19" s="494" t="str">
        <f>IF(基本情報入力シート!$B72="","",   IF('別紙様式2-2（処遇改善加算対象外サービス　総括表）'!$F$34="","",'別紙様式2-2（処遇改善加算対象外サービス　総括表）'!$F$34))</f>
        <v/>
      </c>
      <c r="BG19" s="494" t="str">
        <f>IF(基本情報入力シート!$B72="","",   IF('別紙様式2-2（処遇改善加算対象外サービス　総括表）'!$F$35="","",'別紙様式2-2（処遇改善加算対象外サービス　総括表）'!$F$35))</f>
        <v/>
      </c>
      <c r="BH19" s="494" t="str">
        <f>IF(基本情報入力シート!$B72="","",   IF('別紙様式2-2（処遇改善加算対象外サービス　総括表）'!$F$36="","",'別紙様式2-2（処遇改善加算対象外サービス　総括表）'!$F$36))</f>
        <v/>
      </c>
      <c r="BI19" s="494" t="str">
        <f>IF(基本情報入力シート!$B72="","",   IF('別紙様式2-2（処遇改善加算対象外サービス　総括表）'!$F$37="","",'別紙様式2-2（処遇改善加算対象外サービス　総括表）'!$F$37))</f>
        <v/>
      </c>
      <c r="BJ19" s="494" t="str">
        <f>IF(基本情報入力シート!$B72="","",   IF('別紙様式2-2（処遇改善加算対象外サービス　総括表）'!$F$38="","",'別紙様式2-2（処遇改善加算対象外サービス　総括表）'!$F$38))</f>
        <v/>
      </c>
      <c r="BK19" s="494" t="str">
        <f>IF(基本情報入力シート!$B72="","",   IF('別紙様式2-2（処遇改善加算対象外サービス　総括表）'!$F$39="","",'別紙様式2-2（処遇改善加算対象外サービス　総括表）'!$F$39))</f>
        <v/>
      </c>
      <c r="BL19" s="494" t="str">
        <f>IF(基本情報入力シート!$B72="","",   IF('別紙様式2-2（処遇改善加算対象外サービス　総括表）'!$F$40="","",'別紙様式2-2（処遇改善加算対象外サービス　総括表）'!$F$40))</f>
        <v/>
      </c>
      <c r="BM19" s="494" t="str">
        <f>IF(基本情報入力シート!$B72="","",   IF('別紙様式2-2（処遇改善加算対象外サービス　総括表）'!$F$41="","",'別紙様式2-2（処遇改善加算対象外サービス　総括表）'!$F$41))</f>
        <v/>
      </c>
      <c r="BN19" s="494" t="str">
        <f>IF(基本情報入力シート!$B72="","",   IF('別紙様式2-2（処遇改善加算対象外サービス　総括表）'!$F$42="","",'別紙様式2-2（処遇改善加算対象外サービス　総括表）'!$F$42))</f>
        <v/>
      </c>
      <c r="BO19" s="494" t="str">
        <f>IF(基本情報入力シート!$B72="","",   IF('別紙様式2-2（処遇改善加算対象外サービス　総括表）'!$F$43="","",'別紙様式2-2（処遇改善加算対象外サービス　総括表）'!$F$43))</f>
        <v/>
      </c>
      <c r="BP19" s="494" t="str">
        <f>IF(基本情報入力シート!$B72="","",   IF('別紙様式2-2（処遇改善加算対象外サービス　総括表）'!$F$44="","",'別紙様式2-2（処遇改善加算対象外サービス　総括表）'!$F$44))</f>
        <v/>
      </c>
      <c r="BQ19" s="494" t="str">
        <f>IF(基本情報入力シート!$B72="","",   IF('別紙様式2-2（処遇改善加算対象外サービス　総括表）'!$F$45="","",'別紙様式2-2（処遇改善加算対象外サービス　総括表）'!$F$45))</f>
        <v/>
      </c>
      <c r="BR19" s="494" t="str">
        <f>IF(基本情報入力シート!$B72="","",   IF('別紙様式2-2（処遇改善加算対象外サービス　総括表）'!$F$46="","",'別紙様式2-2（処遇改善加算対象外サービス　総括表）'!$F$46))</f>
        <v/>
      </c>
      <c r="BS19" s="494" t="str">
        <f>IF(基本情報入力シート!$B72="","",   IF('別紙様式2-2（処遇改善加算対象外サービス　総括表）'!$F$47="","",'別紙様式2-2（処遇改善加算対象外サービス　総括表）'!$F$47))</f>
        <v/>
      </c>
      <c r="BT19" s="494" t="str">
        <f>IF(基本情報入力シート!$B72="","",   IF('別紙様式2-2（処遇改善加算対象外サービス　総括表）'!$F$48="","",'別紙様式2-2（処遇改善加算対象外サービス　総括表）'!$F$48))</f>
        <v/>
      </c>
      <c r="BU19" s="494" t="str">
        <f>IF(基本情報入力シート!$B72="","",   IF('別紙様式2-2（処遇改善加算対象外サービス　総括表）'!$F$49="","",'別紙様式2-2（処遇改善加算対象外サービス　総括表）'!$F$49))</f>
        <v/>
      </c>
    </row>
    <row r="20" spans="1:73">
      <c r="A20" s="508" t="str">
        <f>IF('別紙様式2-3（個表） '!B30="","",'別紙様式2-3（個表） '!A30)</f>
        <v/>
      </c>
      <c r="B20" s="494" t="str">
        <f>IF(基本情報入力シート!B73="","",基本情報入力シート!B73)</f>
        <v/>
      </c>
      <c r="C20" s="513" t="str">
        <f>IF(基本情報入力シート!L73="","",基本情報入力シート!L73)</f>
        <v/>
      </c>
      <c r="D20" s="513" t="str">
        <f>IF(基本情報入力シート!Q73="","",基本情報入力シート!Q73)</f>
        <v/>
      </c>
      <c r="E20" s="513" t="str">
        <f>IF(基本情報入力シート!V73="","",基本情報入力シート!V73)</f>
        <v/>
      </c>
      <c r="F20" s="513" t="str">
        <f>IF(基本情報入力シート!W73="","",基本情報入力シート!W73)</f>
        <v/>
      </c>
      <c r="G20" s="513" t="str">
        <f>IF(基本情報入力シート!Z73="","",基本情報入力シート!Z73)</f>
        <v/>
      </c>
      <c r="H20" s="494" t="str">
        <f>IF(基本情報入力シート!AC73="","",基本情報入力シート!AC73)</f>
        <v/>
      </c>
      <c r="I20" s="514" t="str">
        <f>IF(基本情報入力シート!AD73="","",基本情報入力シート!AD73)</f>
        <v/>
      </c>
      <c r="J20" s="514" t="str">
        <f>IF(基本情報入力シート!AE73="","",基本情報入力シート!AE73)</f>
        <v/>
      </c>
      <c r="K20" s="508" t="str">
        <f>IF('別紙様式2-3（個表） '!J30="","",'別紙様式2-3（個表） '!J30)</f>
        <v/>
      </c>
      <c r="L20" s="508" t="str">
        <f>IF('別紙様式2-3（個表） '!K30="","",'別紙様式2-3（個表） '!K30)</f>
        <v/>
      </c>
      <c r="M20" s="508" t="str">
        <f>IF('別紙様式2-3（個表） '!L30="","",'別紙様式2-3（個表） '!L30)</f>
        <v/>
      </c>
      <c r="N20" s="508" t="str">
        <f>IF('別紙様式2-3（個表） '!M30="","",'別紙様式2-3（個表） '!M30)</f>
        <v/>
      </c>
      <c r="O20" s="508" t="str">
        <f>IF('別紙様式2-3（個表） '!N30="","",'別紙様式2-3（個表） '!N30)</f>
        <v/>
      </c>
      <c r="P20" s="508" t="str">
        <f>IF('別紙様式2-3（個表） '!O30="","",'別紙様式2-3（個表） '!O30)</f>
        <v>令和７年12月</v>
      </c>
      <c r="Q20" s="508" t="str">
        <f>IF('別紙様式2-3（個表） '!P30="","",'別紙様式2-3（個表） '!P30)</f>
        <v>未入力あり</v>
      </c>
      <c r="R20" s="508" t="str">
        <f>IF('別紙様式2-3（個表） '!Q30="","",'別紙様式2-3（個表） '!Q30)</f>
        <v/>
      </c>
      <c r="S20" s="508" t="str">
        <f>IF('別紙様式2-3（個表） '!R30="","",'別紙様式2-3（個表） '!R30)</f>
        <v/>
      </c>
      <c r="T20" s="508" t="str">
        <f>IF('別紙様式2-3（個表） '!S30="","",'別紙様式2-3（個表） '!S30)</f>
        <v/>
      </c>
      <c r="U20" s="494" t="str">
        <f>IF('別紙様式2-3（個表） '!T30="","",'別紙様式2-3（個表） '!T30)</f>
        <v/>
      </c>
      <c r="V20" s="508" t="str">
        <f ca="1">IF(基本情報入力シート!$B73="","",INDIRECT("基本情報入力シート!L1７"))</f>
        <v/>
      </c>
      <c r="W20" s="508" t="str">
        <f ca="1">IF(基本情報入力シート!$B73="","",INDIRECT("基本情報入力シート!L1８"))</f>
        <v/>
      </c>
      <c r="X20" s="508" t="str">
        <f ca="1">IF(基本情報入力シート!B73="","",INDIRECT("基本情報入力シート!L1９")&amp;(INDIRECT("基本情報入力シート!P19"))&amp;(INDIRECT("基本情報入力シート!Q19")))</f>
        <v/>
      </c>
      <c r="Y20" s="508" t="str">
        <f ca="1">IF(基本情報入力シート!$B73="","",INDIRECT("基本情報入力シート!L２０"))</f>
        <v/>
      </c>
      <c r="Z20" s="508" t="str">
        <f ca="1">IF(基本情報入力シート!$B73="","",INDIRECT("基本情報入力シート!L２１"))</f>
        <v/>
      </c>
      <c r="AA20" s="508" t="str">
        <f ca="1">IF(基本情報入力シート!$B73="","",INDIRECT("基本情報入力シート!L２２"))</f>
        <v/>
      </c>
      <c r="AB20" s="508" t="str">
        <f ca="1">IF(基本情報入力シート!$B73="","",INDIRECT("基本情報入力シート!L２３"))</f>
        <v/>
      </c>
      <c r="AC20" s="508" t="str">
        <f ca="1">IF(基本情報入力シート!$B73="","",INDIRECT("基本情報入力シート!L２４"))</f>
        <v/>
      </c>
      <c r="AD20" s="508" t="str">
        <f ca="1">IF(基本情報入力シート!$B73="","",INDIRECT("基本情報入力シート!L２５"))</f>
        <v/>
      </c>
      <c r="AE20" s="508" t="str">
        <f ca="1">IF(基本情報入力シート!$B73="","",INDIRECT("基本情報入力シート!L２6"))</f>
        <v/>
      </c>
      <c r="AF20" s="508" t="str">
        <f ca="1">IF(基本情報入力シート!$B73="","",INDIRECT("基本情報入力シート!L２７"))</f>
        <v/>
      </c>
      <c r="AG20" s="508" t="str">
        <f ca="1">IF(基本情報入力シート!$B73="","",INDIRECT("基本情報入力シート!L２８"))</f>
        <v/>
      </c>
      <c r="AH20" s="494" t="str">
        <f ca="1">IF(基本情報入力シート!$B73="","",INDIRECT("'別紙様式2-1（処遇改善加算対象サービス　総括表）'!AH18"))</f>
        <v/>
      </c>
      <c r="AI20" s="494" t="str">
        <f ca="1">IF(基本情報入力シート!$B73="","",INDIRECT("'別紙様式2-1（処遇改善加算対象サービス　総括表）'!AH２２"))</f>
        <v/>
      </c>
      <c r="AJ20" s="494" t="str">
        <f>IF(基本情報入力シート!$B73="","",IF('別紙様式2-1（処遇改善加算対象サービス　総括表）'!$B$24="","",
'別紙様式2-1（処遇改善加算対象サービス　総括表）'!$B$24))</f>
        <v/>
      </c>
      <c r="AK20" s="494" t="str">
        <f>IF(基本情報入力シート!$B73="","",IF('別紙様式2-1（処遇改善加算対象サービス　総括表）'!$B$25="","",
'別紙様式2-1（処遇改善加算対象サービス　総括表）'!$B$25))</f>
        <v/>
      </c>
      <c r="AL20" s="494" t="str">
        <f>IF(基本情報入力シート!$B73="","",IF('別紙様式2-1（処遇改善加算対象サービス　総括表）'!$B$26="","",
'別紙様式2-1（処遇改善加算対象サービス　総括表）'!$B$26))</f>
        <v/>
      </c>
      <c r="AM20" s="494" t="str">
        <f>IF(基本情報入力シート!$B73="","",IF('別紙様式2-1（処遇改善加算対象サービス　総括表）'!$B$30="","",
'別紙様式2-1（処遇改善加算対象サービス　総括表）'!$B$30))</f>
        <v/>
      </c>
      <c r="AN20" s="494" t="str">
        <f>IF(基本情報入力シート!$B73="","",IF('別紙様式2-1（処遇改善加算対象サービス　総括表）'!$B$31="","",
'別紙様式2-1（処遇改善加算対象サービス　総括表）'!$B$31))</f>
        <v/>
      </c>
      <c r="AO20" s="508" t="str">
        <f>IF(基本情報入力シート!$B73="","",IF('別紙様式2-1（処遇改善加算対象サービス　総括表）'!$M$32="","",
'別紙様式2-1（処遇改善加算対象サービス　総括表）'!$M$32))</f>
        <v/>
      </c>
      <c r="AP20" s="494" t="str">
        <f>IF(基本情報入力シート!$B73="","",   IF('別紙様式2-2（処遇改善加算対象外サービス　総括表）'!$AH$17="","",'別紙様式2-2（処遇改善加算対象外サービス　総括表）'!$AH$17))</f>
        <v/>
      </c>
      <c r="AQ20" s="494" t="str">
        <f>IF(基本情報入力シート!$B73="","",   IF('別紙様式2-2（処遇改善加算対象外サービス　総括表）'!$AH$18="","", '別紙様式2-2（処遇改善加算対象外サービス　総括表）'!$AH$18))</f>
        <v/>
      </c>
      <c r="AR20" s="494" t="str">
        <f>IF(基本情報入力シート!$B73="","",   IF('別紙様式2-2（処遇改善加算対象外サービス　総括表）'!$AH$19="","",'別紙様式2-2（処遇改善加算対象外サービス　総括表）'!$AH$19))</f>
        <v/>
      </c>
      <c r="AS20" s="494" t="str">
        <f>IF(基本情報入力シート!$B73="","",   IF('別紙様式2-2（処遇改善加算対象外サービス　総括表）'!$F$21="","",'別紙様式2-2（処遇改善加算対象外サービス　総括表）'!$F$21))</f>
        <v/>
      </c>
      <c r="AT20" s="494" t="str">
        <f>IF(基本情報入力シート!$B73="","",   IF('別紙様式2-2（処遇改善加算対象外サービス　総括表）'!$F$22="","",'別紙様式2-2（処遇改善加算対象外サービス　総括表）'!$F$22))</f>
        <v/>
      </c>
      <c r="AU20" s="494" t="str">
        <f>IF(基本情報入力シート!$B73="","",   IF('別紙様式2-2（処遇改善加算対象外サービス　総括表）'!$F$23="","",'別紙様式2-2（処遇改善加算対象外サービス　総括表）'!$F$23))</f>
        <v/>
      </c>
      <c r="AV20" s="494" t="str">
        <f>IF(基本情報入力シート!$B73="","",   IF('別紙様式2-2（処遇改善加算対象外サービス　総括表）'!$F$24="","",'別紙様式2-2（処遇改善加算対象外サービス　総括表）'!$F$24))</f>
        <v/>
      </c>
      <c r="AW20" s="494" t="str">
        <f>IF(基本情報入力シート!$B73="","",   IF('別紙様式2-2（処遇改善加算対象外サービス　総括表）'!$F$25="","",'別紙様式2-2（処遇改善加算対象外サービス　総括表）'!$F$25))</f>
        <v/>
      </c>
      <c r="AX20" s="494" t="str">
        <f>IF(基本情報入力シート!$B73="","",   IF('別紙様式2-2（処遇改善加算対象外サービス　総括表）'!$F$26="","",'別紙様式2-2（処遇改善加算対象外サービス　総括表）'!$F$26))</f>
        <v/>
      </c>
      <c r="AY20" s="494" t="str">
        <f>IF(基本情報入力シート!$B73="","",   IF('別紙様式2-2（処遇改善加算対象外サービス　総括表）'!$F$27="","",'別紙様式2-2（処遇改善加算対象外サービス　総括表）'!$F$27))</f>
        <v/>
      </c>
      <c r="AZ20" s="494" t="str">
        <f>IF(基本情報入力シート!$B73="","",   IF('別紙様式2-2（処遇改善加算対象外サービス　総括表）'!$F$28="","",'別紙様式2-2（処遇改善加算対象外サービス　総括表）'!$F$28))</f>
        <v/>
      </c>
      <c r="BA20" s="494" t="str">
        <f>IF(基本情報入力シート!$B73="","",   IF('別紙様式2-2（処遇改善加算対象外サービス　総括表）'!$F$29="","",'別紙様式2-2（処遇改善加算対象外サービス　総括表）'!$F$29))</f>
        <v/>
      </c>
      <c r="BB20" s="494" t="str">
        <f>IF(基本情報入力シート!$B73="","",   IF('別紙様式2-2（処遇改善加算対象外サービス　総括表）'!$F$30="","",'別紙様式2-2（処遇改善加算対象外サービス　総括表）'!$F$30))</f>
        <v/>
      </c>
      <c r="BC20" s="494" t="str">
        <f>IF(基本情報入力シート!$B73="","",   IF('別紙様式2-2（処遇改善加算対象外サービス　総括表）'!$F$31="","",'別紙様式2-2（処遇改善加算対象外サービス　総括表）'!$F$31))</f>
        <v/>
      </c>
      <c r="BD20" s="494" t="str">
        <f>IF(基本情報入力シート!$B73="","",   IF('別紙様式2-2（処遇改善加算対象外サービス　総括表）'!$F$32="","",'別紙様式2-2（処遇改善加算対象外サービス　総括表）'!$F$32))</f>
        <v/>
      </c>
      <c r="BE20" s="494" t="str">
        <f>IF(基本情報入力シート!$B73="","",   IF('別紙様式2-2（処遇改善加算対象外サービス　総括表）'!$F$33="","",'別紙様式2-2（処遇改善加算対象外サービス　総括表）'!$F$33))</f>
        <v/>
      </c>
      <c r="BF20" s="494" t="str">
        <f>IF(基本情報入力シート!$B73="","",   IF('別紙様式2-2（処遇改善加算対象外サービス　総括表）'!$F$34="","",'別紙様式2-2（処遇改善加算対象外サービス　総括表）'!$F$34))</f>
        <v/>
      </c>
      <c r="BG20" s="494" t="str">
        <f>IF(基本情報入力シート!$B73="","",   IF('別紙様式2-2（処遇改善加算対象外サービス　総括表）'!$F$35="","",'別紙様式2-2（処遇改善加算対象外サービス　総括表）'!$F$35))</f>
        <v/>
      </c>
      <c r="BH20" s="494" t="str">
        <f>IF(基本情報入力シート!$B73="","",   IF('別紙様式2-2（処遇改善加算対象外サービス　総括表）'!$F$36="","",'別紙様式2-2（処遇改善加算対象外サービス　総括表）'!$F$36))</f>
        <v/>
      </c>
      <c r="BI20" s="494" t="str">
        <f>IF(基本情報入力シート!$B73="","",   IF('別紙様式2-2（処遇改善加算対象外サービス　総括表）'!$F$37="","",'別紙様式2-2（処遇改善加算対象外サービス　総括表）'!$F$37))</f>
        <v/>
      </c>
      <c r="BJ20" s="494" t="str">
        <f>IF(基本情報入力シート!$B73="","",   IF('別紙様式2-2（処遇改善加算対象外サービス　総括表）'!$F$38="","",'別紙様式2-2（処遇改善加算対象外サービス　総括表）'!$F$38))</f>
        <v/>
      </c>
      <c r="BK20" s="494" t="str">
        <f>IF(基本情報入力シート!$B73="","",   IF('別紙様式2-2（処遇改善加算対象外サービス　総括表）'!$F$39="","",'別紙様式2-2（処遇改善加算対象外サービス　総括表）'!$F$39))</f>
        <v/>
      </c>
      <c r="BL20" s="494" t="str">
        <f>IF(基本情報入力シート!$B73="","",   IF('別紙様式2-2（処遇改善加算対象外サービス　総括表）'!$F$40="","",'別紙様式2-2（処遇改善加算対象外サービス　総括表）'!$F$40))</f>
        <v/>
      </c>
      <c r="BM20" s="494" t="str">
        <f>IF(基本情報入力シート!$B73="","",   IF('別紙様式2-2（処遇改善加算対象外サービス　総括表）'!$F$41="","",'別紙様式2-2（処遇改善加算対象外サービス　総括表）'!$F$41))</f>
        <v/>
      </c>
      <c r="BN20" s="494" t="str">
        <f>IF(基本情報入力シート!$B73="","",   IF('別紙様式2-2（処遇改善加算対象外サービス　総括表）'!$F$42="","",'別紙様式2-2（処遇改善加算対象外サービス　総括表）'!$F$42))</f>
        <v/>
      </c>
      <c r="BO20" s="494" t="str">
        <f>IF(基本情報入力シート!$B73="","",   IF('別紙様式2-2（処遇改善加算対象外サービス　総括表）'!$F$43="","",'別紙様式2-2（処遇改善加算対象外サービス　総括表）'!$F$43))</f>
        <v/>
      </c>
      <c r="BP20" s="494" t="str">
        <f>IF(基本情報入力シート!$B73="","",   IF('別紙様式2-2（処遇改善加算対象外サービス　総括表）'!$F$44="","",'別紙様式2-2（処遇改善加算対象外サービス　総括表）'!$F$44))</f>
        <v/>
      </c>
      <c r="BQ20" s="494" t="str">
        <f>IF(基本情報入力シート!$B73="","",   IF('別紙様式2-2（処遇改善加算対象外サービス　総括表）'!$F$45="","",'別紙様式2-2（処遇改善加算対象外サービス　総括表）'!$F$45))</f>
        <v/>
      </c>
      <c r="BR20" s="494" t="str">
        <f>IF(基本情報入力シート!$B73="","",   IF('別紙様式2-2（処遇改善加算対象外サービス　総括表）'!$F$46="","",'別紙様式2-2（処遇改善加算対象外サービス　総括表）'!$F$46))</f>
        <v/>
      </c>
      <c r="BS20" s="494" t="str">
        <f>IF(基本情報入力シート!$B73="","",   IF('別紙様式2-2（処遇改善加算対象外サービス　総括表）'!$F$47="","",'別紙様式2-2（処遇改善加算対象外サービス　総括表）'!$F$47))</f>
        <v/>
      </c>
      <c r="BT20" s="494" t="str">
        <f>IF(基本情報入力シート!$B73="","",   IF('別紙様式2-2（処遇改善加算対象外サービス　総括表）'!$F$48="","",'別紙様式2-2（処遇改善加算対象外サービス　総括表）'!$F$48))</f>
        <v/>
      </c>
      <c r="BU20" s="494" t="str">
        <f>IF(基本情報入力シート!$B73="","",   IF('別紙様式2-2（処遇改善加算対象外サービス　総括表）'!$F$49="","",'別紙様式2-2（処遇改善加算対象外サービス　総括表）'!$F$49))</f>
        <v/>
      </c>
    </row>
    <row r="21" spans="1:73">
      <c r="A21" s="508" t="str">
        <f>IF('別紙様式2-3（個表） '!B31="","",'別紙様式2-3（個表） '!A31)</f>
        <v/>
      </c>
      <c r="B21" s="494" t="str">
        <f>IF(基本情報入力シート!B74="","",基本情報入力シート!B74)</f>
        <v/>
      </c>
      <c r="C21" s="513" t="str">
        <f>IF(基本情報入力シート!L74="","",基本情報入力シート!L74)</f>
        <v/>
      </c>
      <c r="D21" s="513" t="str">
        <f>IF(基本情報入力シート!Q74="","",基本情報入力シート!Q74)</f>
        <v/>
      </c>
      <c r="E21" s="513" t="str">
        <f>IF(基本情報入力シート!V74="","",基本情報入力シート!V74)</f>
        <v/>
      </c>
      <c r="F21" s="513" t="str">
        <f>IF(基本情報入力シート!W74="","",基本情報入力シート!W74)</f>
        <v/>
      </c>
      <c r="G21" s="513" t="str">
        <f>IF(基本情報入力シート!Z74="","",基本情報入力シート!Z74)</f>
        <v/>
      </c>
      <c r="H21" s="494" t="str">
        <f>IF(基本情報入力シート!AC74="","",基本情報入力シート!AC74)</f>
        <v/>
      </c>
      <c r="I21" s="514" t="str">
        <f>IF(基本情報入力シート!AD74="","",基本情報入力シート!AD74)</f>
        <v/>
      </c>
      <c r="J21" s="514" t="str">
        <f>IF(基本情報入力シート!AE74="","",基本情報入力シート!AE74)</f>
        <v/>
      </c>
      <c r="K21" s="508" t="str">
        <f>IF('別紙様式2-3（個表） '!J31="","",'別紙様式2-3（個表） '!J31)</f>
        <v/>
      </c>
      <c r="L21" s="508" t="str">
        <f>IF('別紙様式2-3（個表） '!K31="","",'別紙様式2-3（個表） '!K31)</f>
        <v/>
      </c>
      <c r="M21" s="508" t="str">
        <f>IF('別紙様式2-3（個表） '!L31="","",'別紙様式2-3（個表） '!L31)</f>
        <v/>
      </c>
      <c r="N21" s="508" t="str">
        <f>IF('別紙様式2-3（個表） '!M31="","",'別紙様式2-3（個表） '!M31)</f>
        <v/>
      </c>
      <c r="O21" s="508" t="str">
        <f>IF('別紙様式2-3（個表） '!N31="","",'別紙様式2-3（個表） '!N31)</f>
        <v/>
      </c>
      <c r="P21" s="508" t="str">
        <f>IF('別紙様式2-3（個表） '!O31="","",'別紙様式2-3（個表） '!O31)</f>
        <v>令和７年12月</v>
      </c>
      <c r="Q21" s="508" t="str">
        <f>IF('別紙様式2-3（個表） '!P31="","",'別紙様式2-3（個表） '!P31)</f>
        <v>未入力あり</v>
      </c>
      <c r="R21" s="508" t="str">
        <f>IF('別紙様式2-3（個表） '!Q31="","",'別紙様式2-3（個表） '!Q31)</f>
        <v/>
      </c>
      <c r="S21" s="508" t="str">
        <f>IF('別紙様式2-3（個表） '!R31="","",'別紙様式2-3（個表） '!R31)</f>
        <v/>
      </c>
      <c r="T21" s="508" t="str">
        <f>IF('別紙様式2-3（個表） '!S31="","",'別紙様式2-3（個表） '!S31)</f>
        <v/>
      </c>
      <c r="U21" s="494" t="str">
        <f>IF('別紙様式2-3（個表） '!T31="","",'別紙様式2-3（個表） '!T31)</f>
        <v/>
      </c>
      <c r="V21" s="508" t="str">
        <f ca="1">IF(基本情報入力シート!$B74="","",INDIRECT("基本情報入力シート!L1７"))</f>
        <v/>
      </c>
      <c r="W21" s="508" t="str">
        <f ca="1">IF(基本情報入力シート!$B74="","",INDIRECT("基本情報入力シート!L1８"))</f>
        <v/>
      </c>
      <c r="X21" s="508" t="str">
        <f ca="1">IF(基本情報入力シート!B74="","",INDIRECT("基本情報入力シート!L1９")&amp;(INDIRECT("基本情報入力シート!P19"))&amp;(INDIRECT("基本情報入力シート!Q19")))</f>
        <v/>
      </c>
      <c r="Y21" s="508" t="str">
        <f ca="1">IF(基本情報入力シート!$B74="","",INDIRECT("基本情報入力シート!L２０"))</f>
        <v/>
      </c>
      <c r="Z21" s="508" t="str">
        <f ca="1">IF(基本情報入力シート!$B74="","",INDIRECT("基本情報入力シート!L２１"))</f>
        <v/>
      </c>
      <c r="AA21" s="508" t="str">
        <f ca="1">IF(基本情報入力シート!$B74="","",INDIRECT("基本情報入力シート!L２２"))</f>
        <v/>
      </c>
      <c r="AB21" s="508" t="str">
        <f ca="1">IF(基本情報入力シート!$B74="","",INDIRECT("基本情報入力シート!L２３"))</f>
        <v/>
      </c>
      <c r="AC21" s="508" t="str">
        <f ca="1">IF(基本情報入力シート!$B74="","",INDIRECT("基本情報入力シート!L２４"))</f>
        <v/>
      </c>
      <c r="AD21" s="508" t="str">
        <f ca="1">IF(基本情報入力シート!$B74="","",INDIRECT("基本情報入力シート!L２５"))</f>
        <v/>
      </c>
      <c r="AE21" s="508" t="str">
        <f ca="1">IF(基本情報入力シート!$B74="","",INDIRECT("基本情報入力シート!L２6"))</f>
        <v/>
      </c>
      <c r="AF21" s="508" t="str">
        <f ca="1">IF(基本情報入力シート!$B74="","",INDIRECT("基本情報入力シート!L２７"))</f>
        <v/>
      </c>
      <c r="AG21" s="508" t="str">
        <f ca="1">IF(基本情報入力シート!$B74="","",INDIRECT("基本情報入力シート!L２８"))</f>
        <v/>
      </c>
      <c r="AH21" s="494" t="str">
        <f ca="1">IF(基本情報入力シート!$B74="","",INDIRECT("'別紙様式2-1（処遇改善加算対象サービス　総括表）'!AH18"))</f>
        <v/>
      </c>
      <c r="AI21" s="494" t="str">
        <f ca="1">IF(基本情報入力シート!$B74="","",INDIRECT("'別紙様式2-1（処遇改善加算対象サービス　総括表）'!AH２２"))</f>
        <v/>
      </c>
      <c r="AJ21" s="494" t="str">
        <f>IF(基本情報入力シート!$B74="","",IF('別紙様式2-1（処遇改善加算対象サービス　総括表）'!$B$24="","",
'別紙様式2-1（処遇改善加算対象サービス　総括表）'!$B$24))</f>
        <v/>
      </c>
      <c r="AK21" s="494" t="str">
        <f>IF(基本情報入力シート!$B74="","",IF('別紙様式2-1（処遇改善加算対象サービス　総括表）'!$B$25="","",
'別紙様式2-1（処遇改善加算対象サービス　総括表）'!$B$25))</f>
        <v/>
      </c>
      <c r="AL21" s="494" t="str">
        <f>IF(基本情報入力シート!$B74="","",IF('別紙様式2-1（処遇改善加算対象サービス　総括表）'!$B$26="","",
'別紙様式2-1（処遇改善加算対象サービス　総括表）'!$B$26))</f>
        <v/>
      </c>
      <c r="AM21" s="494" t="str">
        <f>IF(基本情報入力シート!$B74="","",IF('別紙様式2-1（処遇改善加算対象サービス　総括表）'!$B$30="","",
'別紙様式2-1（処遇改善加算対象サービス　総括表）'!$B$30))</f>
        <v/>
      </c>
      <c r="AN21" s="494" t="str">
        <f>IF(基本情報入力シート!$B74="","",IF('別紙様式2-1（処遇改善加算対象サービス　総括表）'!$B$31="","",
'別紙様式2-1（処遇改善加算対象サービス　総括表）'!$B$31))</f>
        <v/>
      </c>
      <c r="AO21" s="508" t="str">
        <f>IF(基本情報入力シート!$B74="","",IF('別紙様式2-1（処遇改善加算対象サービス　総括表）'!$M$32="","",
'別紙様式2-1（処遇改善加算対象サービス　総括表）'!$M$32))</f>
        <v/>
      </c>
      <c r="AP21" s="494" t="str">
        <f>IF(基本情報入力シート!$B74="","",   IF('別紙様式2-2（処遇改善加算対象外サービス　総括表）'!$AH$17="","",'別紙様式2-2（処遇改善加算対象外サービス　総括表）'!$AH$17))</f>
        <v/>
      </c>
      <c r="AQ21" s="494" t="str">
        <f>IF(基本情報入力シート!$B74="","",   IF('別紙様式2-2（処遇改善加算対象外サービス　総括表）'!$AH$18="","", '別紙様式2-2（処遇改善加算対象外サービス　総括表）'!$AH$18))</f>
        <v/>
      </c>
      <c r="AR21" s="494" t="str">
        <f>IF(基本情報入力シート!$B74="","",   IF('別紙様式2-2（処遇改善加算対象外サービス　総括表）'!$AH$19="","",'別紙様式2-2（処遇改善加算対象外サービス　総括表）'!$AH$19))</f>
        <v/>
      </c>
      <c r="AS21" s="494" t="str">
        <f>IF(基本情報入力シート!$B74="","",   IF('別紙様式2-2（処遇改善加算対象外サービス　総括表）'!$F$21="","",'別紙様式2-2（処遇改善加算対象外サービス　総括表）'!$F$21))</f>
        <v/>
      </c>
      <c r="AT21" s="494" t="str">
        <f>IF(基本情報入力シート!$B74="","",   IF('別紙様式2-2（処遇改善加算対象外サービス　総括表）'!$F$22="","",'別紙様式2-2（処遇改善加算対象外サービス　総括表）'!$F$22))</f>
        <v/>
      </c>
      <c r="AU21" s="494" t="str">
        <f>IF(基本情報入力シート!$B74="","",   IF('別紙様式2-2（処遇改善加算対象外サービス　総括表）'!$F$23="","",'別紙様式2-2（処遇改善加算対象外サービス　総括表）'!$F$23))</f>
        <v/>
      </c>
      <c r="AV21" s="494" t="str">
        <f>IF(基本情報入力シート!$B74="","",   IF('別紙様式2-2（処遇改善加算対象外サービス　総括表）'!$F$24="","",'別紙様式2-2（処遇改善加算対象外サービス　総括表）'!$F$24))</f>
        <v/>
      </c>
      <c r="AW21" s="494" t="str">
        <f>IF(基本情報入力シート!$B74="","",   IF('別紙様式2-2（処遇改善加算対象外サービス　総括表）'!$F$25="","",'別紙様式2-2（処遇改善加算対象外サービス　総括表）'!$F$25))</f>
        <v/>
      </c>
      <c r="AX21" s="494" t="str">
        <f>IF(基本情報入力シート!$B74="","",   IF('別紙様式2-2（処遇改善加算対象外サービス　総括表）'!$F$26="","",'別紙様式2-2（処遇改善加算対象外サービス　総括表）'!$F$26))</f>
        <v/>
      </c>
      <c r="AY21" s="494" t="str">
        <f>IF(基本情報入力シート!$B74="","",   IF('別紙様式2-2（処遇改善加算対象外サービス　総括表）'!$F$27="","",'別紙様式2-2（処遇改善加算対象外サービス　総括表）'!$F$27))</f>
        <v/>
      </c>
      <c r="AZ21" s="494" t="str">
        <f>IF(基本情報入力シート!$B74="","",   IF('別紙様式2-2（処遇改善加算対象外サービス　総括表）'!$F$28="","",'別紙様式2-2（処遇改善加算対象外サービス　総括表）'!$F$28))</f>
        <v/>
      </c>
      <c r="BA21" s="494" t="str">
        <f>IF(基本情報入力シート!$B74="","",   IF('別紙様式2-2（処遇改善加算対象外サービス　総括表）'!$F$29="","",'別紙様式2-2（処遇改善加算対象外サービス　総括表）'!$F$29))</f>
        <v/>
      </c>
      <c r="BB21" s="494" t="str">
        <f>IF(基本情報入力シート!$B74="","",   IF('別紙様式2-2（処遇改善加算対象外サービス　総括表）'!$F$30="","",'別紙様式2-2（処遇改善加算対象外サービス　総括表）'!$F$30))</f>
        <v/>
      </c>
      <c r="BC21" s="494" t="str">
        <f>IF(基本情報入力シート!$B74="","",   IF('別紙様式2-2（処遇改善加算対象外サービス　総括表）'!$F$31="","",'別紙様式2-2（処遇改善加算対象外サービス　総括表）'!$F$31))</f>
        <v/>
      </c>
      <c r="BD21" s="494" t="str">
        <f>IF(基本情報入力シート!$B74="","",   IF('別紙様式2-2（処遇改善加算対象外サービス　総括表）'!$F$32="","",'別紙様式2-2（処遇改善加算対象外サービス　総括表）'!$F$32))</f>
        <v/>
      </c>
      <c r="BE21" s="494" t="str">
        <f>IF(基本情報入力シート!$B74="","",   IF('別紙様式2-2（処遇改善加算対象外サービス　総括表）'!$F$33="","",'別紙様式2-2（処遇改善加算対象外サービス　総括表）'!$F$33))</f>
        <v/>
      </c>
      <c r="BF21" s="494" t="str">
        <f>IF(基本情報入力シート!$B74="","",   IF('別紙様式2-2（処遇改善加算対象外サービス　総括表）'!$F$34="","",'別紙様式2-2（処遇改善加算対象外サービス　総括表）'!$F$34))</f>
        <v/>
      </c>
      <c r="BG21" s="494" t="str">
        <f>IF(基本情報入力シート!$B74="","",   IF('別紙様式2-2（処遇改善加算対象外サービス　総括表）'!$F$35="","",'別紙様式2-2（処遇改善加算対象外サービス　総括表）'!$F$35))</f>
        <v/>
      </c>
      <c r="BH21" s="494" t="str">
        <f>IF(基本情報入力シート!$B74="","",   IF('別紙様式2-2（処遇改善加算対象外サービス　総括表）'!$F$36="","",'別紙様式2-2（処遇改善加算対象外サービス　総括表）'!$F$36))</f>
        <v/>
      </c>
      <c r="BI21" s="494" t="str">
        <f>IF(基本情報入力シート!$B74="","",   IF('別紙様式2-2（処遇改善加算対象外サービス　総括表）'!$F$37="","",'別紙様式2-2（処遇改善加算対象外サービス　総括表）'!$F$37))</f>
        <v/>
      </c>
      <c r="BJ21" s="494" t="str">
        <f>IF(基本情報入力シート!$B74="","",   IF('別紙様式2-2（処遇改善加算対象外サービス　総括表）'!$F$38="","",'別紙様式2-2（処遇改善加算対象外サービス　総括表）'!$F$38))</f>
        <v/>
      </c>
      <c r="BK21" s="494" t="str">
        <f>IF(基本情報入力シート!$B74="","",   IF('別紙様式2-2（処遇改善加算対象外サービス　総括表）'!$F$39="","",'別紙様式2-2（処遇改善加算対象外サービス　総括表）'!$F$39))</f>
        <v/>
      </c>
      <c r="BL21" s="494" t="str">
        <f>IF(基本情報入力シート!$B74="","",   IF('別紙様式2-2（処遇改善加算対象外サービス　総括表）'!$F$40="","",'別紙様式2-2（処遇改善加算対象外サービス　総括表）'!$F$40))</f>
        <v/>
      </c>
      <c r="BM21" s="494" t="str">
        <f>IF(基本情報入力シート!$B74="","",   IF('別紙様式2-2（処遇改善加算対象外サービス　総括表）'!$F$41="","",'別紙様式2-2（処遇改善加算対象外サービス　総括表）'!$F$41))</f>
        <v/>
      </c>
      <c r="BN21" s="494" t="str">
        <f>IF(基本情報入力シート!$B74="","",   IF('別紙様式2-2（処遇改善加算対象外サービス　総括表）'!$F$42="","",'別紙様式2-2（処遇改善加算対象外サービス　総括表）'!$F$42))</f>
        <v/>
      </c>
      <c r="BO21" s="494" t="str">
        <f>IF(基本情報入力シート!$B74="","",   IF('別紙様式2-2（処遇改善加算対象外サービス　総括表）'!$F$43="","",'別紙様式2-2（処遇改善加算対象外サービス　総括表）'!$F$43))</f>
        <v/>
      </c>
      <c r="BP21" s="494" t="str">
        <f>IF(基本情報入力シート!$B74="","",   IF('別紙様式2-2（処遇改善加算対象外サービス　総括表）'!$F$44="","",'別紙様式2-2（処遇改善加算対象外サービス　総括表）'!$F$44))</f>
        <v/>
      </c>
      <c r="BQ21" s="494" t="str">
        <f>IF(基本情報入力シート!$B74="","",   IF('別紙様式2-2（処遇改善加算対象外サービス　総括表）'!$F$45="","",'別紙様式2-2（処遇改善加算対象外サービス　総括表）'!$F$45))</f>
        <v/>
      </c>
      <c r="BR21" s="494" t="str">
        <f>IF(基本情報入力シート!$B74="","",   IF('別紙様式2-2（処遇改善加算対象外サービス　総括表）'!$F$46="","",'別紙様式2-2（処遇改善加算対象外サービス　総括表）'!$F$46))</f>
        <v/>
      </c>
      <c r="BS21" s="494" t="str">
        <f>IF(基本情報入力シート!$B74="","",   IF('別紙様式2-2（処遇改善加算対象外サービス　総括表）'!$F$47="","",'別紙様式2-2（処遇改善加算対象外サービス　総括表）'!$F$47))</f>
        <v/>
      </c>
      <c r="BT21" s="494" t="str">
        <f>IF(基本情報入力シート!$B74="","",   IF('別紙様式2-2（処遇改善加算対象外サービス　総括表）'!$F$48="","",'別紙様式2-2（処遇改善加算対象外サービス　総括表）'!$F$48))</f>
        <v/>
      </c>
      <c r="BU21" s="494" t="str">
        <f>IF(基本情報入力シート!$B74="","",   IF('別紙様式2-2（処遇改善加算対象外サービス　総括表）'!$F$49="","",'別紙様式2-2（処遇改善加算対象外サービス　総括表）'!$F$49))</f>
        <v/>
      </c>
    </row>
    <row r="22" spans="1:73">
      <c r="A22" s="508" t="str">
        <f>IF('別紙様式2-3（個表） '!B32="","",'別紙様式2-3（個表） '!A32)</f>
        <v/>
      </c>
      <c r="B22" s="494" t="str">
        <f>IF(基本情報入力シート!B75="","",基本情報入力シート!B75)</f>
        <v/>
      </c>
      <c r="C22" s="513" t="str">
        <f>IF(基本情報入力シート!L75="","",基本情報入力シート!L75)</f>
        <v/>
      </c>
      <c r="D22" s="513" t="str">
        <f>IF(基本情報入力シート!Q75="","",基本情報入力シート!Q75)</f>
        <v/>
      </c>
      <c r="E22" s="513" t="str">
        <f>IF(基本情報入力シート!V75="","",基本情報入力シート!V75)</f>
        <v/>
      </c>
      <c r="F22" s="513" t="str">
        <f>IF(基本情報入力シート!W75="","",基本情報入力シート!W75)</f>
        <v/>
      </c>
      <c r="G22" s="513" t="str">
        <f>IF(基本情報入力シート!Z75="","",基本情報入力シート!Z75)</f>
        <v/>
      </c>
      <c r="H22" s="494" t="str">
        <f>IF(基本情報入力シート!AC75="","",基本情報入力シート!AC75)</f>
        <v/>
      </c>
      <c r="I22" s="514" t="str">
        <f>IF(基本情報入力シート!AD75="","",基本情報入力シート!AD75)</f>
        <v/>
      </c>
      <c r="J22" s="514" t="str">
        <f>IF(基本情報入力シート!AE75="","",基本情報入力シート!AE75)</f>
        <v/>
      </c>
      <c r="K22" s="508" t="str">
        <f>IF('別紙様式2-3（個表） '!J32="","",'別紙様式2-3（個表） '!J32)</f>
        <v/>
      </c>
      <c r="L22" s="508" t="str">
        <f>IF('別紙様式2-3（個表） '!K32="","",'別紙様式2-3（個表） '!K32)</f>
        <v/>
      </c>
      <c r="M22" s="508" t="str">
        <f>IF('別紙様式2-3（個表） '!L32="","",'別紙様式2-3（個表） '!L32)</f>
        <v/>
      </c>
      <c r="N22" s="508" t="str">
        <f>IF('別紙様式2-3（個表） '!M32="","",'別紙様式2-3（個表） '!M32)</f>
        <v/>
      </c>
      <c r="O22" s="508" t="str">
        <f>IF('別紙様式2-3（個表） '!N32="","",'別紙様式2-3（個表） '!N32)</f>
        <v/>
      </c>
      <c r="P22" s="508" t="str">
        <f>IF('別紙様式2-3（個表） '!O32="","",'別紙様式2-3（個表） '!O32)</f>
        <v>令和７年12月</v>
      </c>
      <c r="Q22" s="508" t="str">
        <f>IF('別紙様式2-3（個表） '!P32="","",'別紙様式2-3（個表） '!P32)</f>
        <v>未入力あり</v>
      </c>
      <c r="R22" s="508" t="str">
        <f>IF('別紙様式2-3（個表） '!Q32="","",'別紙様式2-3（個表） '!Q32)</f>
        <v/>
      </c>
      <c r="S22" s="508" t="str">
        <f>IF('別紙様式2-3（個表） '!R32="","",'別紙様式2-3（個表） '!R32)</f>
        <v/>
      </c>
      <c r="T22" s="508" t="str">
        <f>IF('別紙様式2-3（個表） '!S32="","",'別紙様式2-3（個表） '!S32)</f>
        <v/>
      </c>
      <c r="U22" s="494" t="str">
        <f>IF('別紙様式2-3（個表） '!T32="","",'別紙様式2-3（個表） '!T32)</f>
        <v/>
      </c>
      <c r="V22" s="508" t="str">
        <f ca="1">IF(基本情報入力シート!$B75="","",INDIRECT("基本情報入力シート!L1７"))</f>
        <v/>
      </c>
      <c r="W22" s="508" t="str">
        <f ca="1">IF(基本情報入力シート!$B75="","",INDIRECT("基本情報入力シート!L1８"))</f>
        <v/>
      </c>
      <c r="X22" s="508" t="str">
        <f ca="1">IF(基本情報入力シート!B75="","",INDIRECT("基本情報入力シート!L1９")&amp;(INDIRECT("基本情報入力シート!P19"))&amp;(INDIRECT("基本情報入力シート!Q19")))</f>
        <v/>
      </c>
      <c r="Y22" s="508" t="str">
        <f ca="1">IF(基本情報入力シート!$B75="","",INDIRECT("基本情報入力シート!L２０"))</f>
        <v/>
      </c>
      <c r="Z22" s="508" t="str">
        <f ca="1">IF(基本情報入力シート!$B75="","",INDIRECT("基本情報入力シート!L２１"))</f>
        <v/>
      </c>
      <c r="AA22" s="508" t="str">
        <f ca="1">IF(基本情報入力シート!$B75="","",INDIRECT("基本情報入力シート!L２２"))</f>
        <v/>
      </c>
      <c r="AB22" s="508" t="str">
        <f ca="1">IF(基本情報入力シート!$B75="","",INDIRECT("基本情報入力シート!L２３"))</f>
        <v/>
      </c>
      <c r="AC22" s="508" t="str">
        <f ca="1">IF(基本情報入力シート!$B75="","",INDIRECT("基本情報入力シート!L２４"))</f>
        <v/>
      </c>
      <c r="AD22" s="508" t="str">
        <f ca="1">IF(基本情報入力シート!$B75="","",INDIRECT("基本情報入力シート!L２５"))</f>
        <v/>
      </c>
      <c r="AE22" s="508" t="str">
        <f ca="1">IF(基本情報入力シート!$B75="","",INDIRECT("基本情報入力シート!L２6"))</f>
        <v/>
      </c>
      <c r="AF22" s="508" t="str">
        <f ca="1">IF(基本情報入力シート!$B75="","",INDIRECT("基本情報入力シート!L２７"))</f>
        <v/>
      </c>
      <c r="AG22" s="508" t="str">
        <f ca="1">IF(基本情報入力シート!$B75="","",INDIRECT("基本情報入力シート!L２８"))</f>
        <v/>
      </c>
      <c r="AH22" s="494" t="str">
        <f ca="1">IF(基本情報入力シート!$B75="","",INDIRECT("'別紙様式2-1（処遇改善加算対象サービス　総括表）'!AH18"))</f>
        <v/>
      </c>
      <c r="AI22" s="494" t="str">
        <f ca="1">IF(基本情報入力シート!$B75="","",INDIRECT("'別紙様式2-1（処遇改善加算対象サービス　総括表）'!AH２２"))</f>
        <v/>
      </c>
      <c r="AJ22" s="494" t="str">
        <f>IF(基本情報入力シート!$B75="","",IF('別紙様式2-1（処遇改善加算対象サービス　総括表）'!$B$24="","",
'別紙様式2-1（処遇改善加算対象サービス　総括表）'!$B$24))</f>
        <v/>
      </c>
      <c r="AK22" s="494" t="str">
        <f>IF(基本情報入力シート!$B75="","",IF('別紙様式2-1（処遇改善加算対象サービス　総括表）'!$B$25="","",
'別紙様式2-1（処遇改善加算対象サービス　総括表）'!$B$25))</f>
        <v/>
      </c>
      <c r="AL22" s="494" t="str">
        <f>IF(基本情報入力シート!$B75="","",IF('別紙様式2-1（処遇改善加算対象サービス　総括表）'!$B$26="","",
'別紙様式2-1（処遇改善加算対象サービス　総括表）'!$B$26))</f>
        <v/>
      </c>
      <c r="AM22" s="494" t="str">
        <f>IF(基本情報入力シート!$B75="","",IF('別紙様式2-1（処遇改善加算対象サービス　総括表）'!$B$30="","",
'別紙様式2-1（処遇改善加算対象サービス　総括表）'!$B$30))</f>
        <v/>
      </c>
      <c r="AN22" s="494" t="str">
        <f>IF(基本情報入力シート!$B75="","",IF('別紙様式2-1（処遇改善加算対象サービス　総括表）'!$B$31="","",
'別紙様式2-1（処遇改善加算対象サービス　総括表）'!$B$31))</f>
        <v/>
      </c>
      <c r="AO22" s="508" t="str">
        <f>IF(基本情報入力シート!$B75="","",IF('別紙様式2-1（処遇改善加算対象サービス　総括表）'!$M$32="","",
'別紙様式2-1（処遇改善加算対象サービス　総括表）'!$M$32))</f>
        <v/>
      </c>
      <c r="AP22" s="494" t="str">
        <f>IF(基本情報入力シート!$B75="","",   IF('別紙様式2-2（処遇改善加算対象外サービス　総括表）'!$AH$17="","",'別紙様式2-2（処遇改善加算対象外サービス　総括表）'!$AH$17))</f>
        <v/>
      </c>
      <c r="AQ22" s="494" t="str">
        <f>IF(基本情報入力シート!$B75="","",   IF('別紙様式2-2（処遇改善加算対象外サービス　総括表）'!$AH$18="","", '別紙様式2-2（処遇改善加算対象外サービス　総括表）'!$AH$18))</f>
        <v/>
      </c>
      <c r="AR22" s="494" t="str">
        <f>IF(基本情報入力シート!$B75="","",   IF('別紙様式2-2（処遇改善加算対象外サービス　総括表）'!$AH$19="","",'別紙様式2-2（処遇改善加算対象外サービス　総括表）'!$AH$19))</f>
        <v/>
      </c>
      <c r="AS22" s="494" t="str">
        <f>IF(基本情報入力シート!$B75="","",   IF('別紙様式2-2（処遇改善加算対象外サービス　総括表）'!$F$21="","",'別紙様式2-2（処遇改善加算対象外サービス　総括表）'!$F$21))</f>
        <v/>
      </c>
      <c r="AT22" s="494" t="str">
        <f>IF(基本情報入力シート!$B75="","",   IF('別紙様式2-2（処遇改善加算対象外サービス　総括表）'!$F$22="","",'別紙様式2-2（処遇改善加算対象外サービス　総括表）'!$F$22))</f>
        <v/>
      </c>
      <c r="AU22" s="494" t="str">
        <f>IF(基本情報入力シート!$B75="","",   IF('別紙様式2-2（処遇改善加算対象外サービス　総括表）'!$F$23="","",'別紙様式2-2（処遇改善加算対象外サービス　総括表）'!$F$23))</f>
        <v/>
      </c>
      <c r="AV22" s="494" t="str">
        <f>IF(基本情報入力シート!$B75="","",   IF('別紙様式2-2（処遇改善加算対象外サービス　総括表）'!$F$24="","",'別紙様式2-2（処遇改善加算対象外サービス　総括表）'!$F$24))</f>
        <v/>
      </c>
      <c r="AW22" s="494" t="str">
        <f>IF(基本情報入力シート!$B75="","",   IF('別紙様式2-2（処遇改善加算対象外サービス　総括表）'!$F$25="","",'別紙様式2-2（処遇改善加算対象外サービス　総括表）'!$F$25))</f>
        <v/>
      </c>
      <c r="AX22" s="494" t="str">
        <f>IF(基本情報入力シート!$B75="","",   IF('別紙様式2-2（処遇改善加算対象外サービス　総括表）'!$F$26="","",'別紙様式2-2（処遇改善加算対象外サービス　総括表）'!$F$26))</f>
        <v/>
      </c>
      <c r="AY22" s="494" t="str">
        <f>IF(基本情報入力シート!$B75="","",   IF('別紙様式2-2（処遇改善加算対象外サービス　総括表）'!$F$27="","",'別紙様式2-2（処遇改善加算対象外サービス　総括表）'!$F$27))</f>
        <v/>
      </c>
      <c r="AZ22" s="494" t="str">
        <f>IF(基本情報入力シート!$B75="","",   IF('別紙様式2-2（処遇改善加算対象外サービス　総括表）'!$F$28="","",'別紙様式2-2（処遇改善加算対象外サービス　総括表）'!$F$28))</f>
        <v/>
      </c>
      <c r="BA22" s="494" t="str">
        <f>IF(基本情報入力シート!$B75="","",   IF('別紙様式2-2（処遇改善加算対象外サービス　総括表）'!$F$29="","",'別紙様式2-2（処遇改善加算対象外サービス　総括表）'!$F$29))</f>
        <v/>
      </c>
      <c r="BB22" s="494" t="str">
        <f>IF(基本情報入力シート!$B75="","",   IF('別紙様式2-2（処遇改善加算対象外サービス　総括表）'!$F$30="","",'別紙様式2-2（処遇改善加算対象外サービス　総括表）'!$F$30))</f>
        <v/>
      </c>
      <c r="BC22" s="494" t="str">
        <f>IF(基本情報入力シート!$B75="","",   IF('別紙様式2-2（処遇改善加算対象外サービス　総括表）'!$F$31="","",'別紙様式2-2（処遇改善加算対象外サービス　総括表）'!$F$31))</f>
        <v/>
      </c>
      <c r="BD22" s="494" t="str">
        <f>IF(基本情報入力シート!$B75="","",   IF('別紙様式2-2（処遇改善加算対象外サービス　総括表）'!$F$32="","",'別紙様式2-2（処遇改善加算対象外サービス　総括表）'!$F$32))</f>
        <v/>
      </c>
      <c r="BE22" s="494" t="str">
        <f>IF(基本情報入力シート!$B75="","",   IF('別紙様式2-2（処遇改善加算対象外サービス　総括表）'!$F$33="","",'別紙様式2-2（処遇改善加算対象外サービス　総括表）'!$F$33))</f>
        <v/>
      </c>
      <c r="BF22" s="494" t="str">
        <f>IF(基本情報入力シート!$B75="","",   IF('別紙様式2-2（処遇改善加算対象外サービス　総括表）'!$F$34="","",'別紙様式2-2（処遇改善加算対象外サービス　総括表）'!$F$34))</f>
        <v/>
      </c>
      <c r="BG22" s="494" t="str">
        <f>IF(基本情報入力シート!$B75="","",   IF('別紙様式2-2（処遇改善加算対象外サービス　総括表）'!$F$35="","",'別紙様式2-2（処遇改善加算対象外サービス　総括表）'!$F$35))</f>
        <v/>
      </c>
      <c r="BH22" s="494" t="str">
        <f>IF(基本情報入力シート!$B75="","",   IF('別紙様式2-2（処遇改善加算対象外サービス　総括表）'!$F$36="","",'別紙様式2-2（処遇改善加算対象外サービス　総括表）'!$F$36))</f>
        <v/>
      </c>
      <c r="BI22" s="494" t="str">
        <f>IF(基本情報入力シート!$B75="","",   IF('別紙様式2-2（処遇改善加算対象外サービス　総括表）'!$F$37="","",'別紙様式2-2（処遇改善加算対象外サービス　総括表）'!$F$37))</f>
        <v/>
      </c>
      <c r="BJ22" s="494" t="str">
        <f>IF(基本情報入力シート!$B75="","",   IF('別紙様式2-2（処遇改善加算対象外サービス　総括表）'!$F$38="","",'別紙様式2-2（処遇改善加算対象外サービス　総括表）'!$F$38))</f>
        <v/>
      </c>
      <c r="BK22" s="494" t="str">
        <f>IF(基本情報入力シート!$B75="","",   IF('別紙様式2-2（処遇改善加算対象外サービス　総括表）'!$F$39="","",'別紙様式2-2（処遇改善加算対象外サービス　総括表）'!$F$39))</f>
        <v/>
      </c>
      <c r="BL22" s="494" t="str">
        <f>IF(基本情報入力シート!$B75="","",   IF('別紙様式2-2（処遇改善加算対象外サービス　総括表）'!$F$40="","",'別紙様式2-2（処遇改善加算対象外サービス　総括表）'!$F$40))</f>
        <v/>
      </c>
      <c r="BM22" s="494" t="str">
        <f>IF(基本情報入力シート!$B75="","",   IF('別紙様式2-2（処遇改善加算対象外サービス　総括表）'!$F$41="","",'別紙様式2-2（処遇改善加算対象外サービス　総括表）'!$F$41))</f>
        <v/>
      </c>
      <c r="BN22" s="494" t="str">
        <f>IF(基本情報入力シート!$B75="","",   IF('別紙様式2-2（処遇改善加算対象外サービス　総括表）'!$F$42="","",'別紙様式2-2（処遇改善加算対象外サービス　総括表）'!$F$42))</f>
        <v/>
      </c>
      <c r="BO22" s="494" t="str">
        <f>IF(基本情報入力シート!$B75="","",   IF('別紙様式2-2（処遇改善加算対象外サービス　総括表）'!$F$43="","",'別紙様式2-2（処遇改善加算対象外サービス　総括表）'!$F$43))</f>
        <v/>
      </c>
      <c r="BP22" s="494" t="str">
        <f>IF(基本情報入力シート!$B75="","",   IF('別紙様式2-2（処遇改善加算対象外サービス　総括表）'!$F$44="","",'別紙様式2-2（処遇改善加算対象外サービス　総括表）'!$F$44))</f>
        <v/>
      </c>
      <c r="BQ22" s="494" t="str">
        <f>IF(基本情報入力シート!$B75="","",   IF('別紙様式2-2（処遇改善加算対象外サービス　総括表）'!$F$45="","",'別紙様式2-2（処遇改善加算対象外サービス　総括表）'!$F$45))</f>
        <v/>
      </c>
      <c r="BR22" s="494" t="str">
        <f>IF(基本情報入力シート!$B75="","",   IF('別紙様式2-2（処遇改善加算対象外サービス　総括表）'!$F$46="","",'別紙様式2-2（処遇改善加算対象外サービス　総括表）'!$F$46))</f>
        <v/>
      </c>
      <c r="BS22" s="494" t="str">
        <f>IF(基本情報入力シート!$B75="","",   IF('別紙様式2-2（処遇改善加算対象外サービス　総括表）'!$F$47="","",'別紙様式2-2（処遇改善加算対象外サービス　総括表）'!$F$47))</f>
        <v/>
      </c>
      <c r="BT22" s="494" t="str">
        <f>IF(基本情報入力シート!$B75="","",   IF('別紙様式2-2（処遇改善加算対象外サービス　総括表）'!$F$48="","",'別紙様式2-2（処遇改善加算対象外サービス　総括表）'!$F$48))</f>
        <v/>
      </c>
      <c r="BU22" s="494" t="str">
        <f>IF(基本情報入力シート!$B75="","",   IF('別紙様式2-2（処遇改善加算対象外サービス　総括表）'!$F$49="","",'別紙様式2-2（処遇改善加算対象外サービス　総括表）'!$F$49))</f>
        <v/>
      </c>
    </row>
    <row r="23" spans="1:73">
      <c r="A23" s="508" t="str">
        <f>IF('別紙様式2-3（個表） '!B33="","",'別紙様式2-3（個表） '!A33)</f>
        <v/>
      </c>
      <c r="B23" s="494" t="str">
        <f>IF(基本情報入力シート!B76="","",基本情報入力シート!B76)</f>
        <v/>
      </c>
      <c r="C23" s="513" t="str">
        <f>IF(基本情報入力シート!L76="","",基本情報入力シート!L76)</f>
        <v/>
      </c>
      <c r="D23" s="513" t="str">
        <f>IF(基本情報入力シート!Q76="","",基本情報入力シート!Q76)</f>
        <v/>
      </c>
      <c r="E23" s="513" t="str">
        <f>IF(基本情報入力シート!V76="","",基本情報入力シート!V76)</f>
        <v/>
      </c>
      <c r="F23" s="513" t="str">
        <f>IF(基本情報入力シート!W76="","",基本情報入力シート!W76)</f>
        <v/>
      </c>
      <c r="G23" s="513" t="str">
        <f>IF(基本情報入力シート!Z76="","",基本情報入力シート!Z76)</f>
        <v/>
      </c>
      <c r="H23" s="494" t="str">
        <f>IF(基本情報入力シート!AC76="","",基本情報入力シート!AC76)</f>
        <v/>
      </c>
      <c r="I23" s="514" t="str">
        <f>IF(基本情報入力シート!AD76="","",基本情報入力シート!AD76)</f>
        <v/>
      </c>
      <c r="J23" s="514" t="str">
        <f>IF(基本情報入力シート!AE76="","",基本情報入力シート!AE76)</f>
        <v/>
      </c>
      <c r="K23" s="508" t="str">
        <f>IF('別紙様式2-3（個表） '!J33="","",'別紙様式2-3（個表） '!J33)</f>
        <v/>
      </c>
      <c r="L23" s="508" t="str">
        <f>IF('別紙様式2-3（個表） '!K33="","",'別紙様式2-3（個表） '!K33)</f>
        <v/>
      </c>
      <c r="M23" s="508" t="str">
        <f>IF('別紙様式2-3（個表） '!L33="","",'別紙様式2-3（個表） '!L33)</f>
        <v/>
      </c>
      <c r="N23" s="508" t="str">
        <f>IF('別紙様式2-3（個表） '!M33="","",'別紙様式2-3（個表） '!M33)</f>
        <v/>
      </c>
      <c r="O23" s="508" t="str">
        <f>IF('別紙様式2-3（個表） '!N33="","",'別紙様式2-3（個表） '!N33)</f>
        <v/>
      </c>
      <c r="P23" s="508" t="str">
        <f>IF('別紙様式2-3（個表） '!O33="","",'別紙様式2-3（個表） '!O33)</f>
        <v>令和７年12月</v>
      </c>
      <c r="Q23" s="508" t="str">
        <f>IF('別紙様式2-3（個表） '!P33="","",'別紙様式2-3（個表） '!P33)</f>
        <v>未入力あり</v>
      </c>
      <c r="R23" s="508" t="str">
        <f>IF('別紙様式2-3（個表） '!Q33="","",'別紙様式2-3（個表） '!Q33)</f>
        <v/>
      </c>
      <c r="S23" s="508" t="str">
        <f>IF('別紙様式2-3（個表） '!R33="","",'別紙様式2-3（個表） '!R33)</f>
        <v/>
      </c>
      <c r="T23" s="508" t="str">
        <f>IF('別紙様式2-3（個表） '!S33="","",'別紙様式2-3（個表） '!S33)</f>
        <v/>
      </c>
      <c r="U23" s="494" t="str">
        <f>IF('別紙様式2-3（個表） '!T33="","",'別紙様式2-3（個表） '!T33)</f>
        <v/>
      </c>
      <c r="V23" s="508" t="str">
        <f ca="1">IF(基本情報入力シート!$B76="","",INDIRECT("基本情報入力シート!L1７"))</f>
        <v/>
      </c>
      <c r="W23" s="508" t="str">
        <f ca="1">IF(基本情報入力シート!$B76="","",INDIRECT("基本情報入力シート!L1８"))</f>
        <v/>
      </c>
      <c r="X23" s="508" t="str">
        <f ca="1">IF(基本情報入力シート!B76="","",INDIRECT("基本情報入力シート!L1９")&amp;(INDIRECT("基本情報入力シート!P19"))&amp;(INDIRECT("基本情報入力シート!Q19")))</f>
        <v/>
      </c>
      <c r="Y23" s="508" t="str">
        <f ca="1">IF(基本情報入力シート!$B76="","",INDIRECT("基本情報入力シート!L２０"))</f>
        <v/>
      </c>
      <c r="Z23" s="508" t="str">
        <f ca="1">IF(基本情報入力シート!$B76="","",INDIRECT("基本情報入力シート!L２１"))</f>
        <v/>
      </c>
      <c r="AA23" s="508" t="str">
        <f ca="1">IF(基本情報入力シート!$B76="","",INDIRECT("基本情報入力シート!L２２"))</f>
        <v/>
      </c>
      <c r="AB23" s="508" t="str">
        <f ca="1">IF(基本情報入力シート!$B76="","",INDIRECT("基本情報入力シート!L２３"))</f>
        <v/>
      </c>
      <c r="AC23" s="508" t="str">
        <f ca="1">IF(基本情報入力シート!$B76="","",INDIRECT("基本情報入力シート!L２４"))</f>
        <v/>
      </c>
      <c r="AD23" s="508" t="str">
        <f ca="1">IF(基本情報入力シート!$B76="","",INDIRECT("基本情報入力シート!L２５"))</f>
        <v/>
      </c>
      <c r="AE23" s="508" t="str">
        <f ca="1">IF(基本情報入力シート!$B76="","",INDIRECT("基本情報入力シート!L２6"))</f>
        <v/>
      </c>
      <c r="AF23" s="508" t="str">
        <f ca="1">IF(基本情報入力シート!$B76="","",INDIRECT("基本情報入力シート!L２７"))</f>
        <v/>
      </c>
      <c r="AG23" s="508" t="str">
        <f ca="1">IF(基本情報入力シート!$B76="","",INDIRECT("基本情報入力シート!L２８"))</f>
        <v/>
      </c>
      <c r="AH23" s="494" t="str">
        <f ca="1">IF(基本情報入力シート!$B76="","",INDIRECT("'別紙様式2-1（処遇改善加算対象サービス　総括表）'!AH18"))</f>
        <v/>
      </c>
      <c r="AI23" s="494" t="str">
        <f ca="1">IF(基本情報入力シート!$B76="","",INDIRECT("'別紙様式2-1（処遇改善加算対象サービス　総括表）'!AH２２"))</f>
        <v/>
      </c>
      <c r="AJ23" s="494" t="str">
        <f>IF(基本情報入力シート!$B76="","",IF('別紙様式2-1（処遇改善加算対象サービス　総括表）'!$B$24="","",
'別紙様式2-1（処遇改善加算対象サービス　総括表）'!$B$24))</f>
        <v/>
      </c>
      <c r="AK23" s="494" t="str">
        <f>IF(基本情報入力シート!$B76="","",IF('別紙様式2-1（処遇改善加算対象サービス　総括表）'!$B$25="","",
'別紙様式2-1（処遇改善加算対象サービス　総括表）'!$B$25))</f>
        <v/>
      </c>
      <c r="AL23" s="494" t="str">
        <f>IF(基本情報入力シート!$B76="","",IF('別紙様式2-1（処遇改善加算対象サービス　総括表）'!$B$26="","",
'別紙様式2-1（処遇改善加算対象サービス　総括表）'!$B$26))</f>
        <v/>
      </c>
      <c r="AM23" s="494" t="str">
        <f>IF(基本情報入力シート!$B76="","",IF('別紙様式2-1（処遇改善加算対象サービス　総括表）'!$B$30="","",
'別紙様式2-1（処遇改善加算対象サービス　総括表）'!$B$30))</f>
        <v/>
      </c>
      <c r="AN23" s="494" t="str">
        <f>IF(基本情報入力シート!$B76="","",IF('別紙様式2-1（処遇改善加算対象サービス　総括表）'!$B$31="","",
'別紙様式2-1（処遇改善加算対象サービス　総括表）'!$B$31))</f>
        <v/>
      </c>
      <c r="AO23" s="508" t="str">
        <f>IF(基本情報入力シート!$B76="","",IF('別紙様式2-1（処遇改善加算対象サービス　総括表）'!$M$32="","",
'別紙様式2-1（処遇改善加算対象サービス　総括表）'!$M$32))</f>
        <v/>
      </c>
      <c r="AP23" s="494" t="str">
        <f>IF(基本情報入力シート!$B76="","",   IF('別紙様式2-2（処遇改善加算対象外サービス　総括表）'!$AH$17="","",'別紙様式2-2（処遇改善加算対象外サービス　総括表）'!$AH$17))</f>
        <v/>
      </c>
      <c r="AQ23" s="494" t="str">
        <f>IF(基本情報入力シート!$B76="","",   IF('別紙様式2-2（処遇改善加算対象外サービス　総括表）'!$AH$18="","", '別紙様式2-2（処遇改善加算対象外サービス　総括表）'!$AH$18))</f>
        <v/>
      </c>
      <c r="AR23" s="494" t="str">
        <f>IF(基本情報入力シート!$B76="","",   IF('別紙様式2-2（処遇改善加算対象外サービス　総括表）'!$AH$19="","",'別紙様式2-2（処遇改善加算対象外サービス　総括表）'!$AH$19))</f>
        <v/>
      </c>
      <c r="AS23" s="494" t="str">
        <f>IF(基本情報入力シート!$B76="","",   IF('別紙様式2-2（処遇改善加算対象外サービス　総括表）'!$F$21="","",'別紙様式2-2（処遇改善加算対象外サービス　総括表）'!$F$21))</f>
        <v/>
      </c>
      <c r="AT23" s="494" t="str">
        <f>IF(基本情報入力シート!$B76="","",   IF('別紙様式2-2（処遇改善加算対象外サービス　総括表）'!$F$22="","",'別紙様式2-2（処遇改善加算対象外サービス　総括表）'!$F$22))</f>
        <v/>
      </c>
      <c r="AU23" s="494" t="str">
        <f>IF(基本情報入力シート!$B76="","",   IF('別紙様式2-2（処遇改善加算対象外サービス　総括表）'!$F$23="","",'別紙様式2-2（処遇改善加算対象外サービス　総括表）'!$F$23))</f>
        <v/>
      </c>
      <c r="AV23" s="494" t="str">
        <f>IF(基本情報入力シート!$B76="","",   IF('別紙様式2-2（処遇改善加算対象外サービス　総括表）'!$F$24="","",'別紙様式2-2（処遇改善加算対象外サービス　総括表）'!$F$24))</f>
        <v/>
      </c>
      <c r="AW23" s="494" t="str">
        <f>IF(基本情報入力シート!$B76="","",   IF('別紙様式2-2（処遇改善加算対象外サービス　総括表）'!$F$25="","",'別紙様式2-2（処遇改善加算対象外サービス　総括表）'!$F$25))</f>
        <v/>
      </c>
      <c r="AX23" s="494" t="str">
        <f>IF(基本情報入力シート!$B76="","",   IF('別紙様式2-2（処遇改善加算対象外サービス　総括表）'!$F$26="","",'別紙様式2-2（処遇改善加算対象外サービス　総括表）'!$F$26))</f>
        <v/>
      </c>
      <c r="AY23" s="494" t="str">
        <f>IF(基本情報入力シート!$B76="","",   IF('別紙様式2-2（処遇改善加算対象外サービス　総括表）'!$F$27="","",'別紙様式2-2（処遇改善加算対象外サービス　総括表）'!$F$27))</f>
        <v/>
      </c>
      <c r="AZ23" s="494" t="str">
        <f>IF(基本情報入力シート!$B76="","",   IF('別紙様式2-2（処遇改善加算対象外サービス　総括表）'!$F$28="","",'別紙様式2-2（処遇改善加算対象外サービス　総括表）'!$F$28))</f>
        <v/>
      </c>
      <c r="BA23" s="494" t="str">
        <f>IF(基本情報入力シート!$B76="","",   IF('別紙様式2-2（処遇改善加算対象外サービス　総括表）'!$F$29="","",'別紙様式2-2（処遇改善加算対象外サービス　総括表）'!$F$29))</f>
        <v/>
      </c>
      <c r="BB23" s="494" t="str">
        <f>IF(基本情報入力シート!$B76="","",   IF('別紙様式2-2（処遇改善加算対象外サービス　総括表）'!$F$30="","",'別紙様式2-2（処遇改善加算対象外サービス　総括表）'!$F$30))</f>
        <v/>
      </c>
      <c r="BC23" s="494" t="str">
        <f>IF(基本情報入力シート!$B76="","",   IF('別紙様式2-2（処遇改善加算対象外サービス　総括表）'!$F$31="","",'別紙様式2-2（処遇改善加算対象外サービス　総括表）'!$F$31))</f>
        <v/>
      </c>
      <c r="BD23" s="494" t="str">
        <f>IF(基本情報入力シート!$B76="","",   IF('別紙様式2-2（処遇改善加算対象外サービス　総括表）'!$F$32="","",'別紙様式2-2（処遇改善加算対象外サービス　総括表）'!$F$32))</f>
        <v/>
      </c>
      <c r="BE23" s="494" t="str">
        <f>IF(基本情報入力シート!$B76="","",   IF('別紙様式2-2（処遇改善加算対象外サービス　総括表）'!$F$33="","",'別紙様式2-2（処遇改善加算対象外サービス　総括表）'!$F$33))</f>
        <v/>
      </c>
      <c r="BF23" s="494" t="str">
        <f>IF(基本情報入力シート!$B76="","",   IF('別紙様式2-2（処遇改善加算対象外サービス　総括表）'!$F$34="","",'別紙様式2-2（処遇改善加算対象外サービス　総括表）'!$F$34))</f>
        <v/>
      </c>
      <c r="BG23" s="494" t="str">
        <f>IF(基本情報入力シート!$B76="","",   IF('別紙様式2-2（処遇改善加算対象外サービス　総括表）'!$F$35="","",'別紙様式2-2（処遇改善加算対象外サービス　総括表）'!$F$35))</f>
        <v/>
      </c>
      <c r="BH23" s="494" t="str">
        <f>IF(基本情報入力シート!$B76="","",   IF('別紙様式2-2（処遇改善加算対象外サービス　総括表）'!$F$36="","",'別紙様式2-2（処遇改善加算対象外サービス　総括表）'!$F$36))</f>
        <v/>
      </c>
      <c r="BI23" s="494" t="str">
        <f>IF(基本情報入力シート!$B76="","",   IF('別紙様式2-2（処遇改善加算対象外サービス　総括表）'!$F$37="","",'別紙様式2-2（処遇改善加算対象外サービス　総括表）'!$F$37))</f>
        <v/>
      </c>
      <c r="BJ23" s="494" t="str">
        <f>IF(基本情報入力シート!$B76="","",   IF('別紙様式2-2（処遇改善加算対象外サービス　総括表）'!$F$38="","",'別紙様式2-2（処遇改善加算対象外サービス　総括表）'!$F$38))</f>
        <v/>
      </c>
      <c r="BK23" s="494" t="str">
        <f>IF(基本情報入力シート!$B76="","",   IF('別紙様式2-2（処遇改善加算対象外サービス　総括表）'!$F$39="","",'別紙様式2-2（処遇改善加算対象外サービス　総括表）'!$F$39))</f>
        <v/>
      </c>
      <c r="BL23" s="494" t="str">
        <f>IF(基本情報入力シート!$B76="","",   IF('別紙様式2-2（処遇改善加算対象外サービス　総括表）'!$F$40="","",'別紙様式2-2（処遇改善加算対象外サービス　総括表）'!$F$40))</f>
        <v/>
      </c>
      <c r="BM23" s="494" t="str">
        <f>IF(基本情報入力シート!$B76="","",   IF('別紙様式2-2（処遇改善加算対象外サービス　総括表）'!$F$41="","",'別紙様式2-2（処遇改善加算対象外サービス　総括表）'!$F$41))</f>
        <v/>
      </c>
      <c r="BN23" s="494" t="str">
        <f>IF(基本情報入力シート!$B76="","",   IF('別紙様式2-2（処遇改善加算対象外サービス　総括表）'!$F$42="","",'別紙様式2-2（処遇改善加算対象外サービス　総括表）'!$F$42))</f>
        <v/>
      </c>
      <c r="BO23" s="494" t="str">
        <f>IF(基本情報入力シート!$B76="","",   IF('別紙様式2-2（処遇改善加算対象外サービス　総括表）'!$F$43="","",'別紙様式2-2（処遇改善加算対象外サービス　総括表）'!$F$43))</f>
        <v/>
      </c>
      <c r="BP23" s="494" t="str">
        <f>IF(基本情報入力シート!$B76="","",   IF('別紙様式2-2（処遇改善加算対象外サービス　総括表）'!$F$44="","",'別紙様式2-2（処遇改善加算対象外サービス　総括表）'!$F$44))</f>
        <v/>
      </c>
      <c r="BQ23" s="494" t="str">
        <f>IF(基本情報入力シート!$B76="","",   IF('別紙様式2-2（処遇改善加算対象外サービス　総括表）'!$F$45="","",'別紙様式2-2（処遇改善加算対象外サービス　総括表）'!$F$45))</f>
        <v/>
      </c>
      <c r="BR23" s="494" t="str">
        <f>IF(基本情報入力シート!$B76="","",   IF('別紙様式2-2（処遇改善加算対象外サービス　総括表）'!$F$46="","",'別紙様式2-2（処遇改善加算対象外サービス　総括表）'!$F$46))</f>
        <v/>
      </c>
      <c r="BS23" s="494" t="str">
        <f>IF(基本情報入力シート!$B76="","",   IF('別紙様式2-2（処遇改善加算対象外サービス　総括表）'!$F$47="","",'別紙様式2-2（処遇改善加算対象外サービス　総括表）'!$F$47))</f>
        <v/>
      </c>
      <c r="BT23" s="494" t="str">
        <f>IF(基本情報入力シート!$B76="","",   IF('別紙様式2-2（処遇改善加算対象外サービス　総括表）'!$F$48="","",'別紙様式2-2（処遇改善加算対象外サービス　総括表）'!$F$48))</f>
        <v/>
      </c>
      <c r="BU23" s="494" t="str">
        <f>IF(基本情報入力シート!$B76="","",   IF('別紙様式2-2（処遇改善加算対象外サービス　総括表）'!$F$49="","",'別紙様式2-2（処遇改善加算対象外サービス　総括表）'!$F$49))</f>
        <v/>
      </c>
    </row>
    <row r="24" spans="1:73">
      <c r="A24" s="508" t="str">
        <f>IF('別紙様式2-3（個表） '!B34="","",'別紙様式2-3（個表） '!A34)</f>
        <v/>
      </c>
      <c r="B24" s="494" t="str">
        <f>IF(基本情報入力シート!B77="","",基本情報入力シート!B77)</f>
        <v/>
      </c>
      <c r="C24" s="513" t="str">
        <f>IF(基本情報入力シート!L77="","",基本情報入力シート!L77)</f>
        <v/>
      </c>
      <c r="D24" s="513" t="str">
        <f>IF(基本情報入力シート!Q77="","",基本情報入力シート!Q77)</f>
        <v/>
      </c>
      <c r="E24" s="513" t="str">
        <f>IF(基本情報入力シート!V77="","",基本情報入力シート!V77)</f>
        <v/>
      </c>
      <c r="F24" s="513" t="str">
        <f>IF(基本情報入力シート!W77="","",基本情報入力シート!W77)</f>
        <v/>
      </c>
      <c r="G24" s="513" t="str">
        <f>IF(基本情報入力シート!Z77="","",基本情報入力シート!Z77)</f>
        <v/>
      </c>
      <c r="H24" s="494" t="str">
        <f>IF(基本情報入力シート!AC77="","",基本情報入力シート!AC77)</f>
        <v/>
      </c>
      <c r="I24" s="514" t="str">
        <f>IF(基本情報入力シート!AD77="","",基本情報入力シート!AD77)</f>
        <v/>
      </c>
      <c r="J24" s="514" t="str">
        <f>IF(基本情報入力シート!AE77="","",基本情報入力シート!AE77)</f>
        <v/>
      </c>
      <c r="K24" s="508" t="str">
        <f>IF('別紙様式2-3（個表） '!J34="","",'別紙様式2-3（個表） '!J34)</f>
        <v/>
      </c>
      <c r="L24" s="508" t="str">
        <f>IF('別紙様式2-3（個表） '!K34="","",'別紙様式2-3（個表） '!K34)</f>
        <v/>
      </c>
      <c r="M24" s="508" t="str">
        <f>IF('別紙様式2-3（個表） '!L34="","",'別紙様式2-3（個表） '!L34)</f>
        <v/>
      </c>
      <c r="N24" s="508" t="str">
        <f>IF('別紙様式2-3（個表） '!M34="","",'別紙様式2-3（個表） '!M34)</f>
        <v/>
      </c>
      <c r="O24" s="508" t="str">
        <f>IF('別紙様式2-3（個表） '!N34="","",'別紙様式2-3（個表） '!N34)</f>
        <v/>
      </c>
      <c r="P24" s="508" t="str">
        <f>IF('別紙様式2-3（個表） '!O34="","",'別紙様式2-3（個表） '!O34)</f>
        <v>令和７年12月</v>
      </c>
      <c r="Q24" s="508" t="str">
        <f>IF('別紙様式2-3（個表） '!P34="","",'別紙様式2-3（個表） '!P34)</f>
        <v>未入力あり</v>
      </c>
      <c r="R24" s="508" t="str">
        <f>IF('別紙様式2-3（個表） '!Q34="","",'別紙様式2-3（個表） '!Q34)</f>
        <v/>
      </c>
      <c r="S24" s="508" t="str">
        <f>IF('別紙様式2-3（個表） '!R34="","",'別紙様式2-3（個表） '!R34)</f>
        <v/>
      </c>
      <c r="T24" s="508" t="str">
        <f>IF('別紙様式2-3（個表） '!S34="","",'別紙様式2-3（個表） '!S34)</f>
        <v/>
      </c>
      <c r="U24" s="494" t="str">
        <f>IF('別紙様式2-3（個表） '!T34="","",'別紙様式2-3（個表） '!T34)</f>
        <v/>
      </c>
      <c r="V24" s="508" t="str">
        <f ca="1">IF(基本情報入力シート!$B77="","",INDIRECT("基本情報入力シート!L1７"))</f>
        <v/>
      </c>
      <c r="W24" s="508" t="str">
        <f ca="1">IF(基本情報入力シート!$B77="","",INDIRECT("基本情報入力シート!L1８"))</f>
        <v/>
      </c>
      <c r="X24" s="508" t="str">
        <f ca="1">IF(基本情報入力シート!B77="","",INDIRECT("基本情報入力シート!L1９")&amp;(INDIRECT("基本情報入力シート!P19"))&amp;(INDIRECT("基本情報入力シート!Q19")))</f>
        <v/>
      </c>
      <c r="Y24" s="508" t="str">
        <f ca="1">IF(基本情報入力シート!$B77="","",INDIRECT("基本情報入力シート!L２０"))</f>
        <v/>
      </c>
      <c r="Z24" s="508" t="str">
        <f ca="1">IF(基本情報入力シート!$B77="","",INDIRECT("基本情報入力シート!L２１"))</f>
        <v/>
      </c>
      <c r="AA24" s="508" t="str">
        <f ca="1">IF(基本情報入力シート!$B77="","",INDIRECT("基本情報入力シート!L２２"))</f>
        <v/>
      </c>
      <c r="AB24" s="508" t="str">
        <f ca="1">IF(基本情報入力シート!$B77="","",INDIRECT("基本情報入力シート!L２３"))</f>
        <v/>
      </c>
      <c r="AC24" s="508" t="str">
        <f ca="1">IF(基本情報入力シート!$B77="","",INDIRECT("基本情報入力シート!L２４"))</f>
        <v/>
      </c>
      <c r="AD24" s="508" t="str">
        <f ca="1">IF(基本情報入力シート!$B77="","",INDIRECT("基本情報入力シート!L２５"))</f>
        <v/>
      </c>
      <c r="AE24" s="508" t="str">
        <f ca="1">IF(基本情報入力シート!$B77="","",INDIRECT("基本情報入力シート!L２6"))</f>
        <v/>
      </c>
      <c r="AF24" s="508" t="str">
        <f ca="1">IF(基本情報入力シート!$B77="","",INDIRECT("基本情報入力シート!L２７"))</f>
        <v/>
      </c>
      <c r="AG24" s="508" t="str">
        <f ca="1">IF(基本情報入力シート!$B77="","",INDIRECT("基本情報入力シート!L２８"))</f>
        <v/>
      </c>
      <c r="AH24" s="494" t="str">
        <f ca="1">IF(基本情報入力シート!$B77="","",INDIRECT("'別紙様式2-1（処遇改善加算対象サービス　総括表）'!AH18"))</f>
        <v/>
      </c>
      <c r="AI24" s="494" t="str">
        <f ca="1">IF(基本情報入力シート!$B77="","",INDIRECT("'別紙様式2-1（処遇改善加算対象サービス　総括表）'!AH２２"))</f>
        <v/>
      </c>
      <c r="AJ24" s="494" t="str">
        <f>IF(基本情報入力シート!$B77="","",IF('別紙様式2-1（処遇改善加算対象サービス　総括表）'!$B$24="","",
'別紙様式2-1（処遇改善加算対象サービス　総括表）'!$B$24))</f>
        <v/>
      </c>
      <c r="AK24" s="494" t="str">
        <f>IF(基本情報入力シート!$B77="","",IF('別紙様式2-1（処遇改善加算対象サービス　総括表）'!$B$25="","",
'別紙様式2-1（処遇改善加算対象サービス　総括表）'!$B$25))</f>
        <v/>
      </c>
      <c r="AL24" s="494" t="str">
        <f>IF(基本情報入力シート!$B77="","",IF('別紙様式2-1（処遇改善加算対象サービス　総括表）'!$B$26="","",
'別紙様式2-1（処遇改善加算対象サービス　総括表）'!$B$26))</f>
        <v/>
      </c>
      <c r="AM24" s="494" t="str">
        <f>IF(基本情報入力シート!$B77="","",IF('別紙様式2-1（処遇改善加算対象サービス　総括表）'!$B$30="","",
'別紙様式2-1（処遇改善加算対象サービス　総括表）'!$B$30))</f>
        <v/>
      </c>
      <c r="AN24" s="494" t="str">
        <f>IF(基本情報入力シート!$B77="","",IF('別紙様式2-1（処遇改善加算対象サービス　総括表）'!$B$31="","",
'別紙様式2-1（処遇改善加算対象サービス　総括表）'!$B$31))</f>
        <v/>
      </c>
      <c r="AO24" s="508" t="str">
        <f>IF(基本情報入力シート!$B77="","",IF('別紙様式2-1（処遇改善加算対象サービス　総括表）'!$M$32="","",
'別紙様式2-1（処遇改善加算対象サービス　総括表）'!$M$32))</f>
        <v/>
      </c>
      <c r="AP24" s="494" t="str">
        <f>IF(基本情報入力シート!$B77="","",   IF('別紙様式2-2（処遇改善加算対象外サービス　総括表）'!$AH$17="","",'別紙様式2-2（処遇改善加算対象外サービス　総括表）'!$AH$17))</f>
        <v/>
      </c>
      <c r="AQ24" s="494" t="str">
        <f>IF(基本情報入力シート!$B77="","",   IF('別紙様式2-2（処遇改善加算対象外サービス　総括表）'!$AH$18="","", '別紙様式2-2（処遇改善加算対象外サービス　総括表）'!$AH$18))</f>
        <v/>
      </c>
      <c r="AR24" s="494" t="str">
        <f>IF(基本情報入力シート!$B77="","",   IF('別紙様式2-2（処遇改善加算対象外サービス　総括表）'!$AH$19="","",'別紙様式2-2（処遇改善加算対象外サービス　総括表）'!$AH$19))</f>
        <v/>
      </c>
      <c r="AS24" s="494" t="str">
        <f>IF(基本情報入力シート!$B77="","",   IF('別紙様式2-2（処遇改善加算対象外サービス　総括表）'!$F$21="","",'別紙様式2-2（処遇改善加算対象外サービス　総括表）'!$F$21))</f>
        <v/>
      </c>
      <c r="AT24" s="494" t="str">
        <f>IF(基本情報入力シート!$B77="","",   IF('別紙様式2-2（処遇改善加算対象外サービス　総括表）'!$F$22="","",'別紙様式2-2（処遇改善加算対象外サービス　総括表）'!$F$22))</f>
        <v/>
      </c>
      <c r="AU24" s="494" t="str">
        <f>IF(基本情報入力シート!$B77="","",   IF('別紙様式2-2（処遇改善加算対象外サービス　総括表）'!$F$23="","",'別紙様式2-2（処遇改善加算対象外サービス　総括表）'!$F$23))</f>
        <v/>
      </c>
      <c r="AV24" s="494" t="str">
        <f>IF(基本情報入力シート!$B77="","",   IF('別紙様式2-2（処遇改善加算対象外サービス　総括表）'!$F$24="","",'別紙様式2-2（処遇改善加算対象外サービス　総括表）'!$F$24))</f>
        <v/>
      </c>
      <c r="AW24" s="494" t="str">
        <f>IF(基本情報入力シート!$B77="","",   IF('別紙様式2-2（処遇改善加算対象外サービス　総括表）'!$F$25="","",'別紙様式2-2（処遇改善加算対象外サービス　総括表）'!$F$25))</f>
        <v/>
      </c>
      <c r="AX24" s="494" t="str">
        <f>IF(基本情報入力シート!$B77="","",   IF('別紙様式2-2（処遇改善加算対象外サービス　総括表）'!$F$26="","",'別紙様式2-2（処遇改善加算対象外サービス　総括表）'!$F$26))</f>
        <v/>
      </c>
      <c r="AY24" s="494" t="str">
        <f>IF(基本情報入力シート!$B77="","",   IF('別紙様式2-2（処遇改善加算対象外サービス　総括表）'!$F$27="","",'別紙様式2-2（処遇改善加算対象外サービス　総括表）'!$F$27))</f>
        <v/>
      </c>
      <c r="AZ24" s="494" t="str">
        <f>IF(基本情報入力シート!$B77="","",   IF('別紙様式2-2（処遇改善加算対象外サービス　総括表）'!$F$28="","",'別紙様式2-2（処遇改善加算対象外サービス　総括表）'!$F$28))</f>
        <v/>
      </c>
      <c r="BA24" s="494" t="str">
        <f>IF(基本情報入力シート!$B77="","",   IF('別紙様式2-2（処遇改善加算対象外サービス　総括表）'!$F$29="","",'別紙様式2-2（処遇改善加算対象外サービス　総括表）'!$F$29))</f>
        <v/>
      </c>
      <c r="BB24" s="494" t="str">
        <f>IF(基本情報入力シート!$B77="","",   IF('別紙様式2-2（処遇改善加算対象外サービス　総括表）'!$F$30="","",'別紙様式2-2（処遇改善加算対象外サービス　総括表）'!$F$30))</f>
        <v/>
      </c>
      <c r="BC24" s="494" t="str">
        <f>IF(基本情報入力シート!$B77="","",   IF('別紙様式2-2（処遇改善加算対象外サービス　総括表）'!$F$31="","",'別紙様式2-2（処遇改善加算対象外サービス　総括表）'!$F$31))</f>
        <v/>
      </c>
      <c r="BD24" s="494" t="str">
        <f>IF(基本情報入力シート!$B77="","",   IF('別紙様式2-2（処遇改善加算対象外サービス　総括表）'!$F$32="","",'別紙様式2-2（処遇改善加算対象外サービス　総括表）'!$F$32))</f>
        <v/>
      </c>
      <c r="BE24" s="494" t="str">
        <f>IF(基本情報入力シート!$B77="","",   IF('別紙様式2-2（処遇改善加算対象外サービス　総括表）'!$F$33="","",'別紙様式2-2（処遇改善加算対象外サービス　総括表）'!$F$33))</f>
        <v/>
      </c>
      <c r="BF24" s="494" t="str">
        <f>IF(基本情報入力シート!$B77="","",   IF('別紙様式2-2（処遇改善加算対象外サービス　総括表）'!$F$34="","",'別紙様式2-2（処遇改善加算対象外サービス　総括表）'!$F$34))</f>
        <v/>
      </c>
      <c r="BG24" s="494" t="str">
        <f>IF(基本情報入力シート!$B77="","",   IF('別紙様式2-2（処遇改善加算対象外サービス　総括表）'!$F$35="","",'別紙様式2-2（処遇改善加算対象外サービス　総括表）'!$F$35))</f>
        <v/>
      </c>
      <c r="BH24" s="494" t="str">
        <f>IF(基本情報入力シート!$B77="","",   IF('別紙様式2-2（処遇改善加算対象外サービス　総括表）'!$F$36="","",'別紙様式2-2（処遇改善加算対象外サービス　総括表）'!$F$36))</f>
        <v/>
      </c>
      <c r="BI24" s="494" t="str">
        <f>IF(基本情報入力シート!$B77="","",   IF('別紙様式2-2（処遇改善加算対象外サービス　総括表）'!$F$37="","",'別紙様式2-2（処遇改善加算対象外サービス　総括表）'!$F$37))</f>
        <v/>
      </c>
      <c r="BJ24" s="494" t="str">
        <f>IF(基本情報入力シート!$B77="","",   IF('別紙様式2-2（処遇改善加算対象外サービス　総括表）'!$F$38="","",'別紙様式2-2（処遇改善加算対象外サービス　総括表）'!$F$38))</f>
        <v/>
      </c>
      <c r="BK24" s="494" t="str">
        <f>IF(基本情報入力シート!$B77="","",   IF('別紙様式2-2（処遇改善加算対象外サービス　総括表）'!$F$39="","",'別紙様式2-2（処遇改善加算対象外サービス　総括表）'!$F$39))</f>
        <v/>
      </c>
      <c r="BL24" s="494" t="str">
        <f>IF(基本情報入力シート!$B77="","",   IF('別紙様式2-2（処遇改善加算対象外サービス　総括表）'!$F$40="","",'別紙様式2-2（処遇改善加算対象外サービス　総括表）'!$F$40))</f>
        <v/>
      </c>
      <c r="BM24" s="494" t="str">
        <f>IF(基本情報入力シート!$B77="","",   IF('別紙様式2-2（処遇改善加算対象外サービス　総括表）'!$F$41="","",'別紙様式2-2（処遇改善加算対象外サービス　総括表）'!$F$41))</f>
        <v/>
      </c>
      <c r="BN24" s="494" t="str">
        <f>IF(基本情報入力シート!$B77="","",   IF('別紙様式2-2（処遇改善加算対象外サービス　総括表）'!$F$42="","",'別紙様式2-2（処遇改善加算対象外サービス　総括表）'!$F$42))</f>
        <v/>
      </c>
      <c r="BO24" s="494" t="str">
        <f>IF(基本情報入力シート!$B77="","",   IF('別紙様式2-2（処遇改善加算対象外サービス　総括表）'!$F$43="","",'別紙様式2-2（処遇改善加算対象外サービス　総括表）'!$F$43))</f>
        <v/>
      </c>
      <c r="BP24" s="494" t="str">
        <f>IF(基本情報入力シート!$B77="","",   IF('別紙様式2-2（処遇改善加算対象外サービス　総括表）'!$F$44="","",'別紙様式2-2（処遇改善加算対象外サービス　総括表）'!$F$44))</f>
        <v/>
      </c>
      <c r="BQ24" s="494" t="str">
        <f>IF(基本情報入力シート!$B77="","",   IF('別紙様式2-2（処遇改善加算対象外サービス　総括表）'!$F$45="","",'別紙様式2-2（処遇改善加算対象外サービス　総括表）'!$F$45))</f>
        <v/>
      </c>
      <c r="BR24" s="494" t="str">
        <f>IF(基本情報入力シート!$B77="","",   IF('別紙様式2-2（処遇改善加算対象外サービス　総括表）'!$F$46="","",'別紙様式2-2（処遇改善加算対象外サービス　総括表）'!$F$46))</f>
        <v/>
      </c>
      <c r="BS24" s="494" t="str">
        <f>IF(基本情報入力シート!$B77="","",   IF('別紙様式2-2（処遇改善加算対象外サービス　総括表）'!$F$47="","",'別紙様式2-2（処遇改善加算対象外サービス　総括表）'!$F$47))</f>
        <v/>
      </c>
      <c r="BT24" s="494" t="str">
        <f>IF(基本情報入力シート!$B77="","",   IF('別紙様式2-2（処遇改善加算対象外サービス　総括表）'!$F$48="","",'別紙様式2-2（処遇改善加算対象外サービス　総括表）'!$F$48))</f>
        <v/>
      </c>
      <c r="BU24" s="494" t="str">
        <f>IF(基本情報入力シート!$B77="","",   IF('別紙様式2-2（処遇改善加算対象外サービス　総括表）'!$F$49="","",'別紙様式2-2（処遇改善加算対象外サービス　総括表）'!$F$49))</f>
        <v/>
      </c>
    </row>
    <row r="25" spans="1:73">
      <c r="A25" s="508" t="str">
        <f>IF('別紙様式2-3（個表） '!B35="","",'別紙様式2-3（個表） '!A35)</f>
        <v/>
      </c>
      <c r="B25" s="494" t="str">
        <f>IF(基本情報入力シート!B78="","",基本情報入力シート!B78)</f>
        <v/>
      </c>
      <c r="C25" s="513" t="str">
        <f>IF(基本情報入力シート!L78="","",基本情報入力シート!L78)</f>
        <v/>
      </c>
      <c r="D25" s="513" t="str">
        <f>IF(基本情報入力シート!Q78="","",基本情報入力シート!Q78)</f>
        <v/>
      </c>
      <c r="E25" s="513" t="str">
        <f>IF(基本情報入力シート!V78="","",基本情報入力シート!V78)</f>
        <v/>
      </c>
      <c r="F25" s="513" t="str">
        <f>IF(基本情報入力シート!W78="","",基本情報入力シート!W78)</f>
        <v/>
      </c>
      <c r="G25" s="513" t="str">
        <f>IF(基本情報入力シート!Z78="","",基本情報入力シート!Z78)</f>
        <v/>
      </c>
      <c r="H25" s="494" t="str">
        <f>IF(基本情報入力シート!AC78="","",基本情報入力シート!AC78)</f>
        <v/>
      </c>
      <c r="I25" s="514" t="str">
        <f>IF(基本情報入力シート!AD78="","",基本情報入力シート!AD78)</f>
        <v/>
      </c>
      <c r="J25" s="514" t="str">
        <f>IF(基本情報入力シート!AE78="","",基本情報入力シート!AE78)</f>
        <v/>
      </c>
      <c r="K25" s="508" t="str">
        <f>IF('別紙様式2-3（個表） '!J35="","",'別紙様式2-3（個表） '!J35)</f>
        <v/>
      </c>
      <c r="L25" s="508" t="str">
        <f>IF('別紙様式2-3（個表） '!K35="","",'別紙様式2-3（個表） '!K35)</f>
        <v/>
      </c>
      <c r="M25" s="508" t="str">
        <f>IF('別紙様式2-3（個表） '!L35="","",'別紙様式2-3（個表） '!L35)</f>
        <v/>
      </c>
      <c r="N25" s="508" t="str">
        <f>IF('別紙様式2-3（個表） '!M35="","",'別紙様式2-3（個表） '!M35)</f>
        <v/>
      </c>
      <c r="O25" s="508" t="str">
        <f>IF('別紙様式2-3（個表） '!N35="","",'別紙様式2-3（個表） '!N35)</f>
        <v/>
      </c>
      <c r="P25" s="508" t="str">
        <f>IF('別紙様式2-3（個表） '!O35="","",'別紙様式2-3（個表） '!O35)</f>
        <v>令和７年12月</v>
      </c>
      <c r="Q25" s="508" t="str">
        <f>IF('別紙様式2-3（個表） '!P35="","",'別紙様式2-3（個表） '!P35)</f>
        <v>未入力あり</v>
      </c>
      <c r="R25" s="508" t="str">
        <f>IF('別紙様式2-3（個表） '!Q35="","",'別紙様式2-3（個表） '!Q35)</f>
        <v/>
      </c>
      <c r="S25" s="508" t="str">
        <f>IF('別紙様式2-3（個表） '!R35="","",'別紙様式2-3（個表） '!R35)</f>
        <v/>
      </c>
      <c r="T25" s="508" t="str">
        <f>IF('別紙様式2-3（個表） '!S35="","",'別紙様式2-3（個表） '!S35)</f>
        <v/>
      </c>
      <c r="U25" s="494" t="str">
        <f>IF('別紙様式2-3（個表） '!T35="","",'別紙様式2-3（個表） '!T35)</f>
        <v/>
      </c>
      <c r="V25" s="508" t="str">
        <f ca="1">IF(基本情報入力シート!$B78="","",INDIRECT("基本情報入力シート!L1７"))</f>
        <v/>
      </c>
      <c r="W25" s="508" t="str">
        <f ca="1">IF(基本情報入力シート!$B78="","",INDIRECT("基本情報入力シート!L1８"))</f>
        <v/>
      </c>
      <c r="X25" s="508" t="str">
        <f ca="1">IF(基本情報入力シート!B78="","",INDIRECT("基本情報入力シート!L1９")&amp;(INDIRECT("基本情報入力シート!P19"))&amp;(INDIRECT("基本情報入力シート!Q19")))</f>
        <v/>
      </c>
      <c r="Y25" s="508" t="str">
        <f ca="1">IF(基本情報入力シート!$B78="","",INDIRECT("基本情報入力シート!L２０"))</f>
        <v/>
      </c>
      <c r="Z25" s="508" t="str">
        <f ca="1">IF(基本情報入力シート!$B78="","",INDIRECT("基本情報入力シート!L２１"))</f>
        <v/>
      </c>
      <c r="AA25" s="508" t="str">
        <f ca="1">IF(基本情報入力シート!$B78="","",INDIRECT("基本情報入力シート!L２２"))</f>
        <v/>
      </c>
      <c r="AB25" s="508" t="str">
        <f ca="1">IF(基本情報入力シート!$B78="","",INDIRECT("基本情報入力シート!L２３"))</f>
        <v/>
      </c>
      <c r="AC25" s="508" t="str">
        <f ca="1">IF(基本情報入力シート!$B78="","",INDIRECT("基本情報入力シート!L２４"))</f>
        <v/>
      </c>
      <c r="AD25" s="508" t="str">
        <f ca="1">IF(基本情報入力シート!$B78="","",INDIRECT("基本情報入力シート!L２５"))</f>
        <v/>
      </c>
      <c r="AE25" s="508" t="str">
        <f ca="1">IF(基本情報入力シート!$B78="","",INDIRECT("基本情報入力シート!L２6"))</f>
        <v/>
      </c>
      <c r="AF25" s="508" t="str">
        <f ca="1">IF(基本情報入力シート!$B78="","",INDIRECT("基本情報入力シート!L２７"))</f>
        <v/>
      </c>
      <c r="AG25" s="508" t="str">
        <f ca="1">IF(基本情報入力シート!$B78="","",INDIRECT("基本情報入力シート!L２８"))</f>
        <v/>
      </c>
      <c r="AH25" s="494" t="str">
        <f ca="1">IF(基本情報入力シート!$B78="","",INDIRECT("'別紙様式2-1（処遇改善加算対象サービス　総括表）'!AH18"))</f>
        <v/>
      </c>
      <c r="AI25" s="494" t="str">
        <f ca="1">IF(基本情報入力シート!$B78="","",INDIRECT("'別紙様式2-1（処遇改善加算対象サービス　総括表）'!AH２２"))</f>
        <v/>
      </c>
      <c r="AJ25" s="494" t="str">
        <f>IF(基本情報入力シート!$B78="","",IF('別紙様式2-1（処遇改善加算対象サービス　総括表）'!$B$24="","",
'別紙様式2-1（処遇改善加算対象サービス　総括表）'!$B$24))</f>
        <v/>
      </c>
      <c r="AK25" s="494" t="str">
        <f>IF(基本情報入力シート!$B78="","",IF('別紙様式2-1（処遇改善加算対象サービス　総括表）'!$B$25="","",
'別紙様式2-1（処遇改善加算対象サービス　総括表）'!$B$25))</f>
        <v/>
      </c>
      <c r="AL25" s="494" t="str">
        <f>IF(基本情報入力シート!$B78="","",IF('別紙様式2-1（処遇改善加算対象サービス　総括表）'!$B$26="","",
'別紙様式2-1（処遇改善加算対象サービス　総括表）'!$B$26))</f>
        <v/>
      </c>
      <c r="AM25" s="494" t="str">
        <f>IF(基本情報入力シート!$B78="","",IF('別紙様式2-1（処遇改善加算対象サービス　総括表）'!$B$30="","",
'別紙様式2-1（処遇改善加算対象サービス　総括表）'!$B$30))</f>
        <v/>
      </c>
      <c r="AN25" s="494" t="str">
        <f>IF(基本情報入力シート!$B78="","",IF('別紙様式2-1（処遇改善加算対象サービス　総括表）'!$B$31="","",
'別紙様式2-1（処遇改善加算対象サービス　総括表）'!$B$31))</f>
        <v/>
      </c>
      <c r="AO25" s="508" t="str">
        <f>IF(基本情報入力シート!$B78="","",IF('別紙様式2-1（処遇改善加算対象サービス　総括表）'!$M$32="","",
'別紙様式2-1（処遇改善加算対象サービス　総括表）'!$M$32))</f>
        <v/>
      </c>
      <c r="AP25" s="494" t="str">
        <f>IF(基本情報入力シート!$B78="","",   IF('別紙様式2-2（処遇改善加算対象外サービス　総括表）'!$AH$17="","",'別紙様式2-2（処遇改善加算対象外サービス　総括表）'!$AH$17))</f>
        <v/>
      </c>
      <c r="AQ25" s="494" t="str">
        <f>IF(基本情報入力シート!$B78="","",   IF('別紙様式2-2（処遇改善加算対象外サービス　総括表）'!$AH$18="","", '別紙様式2-2（処遇改善加算対象外サービス　総括表）'!$AH$18))</f>
        <v/>
      </c>
      <c r="AR25" s="494" t="str">
        <f>IF(基本情報入力シート!$B78="","",   IF('別紙様式2-2（処遇改善加算対象外サービス　総括表）'!$AH$19="","",'別紙様式2-2（処遇改善加算対象外サービス　総括表）'!$AH$19))</f>
        <v/>
      </c>
      <c r="AS25" s="494" t="str">
        <f>IF(基本情報入力シート!$B78="","",   IF('別紙様式2-2（処遇改善加算対象外サービス　総括表）'!$F$21="","",'別紙様式2-2（処遇改善加算対象外サービス　総括表）'!$F$21))</f>
        <v/>
      </c>
      <c r="AT25" s="494" t="str">
        <f>IF(基本情報入力シート!$B78="","",   IF('別紙様式2-2（処遇改善加算対象外サービス　総括表）'!$F$22="","",'別紙様式2-2（処遇改善加算対象外サービス　総括表）'!$F$22))</f>
        <v/>
      </c>
      <c r="AU25" s="494" t="str">
        <f>IF(基本情報入力シート!$B78="","",   IF('別紙様式2-2（処遇改善加算対象外サービス　総括表）'!$F$23="","",'別紙様式2-2（処遇改善加算対象外サービス　総括表）'!$F$23))</f>
        <v/>
      </c>
      <c r="AV25" s="494" t="str">
        <f>IF(基本情報入力シート!$B78="","",   IF('別紙様式2-2（処遇改善加算対象外サービス　総括表）'!$F$24="","",'別紙様式2-2（処遇改善加算対象外サービス　総括表）'!$F$24))</f>
        <v/>
      </c>
      <c r="AW25" s="494" t="str">
        <f>IF(基本情報入力シート!$B78="","",   IF('別紙様式2-2（処遇改善加算対象外サービス　総括表）'!$F$25="","",'別紙様式2-2（処遇改善加算対象外サービス　総括表）'!$F$25))</f>
        <v/>
      </c>
      <c r="AX25" s="494" t="str">
        <f>IF(基本情報入力シート!$B78="","",   IF('別紙様式2-2（処遇改善加算対象外サービス　総括表）'!$F$26="","",'別紙様式2-2（処遇改善加算対象外サービス　総括表）'!$F$26))</f>
        <v/>
      </c>
      <c r="AY25" s="494" t="str">
        <f>IF(基本情報入力シート!$B78="","",   IF('別紙様式2-2（処遇改善加算対象外サービス　総括表）'!$F$27="","",'別紙様式2-2（処遇改善加算対象外サービス　総括表）'!$F$27))</f>
        <v/>
      </c>
      <c r="AZ25" s="494" t="str">
        <f>IF(基本情報入力シート!$B78="","",   IF('別紙様式2-2（処遇改善加算対象外サービス　総括表）'!$F$28="","",'別紙様式2-2（処遇改善加算対象外サービス　総括表）'!$F$28))</f>
        <v/>
      </c>
      <c r="BA25" s="494" t="str">
        <f>IF(基本情報入力シート!$B78="","",   IF('別紙様式2-2（処遇改善加算対象外サービス　総括表）'!$F$29="","",'別紙様式2-2（処遇改善加算対象外サービス　総括表）'!$F$29))</f>
        <v/>
      </c>
      <c r="BB25" s="494" t="str">
        <f>IF(基本情報入力シート!$B78="","",   IF('別紙様式2-2（処遇改善加算対象外サービス　総括表）'!$F$30="","",'別紙様式2-2（処遇改善加算対象外サービス　総括表）'!$F$30))</f>
        <v/>
      </c>
      <c r="BC25" s="494" t="str">
        <f>IF(基本情報入力シート!$B78="","",   IF('別紙様式2-2（処遇改善加算対象外サービス　総括表）'!$F$31="","",'別紙様式2-2（処遇改善加算対象外サービス　総括表）'!$F$31))</f>
        <v/>
      </c>
      <c r="BD25" s="494" t="str">
        <f>IF(基本情報入力シート!$B78="","",   IF('別紙様式2-2（処遇改善加算対象外サービス　総括表）'!$F$32="","",'別紙様式2-2（処遇改善加算対象外サービス　総括表）'!$F$32))</f>
        <v/>
      </c>
      <c r="BE25" s="494" t="str">
        <f>IF(基本情報入力シート!$B78="","",   IF('別紙様式2-2（処遇改善加算対象外サービス　総括表）'!$F$33="","",'別紙様式2-2（処遇改善加算対象外サービス　総括表）'!$F$33))</f>
        <v/>
      </c>
      <c r="BF25" s="494" t="str">
        <f>IF(基本情報入力シート!$B78="","",   IF('別紙様式2-2（処遇改善加算対象外サービス　総括表）'!$F$34="","",'別紙様式2-2（処遇改善加算対象外サービス　総括表）'!$F$34))</f>
        <v/>
      </c>
      <c r="BG25" s="494" t="str">
        <f>IF(基本情報入力シート!$B78="","",   IF('別紙様式2-2（処遇改善加算対象外サービス　総括表）'!$F$35="","",'別紙様式2-2（処遇改善加算対象外サービス　総括表）'!$F$35))</f>
        <v/>
      </c>
      <c r="BH25" s="494" t="str">
        <f>IF(基本情報入力シート!$B78="","",   IF('別紙様式2-2（処遇改善加算対象外サービス　総括表）'!$F$36="","",'別紙様式2-2（処遇改善加算対象外サービス　総括表）'!$F$36))</f>
        <v/>
      </c>
      <c r="BI25" s="494" t="str">
        <f>IF(基本情報入力シート!$B78="","",   IF('別紙様式2-2（処遇改善加算対象外サービス　総括表）'!$F$37="","",'別紙様式2-2（処遇改善加算対象外サービス　総括表）'!$F$37))</f>
        <v/>
      </c>
      <c r="BJ25" s="494" t="str">
        <f>IF(基本情報入力シート!$B78="","",   IF('別紙様式2-2（処遇改善加算対象外サービス　総括表）'!$F$38="","",'別紙様式2-2（処遇改善加算対象外サービス　総括表）'!$F$38))</f>
        <v/>
      </c>
      <c r="BK25" s="494" t="str">
        <f>IF(基本情報入力シート!$B78="","",   IF('別紙様式2-2（処遇改善加算対象外サービス　総括表）'!$F$39="","",'別紙様式2-2（処遇改善加算対象外サービス　総括表）'!$F$39))</f>
        <v/>
      </c>
      <c r="BL25" s="494" t="str">
        <f>IF(基本情報入力シート!$B78="","",   IF('別紙様式2-2（処遇改善加算対象外サービス　総括表）'!$F$40="","",'別紙様式2-2（処遇改善加算対象外サービス　総括表）'!$F$40))</f>
        <v/>
      </c>
      <c r="BM25" s="494" t="str">
        <f>IF(基本情報入力シート!$B78="","",   IF('別紙様式2-2（処遇改善加算対象外サービス　総括表）'!$F$41="","",'別紙様式2-2（処遇改善加算対象外サービス　総括表）'!$F$41))</f>
        <v/>
      </c>
      <c r="BN25" s="494" t="str">
        <f>IF(基本情報入力シート!$B78="","",   IF('別紙様式2-2（処遇改善加算対象外サービス　総括表）'!$F$42="","",'別紙様式2-2（処遇改善加算対象外サービス　総括表）'!$F$42))</f>
        <v/>
      </c>
      <c r="BO25" s="494" t="str">
        <f>IF(基本情報入力シート!$B78="","",   IF('別紙様式2-2（処遇改善加算対象外サービス　総括表）'!$F$43="","",'別紙様式2-2（処遇改善加算対象外サービス　総括表）'!$F$43))</f>
        <v/>
      </c>
      <c r="BP25" s="494" t="str">
        <f>IF(基本情報入力シート!$B78="","",   IF('別紙様式2-2（処遇改善加算対象外サービス　総括表）'!$F$44="","",'別紙様式2-2（処遇改善加算対象外サービス　総括表）'!$F$44))</f>
        <v/>
      </c>
      <c r="BQ25" s="494" t="str">
        <f>IF(基本情報入力シート!$B78="","",   IF('別紙様式2-2（処遇改善加算対象外サービス　総括表）'!$F$45="","",'別紙様式2-2（処遇改善加算対象外サービス　総括表）'!$F$45))</f>
        <v/>
      </c>
      <c r="BR25" s="494" t="str">
        <f>IF(基本情報入力シート!$B78="","",   IF('別紙様式2-2（処遇改善加算対象外サービス　総括表）'!$F$46="","",'別紙様式2-2（処遇改善加算対象外サービス　総括表）'!$F$46))</f>
        <v/>
      </c>
      <c r="BS25" s="494" t="str">
        <f>IF(基本情報入力シート!$B78="","",   IF('別紙様式2-2（処遇改善加算対象外サービス　総括表）'!$F$47="","",'別紙様式2-2（処遇改善加算対象外サービス　総括表）'!$F$47))</f>
        <v/>
      </c>
      <c r="BT25" s="494" t="str">
        <f>IF(基本情報入力シート!$B78="","",   IF('別紙様式2-2（処遇改善加算対象外サービス　総括表）'!$F$48="","",'別紙様式2-2（処遇改善加算対象外サービス　総括表）'!$F$48))</f>
        <v/>
      </c>
      <c r="BU25" s="494" t="str">
        <f>IF(基本情報入力シート!$B78="","",   IF('別紙様式2-2（処遇改善加算対象外サービス　総括表）'!$F$49="","",'別紙様式2-2（処遇改善加算対象外サービス　総括表）'!$F$49))</f>
        <v/>
      </c>
    </row>
    <row r="26" spans="1:73">
      <c r="A26" s="508" t="str">
        <f>IF('別紙様式2-3（個表） '!B36="","",'別紙様式2-3（個表） '!A36)</f>
        <v/>
      </c>
      <c r="B26" s="494" t="str">
        <f>IF(基本情報入力シート!B79="","",基本情報入力シート!B79)</f>
        <v/>
      </c>
      <c r="C26" s="513" t="str">
        <f>IF(基本情報入力シート!L79="","",基本情報入力シート!L79)</f>
        <v/>
      </c>
      <c r="D26" s="513" t="str">
        <f>IF(基本情報入力シート!Q79="","",基本情報入力シート!Q79)</f>
        <v/>
      </c>
      <c r="E26" s="513" t="str">
        <f>IF(基本情報入力シート!V79="","",基本情報入力シート!V79)</f>
        <v/>
      </c>
      <c r="F26" s="513" t="str">
        <f>IF(基本情報入力シート!W79="","",基本情報入力シート!W79)</f>
        <v/>
      </c>
      <c r="G26" s="513" t="str">
        <f>IF(基本情報入力シート!Z79="","",基本情報入力シート!Z79)</f>
        <v/>
      </c>
      <c r="H26" s="494" t="str">
        <f>IF(基本情報入力シート!AC79="","",基本情報入力シート!AC79)</f>
        <v/>
      </c>
      <c r="I26" s="514" t="str">
        <f>IF(基本情報入力シート!AD79="","",基本情報入力シート!AD79)</f>
        <v/>
      </c>
      <c r="J26" s="514" t="str">
        <f>IF(基本情報入力シート!AE79="","",基本情報入力シート!AE79)</f>
        <v/>
      </c>
      <c r="K26" s="508" t="str">
        <f>IF('別紙様式2-3（個表） '!J36="","",'別紙様式2-3（個表） '!J36)</f>
        <v/>
      </c>
      <c r="L26" s="508" t="str">
        <f>IF('別紙様式2-3（個表） '!K36="","",'別紙様式2-3（個表） '!K36)</f>
        <v/>
      </c>
      <c r="M26" s="508" t="str">
        <f>IF('別紙様式2-3（個表） '!L36="","",'別紙様式2-3（個表） '!L36)</f>
        <v/>
      </c>
      <c r="N26" s="508" t="str">
        <f>IF('別紙様式2-3（個表） '!M36="","",'別紙様式2-3（個表） '!M36)</f>
        <v/>
      </c>
      <c r="O26" s="508" t="str">
        <f>IF('別紙様式2-3（個表） '!N36="","",'別紙様式2-3（個表） '!N36)</f>
        <v/>
      </c>
      <c r="P26" s="508" t="str">
        <f>IF('別紙様式2-3（個表） '!O36="","",'別紙様式2-3（個表） '!O36)</f>
        <v>令和７年12月</v>
      </c>
      <c r="Q26" s="508" t="str">
        <f>IF('別紙様式2-3（個表） '!P36="","",'別紙様式2-3（個表） '!P36)</f>
        <v>未入力あり</v>
      </c>
      <c r="R26" s="508" t="str">
        <f>IF('別紙様式2-3（個表） '!Q36="","",'別紙様式2-3（個表） '!Q36)</f>
        <v/>
      </c>
      <c r="S26" s="508" t="str">
        <f>IF('別紙様式2-3（個表） '!R36="","",'別紙様式2-3（個表） '!R36)</f>
        <v/>
      </c>
      <c r="T26" s="508" t="str">
        <f>IF('別紙様式2-3（個表） '!S36="","",'別紙様式2-3（個表） '!S36)</f>
        <v/>
      </c>
      <c r="U26" s="494" t="str">
        <f>IF('別紙様式2-3（個表） '!T36="","",'別紙様式2-3（個表） '!T36)</f>
        <v/>
      </c>
      <c r="V26" s="508" t="str">
        <f ca="1">IF(基本情報入力シート!$B79="","",INDIRECT("基本情報入力シート!L1７"))</f>
        <v/>
      </c>
      <c r="W26" s="508" t="str">
        <f ca="1">IF(基本情報入力シート!$B79="","",INDIRECT("基本情報入力シート!L1８"))</f>
        <v/>
      </c>
      <c r="X26" s="508" t="str">
        <f ca="1">IF(基本情報入力シート!B79="","",INDIRECT("基本情報入力シート!L1９")&amp;(INDIRECT("基本情報入力シート!P19"))&amp;(INDIRECT("基本情報入力シート!Q19")))</f>
        <v/>
      </c>
      <c r="Y26" s="508" t="str">
        <f ca="1">IF(基本情報入力シート!$B79="","",INDIRECT("基本情報入力シート!L２０"))</f>
        <v/>
      </c>
      <c r="Z26" s="508" t="str">
        <f ca="1">IF(基本情報入力シート!$B79="","",INDIRECT("基本情報入力シート!L２１"))</f>
        <v/>
      </c>
      <c r="AA26" s="508" t="str">
        <f ca="1">IF(基本情報入力シート!$B79="","",INDIRECT("基本情報入力シート!L２２"))</f>
        <v/>
      </c>
      <c r="AB26" s="508" t="str">
        <f ca="1">IF(基本情報入力シート!$B79="","",INDIRECT("基本情報入力シート!L２３"))</f>
        <v/>
      </c>
      <c r="AC26" s="508" t="str">
        <f ca="1">IF(基本情報入力シート!$B79="","",INDIRECT("基本情報入力シート!L２４"))</f>
        <v/>
      </c>
      <c r="AD26" s="508" t="str">
        <f ca="1">IF(基本情報入力シート!$B79="","",INDIRECT("基本情報入力シート!L２５"))</f>
        <v/>
      </c>
      <c r="AE26" s="508" t="str">
        <f ca="1">IF(基本情報入力シート!$B79="","",INDIRECT("基本情報入力シート!L２6"))</f>
        <v/>
      </c>
      <c r="AF26" s="508" t="str">
        <f ca="1">IF(基本情報入力シート!$B79="","",INDIRECT("基本情報入力シート!L２７"))</f>
        <v/>
      </c>
      <c r="AG26" s="508" t="str">
        <f ca="1">IF(基本情報入力シート!$B79="","",INDIRECT("基本情報入力シート!L２８"))</f>
        <v/>
      </c>
      <c r="AH26" s="494" t="str">
        <f ca="1">IF(基本情報入力シート!$B79="","",INDIRECT("'別紙様式2-1（処遇改善加算対象サービス　総括表）'!AH18"))</f>
        <v/>
      </c>
      <c r="AI26" s="494" t="str">
        <f ca="1">IF(基本情報入力シート!$B79="","",INDIRECT("'別紙様式2-1（処遇改善加算対象サービス　総括表）'!AH２２"))</f>
        <v/>
      </c>
      <c r="AJ26" s="494" t="str">
        <f>IF(基本情報入力シート!$B79="","",IF('別紙様式2-1（処遇改善加算対象サービス　総括表）'!$B$24="","",
'別紙様式2-1（処遇改善加算対象サービス　総括表）'!$B$24))</f>
        <v/>
      </c>
      <c r="AK26" s="494" t="str">
        <f>IF(基本情報入力シート!$B79="","",IF('別紙様式2-1（処遇改善加算対象サービス　総括表）'!$B$25="","",
'別紙様式2-1（処遇改善加算対象サービス　総括表）'!$B$25))</f>
        <v/>
      </c>
      <c r="AL26" s="494" t="str">
        <f>IF(基本情報入力シート!$B79="","",IF('別紙様式2-1（処遇改善加算対象サービス　総括表）'!$B$26="","",
'別紙様式2-1（処遇改善加算対象サービス　総括表）'!$B$26))</f>
        <v/>
      </c>
      <c r="AM26" s="494" t="str">
        <f>IF(基本情報入力シート!$B79="","",IF('別紙様式2-1（処遇改善加算対象サービス　総括表）'!$B$30="","",
'別紙様式2-1（処遇改善加算対象サービス　総括表）'!$B$30))</f>
        <v/>
      </c>
      <c r="AN26" s="494" t="str">
        <f>IF(基本情報入力シート!$B79="","",IF('別紙様式2-1（処遇改善加算対象サービス　総括表）'!$B$31="","",
'別紙様式2-1（処遇改善加算対象サービス　総括表）'!$B$31))</f>
        <v/>
      </c>
      <c r="AO26" s="508" t="str">
        <f>IF(基本情報入力シート!$B79="","",IF('別紙様式2-1（処遇改善加算対象サービス　総括表）'!$M$32="","",
'別紙様式2-1（処遇改善加算対象サービス　総括表）'!$M$32))</f>
        <v/>
      </c>
      <c r="AP26" s="494" t="str">
        <f>IF(基本情報入力シート!$B79="","",   IF('別紙様式2-2（処遇改善加算対象外サービス　総括表）'!$AH$17="","",'別紙様式2-2（処遇改善加算対象外サービス　総括表）'!$AH$17))</f>
        <v/>
      </c>
      <c r="AQ26" s="494" t="str">
        <f>IF(基本情報入力シート!$B79="","",   IF('別紙様式2-2（処遇改善加算対象外サービス　総括表）'!$AH$18="","", '別紙様式2-2（処遇改善加算対象外サービス　総括表）'!$AH$18))</f>
        <v/>
      </c>
      <c r="AR26" s="494" t="str">
        <f>IF(基本情報入力シート!$B79="","",   IF('別紙様式2-2（処遇改善加算対象外サービス　総括表）'!$AH$19="","",'別紙様式2-2（処遇改善加算対象外サービス　総括表）'!$AH$19))</f>
        <v/>
      </c>
      <c r="AS26" s="494" t="str">
        <f>IF(基本情報入力シート!$B79="","",   IF('別紙様式2-2（処遇改善加算対象外サービス　総括表）'!$F$21="","",'別紙様式2-2（処遇改善加算対象外サービス　総括表）'!$F$21))</f>
        <v/>
      </c>
      <c r="AT26" s="494" t="str">
        <f>IF(基本情報入力シート!$B79="","",   IF('別紙様式2-2（処遇改善加算対象外サービス　総括表）'!$F$22="","",'別紙様式2-2（処遇改善加算対象外サービス　総括表）'!$F$22))</f>
        <v/>
      </c>
      <c r="AU26" s="494" t="str">
        <f>IF(基本情報入力シート!$B79="","",   IF('別紙様式2-2（処遇改善加算対象外サービス　総括表）'!$F$23="","",'別紙様式2-2（処遇改善加算対象外サービス　総括表）'!$F$23))</f>
        <v/>
      </c>
      <c r="AV26" s="494" t="str">
        <f>IF(基本情報入力シート!$B79="","",   IF('別紙様式2-2（処遇改善加算対象外サービス　総括表）'!$F$24="","",'別紙様式2-2（処遇改善加算対象外サービス　総括表）'!$F$24))</f>
        <v/>
      </c>
      <c r="AW26" s="494" t="str">
        <f>IF(基本情報入力シート!$B79="","",   IF('別紙様式2-2（処遇改善加算対象外サービス　総括表）'!$F$25="","",'別紙様式2-2（処遇改善加算対象外サービス　総括表）'!$F$25))</f>
        <v/>
      </c>
      <c r="AX26" s="494" t="str">
        <f>IF(基本情報入力シート!$B79="","",   IF('別紙様式2-2（処遇改善加算対象外サービス　総括表）'!$F$26="","",'別紙様式2-2（処遇改善加算対象外サービス　総括表）'!$F$26))</f>
        <v/>
      </c>
      <c r="AY26" s="494" t="str">
        <f>IF(基本情報入力シート!$B79="","",   IF('別紙様式2-2（処遇改善加算対象外サービス　総括表）'!$F$27="","",'別紙様式2-2（処遇改善加算対象外サービス　総括表）'!$F$27))</f>
        <v/>
      </c>
      <c r="AZ26" s="494" t="str">
        <f>IF(基本情報入力シート!$B79="","",   IF('別紙様式2-2（処遇改善加算対象外サービス　総括表）'!$F$28="","",'別紙様式2-2（処遇改善加算対象外サービス　総括表）'!$F$28))</f>
        <v/>
      </c>
      <c r="BA26" s="494" t="str">
        <f>IF(基本情報入力シート!$B79="","",   IF('別紙様式2-2（処遇改善加算対象外サービス　総括表）'!$F$29="","",'別紙様式2-2（処遇改善加算対象外サービス　総括表）'!$F$29))</f>
        <v/>
      </c>
      <c r="BB26" s="494" t="str">
        <f>IF(基本情報入力シート!$B79="","",   IF('別紙様式2-2（処遇改善加算対象外サービス　総括表）'!$F$30="","",'別紙様式2-2（処遇改善加算対象外サービス　総括表）'!$F$30))</f>
        <v/>
      </c>
      <c r="BC26" s="494" t="str">
        <f>IF(基本情報入力シート!$B79="","",   IF('別紙様式2-2（処遇改善加算対象外サービス　総括表）'!$F$31="","",'別紙様式2-2（処遇改善加算対象外サービス　総括表）'!$F$31))</f>
        <v/>
      </c>
      <c r="BD26" s="494" t="str">
        <f>IF(基本情報入力シート!$B79="","",   IF('別紙様式2-2（処遇改善加算対象外サービス　総括表）'!$F$32="","",'別紙様式2-2（処遇改善加算対象外サービス　総括表）'!$F$32))</f>
        <v/>
      </c>
      <c r="BE26" s="494" t="str">
        <f>IF(基本情報入力シート!$B79="","",   IF('別紙様式2-2（処遇改善加算対象外サービス　総括表）'!$F$33="","",'別紙様式2-2（処遇改善加算対象外サービス　総括表）'!$F$33))</f>
        <v/>
      </c>
      <c r="BF26" s="494" t="str">
        <f>IF(基本情報入力シート!$B79="","",   IF('別紙様式2-2（処遇改善加算対象外サービス　総括表）'!$F$34="","",'別紙様式2-2（処遇改善加算対象外サービス　総括表）'!$F$34))</f>
        <v/>
      </c>
      <c r="BG26" s="494" t="str">
        <f>IF(基本情報入力シート!$B79="","",   IF('別紙様式2-2（処遇改善加算対象外サービス　総括表）'!$F$35="","",'別紙様式2-2（処遇改善加算対象外サービス　総括表）'!$F$35))</f>
        <v/>
      </c>
      <c r="BH26" s="494" t="str">
        <f>IF(基本情報入力シート!$B79="","",   IF('別紙様式2-2（処遇改善加算対象外サービス　総括表）'!$F$36="","",'別紙様式2-2（処遇改善加算対象外サービス　総括表）'!$F$36))</f>
        <v/>
      </c>
      <c r="BI26" s="494" t="str">
        <f>IF(基本情報入力シート!$B79="","",   IF('別紙様式2-2（処遇改善加算対象外サービス　総括表）'!$F$37="","",'別紙様式2-2（処遇改善加算対象外サービス　総括表）'!$F$37))</f>
        <v/>
      </c>
      <c r="BJ26" s="494" t="str">
        <f>IF(基本情報入力シート!$B79="","",   IF('別紙様式2-2（処遇改善加算対象外サービス　総括表）'!$F$38="","",'別紙様式2-2（処遇改善加算対象外サービス　総括表）'!$F$38))</f>
        <v/>
      </c>
      <c r="BK26" s="494" t="str">
        <f>IF(基本情報入力シート!$B79="","",   IF('別紙様式2-2（処遇改善加算対象外サービス　総括表）'!$F$39="","",'別紙様式2-2（処遇改善加算対象外サービス　総括表）'!$F$39))</f>
        <v/>
      </c>
      <c r="BL26" s="494" t="str">
        <f>IF(基本情報入力シート!$B79="","",   IF('別紙様式2-2（処遇改善加算対象外サービス　総括表）'!$F$40="","",'別紙様式2-2（処遇改善加算対象外サービス　総括表）'!$F$40))</f>
        <v/>
      </c>
      <c r="BM26" s="494" t="str">
        <f>IF(基本情報入力シート!$B79="","",   IF('別紙様式2-2（処遇改善加算対象外サービス　総括表）'!$F$41="","",'別紙様式2-2（処遇改善加算対象外サービス　総括表）'!$F$41))</f>
        <v/>
      </c>
      <c r="BN26" s="494" t="str">
        <f>IF(基本情報入力シート!$B79="","",   IF('別紙様式2-2（処遇改善加算対象外サービス　総括表）'!$F$42="","",'別紙様式2-2（処遇改善加算対象外サービス　総括表）'!$F$42))</f>
        <v/>
      </c>
      <c r="BO26" s="494" t="str">
        <f>IF(基本情報入力シート!$B79="","",   IF('別紙様式2-2（処遇改善加算対象外サービス　総括表）'!$F$43="","",'別紙様式2-2（処遇改善加算対象外サービス　総括表）'!$F$43))</f>
        <v/>
      </c>
      <c r="BP26" s="494" t="str">
        <f>IF(基本情報入力シート!$B79="","",   IF('別紙様式2-2（処遇改善加算対象外サービス　総括表）'!$F$44="","",'別紙様式2-2（処遇改善加算対象外サービス　総括表）'!$F$44))</f>
        <v/>
      </c>
      <c r="BQ26" s="494" t="str">
        <f>IF(基本情報入力シート!$B79="","",   IF('別紙様式2-2（処遇改善加算対象外サービス　総括表）'!$F$45="","",'別紙様式2-2（処遇改善加算対象外サービス　総括表）'!$F$45))</f>
        <v/>
      </c>
      <c r="BR26" s="494" t="str">
        <f>IF(基本情報入力シート!$B79="","",   IF('別紙様式2-2（処遇改善加算対象外サービス　総括表）'!$F$46="","",'別紙様式2-2（処遇改善加算対象外サービス　総括表）'!$F$46))</f>
        <v/>
      </c>
      <c r="BS26" s="494" t="str">
        <f>IF(基本情報入力シート!$B79="","",   IF('別紙様式2-2（処遇改善加算対象外サービス　総括表）'!$F$47="","",'別紙様式2-2（処遇改善加算対象外サービス　総括表）'!$F$47))</f>
        <v/>
      </c>
      <c r="BT26" s="494" t="str">
        <f>IF(基本情報入力シート!$B79="","",   IF('別紙様式2-2（処遇改善加算対象外サービス　総括表）'!$F$48="","",'別紙様式2-2（処遇改善加算対象外サービス　総括表）'!$F$48))</f>
        <v/>
      </c>
      <c r="BU26" s="494" t="str">
        <f>IF(基本情報入力シート!$B79="","",   IF('別紙様式2-2（処遇改善加算対象外サービス　総括表）'!$F$49="","",'別紙様式2-2（処遇改善加算対象外サービス　総括表）'!$F$49))</f>
        <v/>
      </c>
    </row>
    <row r="27" spans="1:73">
      <c r="A27" s="508" t="str">
        <f>IF('別紙様式2-3（個表） '!B37="","",'別紙様式2-3（個表） '!A37)</f>
        <v/>
      </c>
      <c r="B27" s="494" t="str">
        <f>IF(基本情報入力シート!B80="","",基本情報入力シート!B80)</f>
        <v/>
      </c>
      <c r="C27" s="513" t="str">
        <f>IF(基本情報入力シート!L80="","",基本情報入力シート!L80)</f>
        <v/>
      </c>
      <c r="D27" s="513" t="str">
        <f>IF(基本情報入力シート!Q80="","",基本情報入力シート!Q80)</f>
        <v/>
      </c>
      <c r="E27" s="513" t="str">
        <f>IF(基本情報入力シート!V80="","",基本情報入力シート!V80)</f>
        <v/>
      </c>
      <c r="F27" s="513" t="str">
        <f>IF(基本情報入力シート!W80="","",基本情報入力シート!W80)</f>
        <v/>
      </c>
      <c r="G27" s="513" t="str">
        <f>IF(基本情報入力シート!Z80="","",基本情報入力シート!Z80)</f>
        <v/>
      </c>
      <c r="H27" s="494" t="str">
        <f>IF(基本情報入力シート!AC80="","",基本情報入力シート!AC80)</f>
        <v/>
      </c>
      <c r="I27" s="514" t="str">
        <f>IF(基本情報入力シート!AD80="","",基本情報入力シート!AD80)</f>
        <v/>
      </c>
      <c r="J27" s="514" t="str">
        <f>IF(基本情報入力シート!AE80="","",基本情報入力シート!AE80)</f>
        <v/>
      </c>
      <c r="K27" s="508" t="str">
        <f>IF('別紙様式2-3（個表） '!J37="","",'別紙様式2-3（個表） '!J37)</f>
        <v/>
      </c>
      <c r="L27" s="508" t="str">
        <f>IF('別紙様式2-3（個表） '!K37="","",'別紙様式2-3（個表） '!K37)</f>
        <v/>
      </c>
      <c r="M27" s="508" t="str">
        <f>IF('別紙様式2-3（個表） '!L37="","",'別紙様式2-3（個表） '!L37)</f>
        <v/>
      </c>
      <c r="N27" s="508" t="str">
        <f>IF('別紙様式2-3（個表） '!M37="","",'別紙様式2-3（個表） '!M37)</f>
        <v/>
      </c>
      <c r="O27" s="508" t="str">
        <f>IF('別紙様式2-3（個表） '!N37="","",'別紙様式2-3（個表） '!N37)</f>
        <v/>
      </c>
      <c r="P27" s="508" t="str">
        <f>IF('別紙様式2-3（個表） '!O37="","",'別紙様式2-3（個表） '!O37)</f>
        <v>令和７年12月</v>
      </c>
      <c r="Q27" s="508" t="str">
        <f>IF('別紙様式2-3（個表） '!P37="","",'別紙様式2-3（個表） '!P37)</f>
        <v>未入力あり</v>
      </c>
      <c r="R27" s="508" t="str">
        <f>IF('別紙様式2-3（個表） '!Q37="","",'別紙様式2-3（個表） '!Q37)</f>
        <v/>
      </c>
      <c r="S27" s="508" t="str">
        <f>IF('別紙様式2-3（個表） '!R37="","",'別紙様式2-3（個表） '!R37)</f>
        <v/>
      </c>
      <c r="T27" s="508" t="str">
        <f>IF('別紙様式2-3（個表） '!S37="","",'別紙様式2-3（個表） '!S37)</f>
        <v/>
      </c>
      <c r="U27" s="494" t="str">
        <f>IF('別紙様式2-3（個表） '!T37="","",'別紙様式2-3（個表） '!T37)</f>
        <v/>
      </c>
      <c r="V27" s="508" t="str">
        <f ca="1">IF(基本情報入力シート!$B80="","",INDIRECT("基本情報入力シート!L1７"))</f>
        <v/>
      </c>
      <c r="W27" s="508" t="str">
        <f ca="1">IF(基本情報入力シート!$B80="","",INDIRECT("基本情報入力シート!L1８"))</f>
        <v/>
      </c>
      <c r="X27" s="508" t="str">
        <f ca="1">IF(基本情報入力シート!B80="","",INDIRECT("基本情報入力シート!L1９")&amp;(INDIRECT("基本情報入力シート!P19"))&amp;(INDIRECT("基本情報入力シート!Q19")))</f>
        <v/>
      </c>
      <c r="Y27" s="508" t="str">
        <f ca="1">IF(基本情報入力シート!$B80="","",INDIRECT("基本情報入力シート!L２０"))</f>
        <v/>
      </c>
      <c r="Z27" s="508" t="str">
        <f ca="1">IF(基本情報入力シート!$B80="","",INDIRECT("基本情報入力シート!L２１"))</f>
        <v/>
      </c>
      <c r="AA27" s="508" t="str">
        <f ca="1">IF(基本情報入力シート!$B80="","",INDIRECT("基本情報入力シート!L２２"))</f>
        <v/>
      </c>
      <c r="AB27" s="508" t="str">
        <f ca="1">IF(基本情報入力シート!$B80="","",INDIRECT("基本情報入力シート!L２３"))</f>
        <v/>
      </c>
      <c r="AC27" s="508" t="str">
        <f ca="1">IF(基本情報入力シート!$B80="","",INDIRECT("基本情報入力シート!L２４"))</f>
        <v/>
      </c>
      <c r="AD27" s="508" t="str">
        <f ca="1">IF(基本情報入力シート!$B80="","",INDIRECT("基本情報入力シート!L２５"))</f>
        <v/>
      </c>
      <c r="AE27" s="508" t="str">
        <f ca="1">IF(基本情報入力シート!$B80="","",INDIRECT("基本情報入力シート!L２6"))</f>
        <v/>
      </c>
      <c r="AF27" s="508" t="str">
        <f ca="1">IF(基本情報入力シート!$B80="","",INDIRECT("基本情報入力シート!L２７"))</f>
        <v/>
      </c>
      <c r="AG27" s="508" t="str">
        <f ca="1">IF(基本情報入力シート!$B80="","",INDIRECT("基本情報入力シート!L２８"))</f>
        <v/>
      </c>
      <c r="AH27" s="494" t="str">
        <f ca="1">IF(基本情報入力シート!$B80="","",INDIRECT("'別紙様式2-1（処遇改善加算対象サービス　総括表）'!AH18"))</f>
        <v/>
      </c>
      <c r="AI27" s="494" t="str">
        <f ca="1">IF(基本情報入力シート!$B80="","",INDIRECT("'別紙様式2-1（処遇改善加算対象サービス　総括表）'!AH２２"))</f>
        <v/>
      </c>
      <c r="AJ27" s="494" t="str">
        <f>IF(基本情報入力シート!$B80="","",IF('別紙様式2-1（処遇改善加算対象サービス　総括表）'!$B$24="","",
'別紙様式2-1（処遇改善加算対象サービス　総括表）'!$B$24))</f>
        <v/>
      </c>
      <c r="AK27" s="494" t="str">
        <f>IF(基本情報入力シート!$B80="","",IF('別紙様式2-1（処遇改善加算対象サービス　総括表）'!$B$25="","",
'別紙様式2-1（処遇改善加算対象サービス　総括表）'!$B$25))</f>
        <v/>
      </c>
      <c r="AL27" s="494" t="str">
        <f>IF(基本情報入力シート!$B80="","",IF('別紙様式2-1（処遇改善加算対象サービス　総括表）'!$B$26="","",
'別紙様式2-1（処遇改善加算対象サービス　総括表）'!$B$26))</f>
        <v/>
      </c>
      <c r="AM27" s="494" t="str">
        <f>IF(基本情報入力シート!$B80="","",IF('別紙様式2-1（処遇改善加算対象サービス　総括表）'!$B$30="","",
'別紙様式2-1（処遇改善加算対象サービス　総括表）'!$B$30))</f>
        <v/>
      </c>
      <c r="AN27" s="494" t="str">
        <f>IF(基本情報入力シート!$B80="","",IF('別紙様式2-1（処遇改善加算対象サービス　総括表）'!$B$31="","",
'別紙様式2-1（処遇改善加算対象サービス　総括表）'!$B$31))</f>
        <v/>
      </c>
      <c r="AO27" s="508" t="str">
        <f>IF(基本情報入力シート!$B80="","",IF('別紙様式2-1（処遇改善加算対象サービス　総括表）'!$M$32="","",
'別紙様式2-1（処遇改善加算対象サービス　総括表）'!$M$32))</f>
        <v/>
      </c>
      <c r="AP27" s="494" t="str">
        <f>IF(基本情報入力シート!$B80="","",   IF('別紙様式2-2（処遇改善加算対象外サービス　総括表）'!$AH$17="","",'別紙様式2-2（処遇改善加算対象外サービス　総括表）'!$AH$17))</f>
        <v/>
      </c>
      <c r="AQ27" s="494" t="str">
        <f>IF(基本情報入力シート!$B80="","",   IF('別紙様式2-2（処遇改善加算対象外サービス　総括表）'!$AH$18="","", '別紙様式2-2（処遇改善加算対象外サービス　総括表）'!$AH$18))</f>
        <v/>
      </c>
      <c r="AR27" s="494" t="str">
        <f>IF(基本情報入力シート!$B80="","",   IF('別紙様式2-2（処遇改善加算対象外サービス　総括表）'!$AH$19="","",'別紙様式2-2（処遇改善加算対象外サービス　総括表）'!$AH$19))</f>
        <v/>
      </c>
      <c r="AS27" s="494" t="str">
        <f>IF(基本情報入力シート!$B80="","",   IF('別紙様式2-2（処遇改善加算対象外サービス　総括表）'!$F$21="","",'別紙様式2-2（処遇改善加算対象外サービス　総括表）'!$F$21))</f>
        <v/>
      </c>
      <c r="AT27" s="494" t="str">
        <f>IF(基本情報入力シート!$B80="","",   IF('別紙様式2-2（処遇改善加算対象外サービス　総括表）'!$F$22="","",'別紙様式2-2（処遇改善加算対象外サービス　総括表）'!$F$22))</f>
        <v/>
      </c>
      <c r="AU27" s="494" t="str">
        <f>IF(基本情報入力シート!$B80="","",   IF('別紙様式2-2（処遇改善加算対象外サービス　総括表）'!$F$23="","",'別紙様式2-2（処遇改善加算対象外サービス　総括表）'!$F$23))</f>
        <v/>
      </c>
      <c r="AV27" s="494" t="str">
        <f>IF(基本情報入力シート!$B80="","",   IF('別紙様式2-2（処遇改善加算対象外サービス　総括表）'!$F$24="","",'別紙様式2-2（処遇改善加算対象外サービス　総括表）'!$F$24))</f>
        <v/>
      </c>
      <c r="AW27" s="494" t="str">
        <f>IF(基本情報入力シート!$B80="","",   IF('別紙様式2-2（処遇改善加算対象外サービス　総括表）'!$F$25="","",'別紙様式2-2（処遇改善加算対象外サービス　総括表）'!$F$25))</f>
        <v/>
      </c>
      <c r="AX27" s="494" t="str">
        <f>IF(基本情報入力シート!$B80="","",   IF('別紙様式2-2（処遇改善加算対象外サービス　総括表）'!$F$26="","",'別紙様式2-2（処遇改善加算対象外サービス　総括表）'!$F$26))</f>
        <v/>
      </c>
      <c r="AY27" s="494" t="str">
        <f>IF(基本情報入力シート!$B80="","",   IF('別紙様式2-2（処遇改善加算対象外サービス　総括表）'!$F$27="","",'別紙様式2-2（処遇改善加算対象外サービス　総括表）'!$F$27))</f>
        <v/>
      </c>
      <c r="AZ27" s="494" t="str">
        <f>IF(基本情報入力シート!$B80="","",   IF('別紙様式2-2（処遇改善加算対象外サービス　総括表）'!$F$28="","",'別紙様式2-2（処遇改善加算対象外サービス　総括表）'!$F$28))</f>
        <v/>
      </c>
      <c r="BA27" s="494" t="str">
        <f>IF(基本情報入力シート!$B80="","",   IF('別紙様式2-2（処遇改善加算対象外サービス　総括表）'!$F$29="","",'別紙様式2-2（処遇改善加算対象外サービス　総括表）'!$F$29))</f>
        <v/>
      </c>
      <c r="BB27" s="494" t="str">
        <f>IF(基本情報入力シート!$B80="","",   IF('別紙様式2-2（処遇改善加算対象外サービス　総括表）'!$F$30="","",'別紙様式2-2（処遇改善加算対象外サービス　総括表）'!$F$30))</f>
        <v/>
      </c>
      <c r="BC27" s="494" t="str">
        <f>IF(基本情報入力シート!$B80="","",   IF('別紙様式2-2（処遇改善加算対象外サービス　総括表）'!$F$31="","",'別紙様式2-2（処遇改善加算対象外サービス　総括表）'!$F$31))</f>
        <v/>
      </c>
      <c r="BD27" s="494" t="str">
        <f>IF(基本情報入力シート!$B80="","",   IF('別紙様式2-2（処遇改善加算対象外サービス　総括表）'!$F$32="","",'別紙様式2-2（処遇改善加算対象外サービス　総括表）'!$F$32))</f>
        <v/>
      </c>
      <c r="BE27" s="494" t="str">
        <f>IF(基本情報入力シート!$B80="","",   IF('別紙様式2-2（処遇改善加算対象外サービス　総括表）'!$F$33="","",'別紙様式2-2（処遇改善加算対象外サービス　総括表）'!$F$33))</f>
        <v/>
      </c>
      <c r="BF27" s="494" t="str">
        <f>IF(基本情報入力シート!$B80="","",   IF('別紙様式2-2（処遇改善加算対象外サービス　総括表）'!$F$34="","",'別紙様式2-2（処遇改善加算対象外サービス　総括表）'!$F$34))</f>
        <v/>
      </c>
      <c r="BG27" s="494" t="str">
        <f>IF(基本情報入力シート!$B80="","",   IF('別紙様式2-2（処遇改善加算対象外サービス　総括表）'!$F$35="","",'別紙様式2-2（処遇改善加算対象外サービス　総括表）'!$F$35))</f>
        <v/>
      </c>
      <c r="BH27" s="494" t="str">
        <f>IF(基本情報入力シート!$B80="","",   IF('別紙様式2-2（処遇改善加算対象外サービス　総括表）'!$F$36="","",'別紙様式2-2（処遇改善加算対象外サービス　総括表）'!$F$36))</f>
        <v/>
      </c>
      <c r="BI27" s="494" t="str">
        <f>IF(基本情報入力シート!$B80="","",   IF('別紙様式2-2（処遇改善加算対象外サービス　総括表）'!$F$37="","",'別紙様式2-2（処遇改善加算対象外サービス　総括表）'!$F$37))</f>
        <v/>
      </c>
      <c r="BJ27" s="494" t="str">
        <f>IF(基本情報入力シート!$B80="","",   IF('別紙様式2-2（処遇改善加算対象外サービス　総括表）'!$F$38="","",'別紙様式2-2（処遇改善加算対象外サービス　総括表）'!$F$38))</f>
        <v/>
      </c>
      <c r="BK27" s="494" t="str">
        <f>IF(基本情報入力シート!$B80="","",   IF('別紙様式2-2（処遇改善加算対象外サービス　総括表）'!$F$39="","",'別紙様式2-2（処遇改善加算対象外サービス　総括表）'!$F$39))</f>
        <v/>
      </c>
      <c r="BL27" s="494" t="str">
        <f>IF(基本情報入力シート!$B80="","",   IF('別紙様式2-2（処遇改善加算対象外サービス　総括表）'!$F$40="","",'別紙様式2-2（処遇改善加算対象外サービス　総括表）'!$F$40))</f>
        <v/>
      </c>
      <c r="BM27" s="494" t="str">
        <f>IF(基本情報入力シート!$B80="","",   IF('別紙様式2-2（処遇改善加算対象外サービス　総括表）'!$F$41="","",'別紙様式2-2（処遇改善加算対象外サービス　総括表）'!$F$41))</f>
        <v/>
      </c>
      <c r="BN27" s="494" t="str">
        <f>IF(基本情報入力シート!$B80="","",   IF('別紙様式2-2（処遇改善加算対象外サービス　総括表）'!$F$42="","",'別紙様式2-2（処遇改善加算対象外サービス　総括表）'!$F$42))</f>
        <v/>
      </c>
      <c r="BO27" s="494" t="str">
        <f>IF(基本情報入力シート!$B80="","",   IF('別紙様式2-2（処遇改善加算対象外サービス　総括表）'!$F$43="","",'別紙様式2-2（処遇改善加算対象外サービス　総括表）'!$F$43))</f>
        <v/>
      </c>
      <c r="BP27" s="494" t="str">
        <f>IF(基本情報入力シート!$B80="","",   IF('別紙様式2-2（処遇改善加算対象外サービス　総括表）'!$F$44="","",'別紙様式2-2（処遇改善加算対象外サービス　総括表）'!$F$44))</f>
        <v/>
      </c>
      <c r="BQ27" s="494" t="str">
        <f>IF(基本情報入力シート!$B80="","",   IF('別紙様式2-2（処遇改善加算対象外サービス　総括表）'!$F$45="","",'別紙様式2-2（処遇改善加算対象外サービス　総括表）'!$F$45))</f>
        <v/>
      </c>
      <c r="BR27" s="494" t="str">
        <f>IF(基本情報入力シート!$B80="","",   IF('別紙様式2-2（処遇改善加算対象外サービス　総括表）'!$F$46="","",'別紙様式2-2（処遇改善加算対象外サービス　総括表）'!$F$46))</f>
        <v/>
      </c>
      <c r="BS27" s="494" t="str">
        <f>IF(基本情報入力シート!$B80="","",   IF('別紙様式2-2（処遇改善加算対象外サービス　総括表）'!$F$47="","",'別紙様式2-2（処遇改善加算対象外サービス　総括表）'!$F$47))</f>
        <v/>
      </c>
      <c r="BT27" s="494" t="str">
        <f>IF(基本情報入力シート!$B80="","",   IF('別紙様式2-2（処遇改善加算対象外サービス　総括表）'!$F$48="","",'別紙様式2-2（処遇改善加算対象外サービス　総括表）'!$F$48))</f>
        <v/>
      </c>
      <c r="BU27" s="494" t="str">
        <f>IF(基本情報入力シート!$B80="","",   IF('別紙様式2-2（処遇改善加算対象外サービス　総括表）'!$F$49="","",'別紙様式2-2（処遇改善加算対象外サービス　総括表）'!$F$49))</f>
        <v/>
      </c>
    </row>
    <row r="28" spans="1:73">
      <c r="A28" s="508" t="str">
        <f>IF('別紙様式2-3（個表） '!B38="","",'別紙様式2-3（個表） '!A38)</f>
        <v/>
      </c>
      <c r="B28" s="494" t="str">
        <f>IF(基本情報入力シート!B81="","",基本情報入力シート!B81)</f>
        <v/>
      </c>
      <c r="C28" s="513" t="str">
        <f>IF(基本情報入力シート!L81="","",基本情報入力シート!L81)</f>
        <v/>
      </c>
      <c r="D28" s="513" t="str">
        <f>IF(基本情報入力シート!Q81="","",基本情報入力シート!Q81)</f>
        <v/>
      </c>
      <c r="E28" s="513" t="str">
        <f>IF(基本情報入力シート!V81="","",基本情報入力シート!V81)</f>
        <v/>
      </c>
      <c r="F28" s="513" t="str">
        <f>IF(基本情報入力シート!W81="","",基本情報入力シート!W81)</f>
        <v/>
      </c>
      <c r="G28" s="513" t="str">
        <f>IF(基本情報入力シート!Z81="","",基本情報入力シート!Z81)</f>
        <v/>
      </c>
      <c r="H28" s="494" t="str">
        <f>IF(基本情報入力シート!AC81="","",基本情報入力シート!AC81)</f>
        <v/>
      </c>
      <c r="I28" s="514" t="str">
        <f>IF(基本情報入力シート!AD81="","",基本情報入力シート!AD81)</f>
        <v/>
      </c>
      <c r="J28" s="514" t="str">
        <f>IF(基本情報入力シート!AE81="","",基本情報入力シート!AE81)</f>
        <v/>
      </c>
      <c r="K28" s="508" t="str">
        <f>IF('別紙様式2-3（個表） '!J38="","",'別紙様式2-3（個表） '!J38)</f>
        <v/>
      </c>
      <c r="L28" s="508" t="str">
        <f>IF('別紙様式2-3（個表） '!K38="","",'別紙様式2-3（個表） '!K38)</f>
        <v/>
      </c>
      <c r="M28" s="508" t="str">
        <f>IF('別紙様式2-3（個表） '!L38="","",'別紙様式2-3（個表） '!L38)</f>
        <v/>
      </c>
      <c r="N28" s="508" t="str">
        <f>IF('別紙様式2-3（個表） '!M38="","",'別紙様式2-3（個表） '!M38)</f>
        <v/>
      </c>
      <c r="O28" s="508" t="str">
        <f>IF('別紙様式2-3（個表） '!N38="","",'別紙様式2-3（個表） '!N38)</f>
        <v/>
      </c>
      <c r="P28" s="508" t="str">
        <f>IF('別紙様式2-3（個表） '!O38="","",'別紙様式2-3（個表） '!O38)</f>
        <v>令和７年12月</v>
      </c>
      <c r="Q28" s="508" t="str">
        <f>IF('別紙様式2-3（個表） '!P38="","",'別紙様式2-3（個表） '!P38)</f>
        <v>未入力あり</v>
      </c>
      <c r="R28" s="508" t="str">
        <f>IF('別紙様式2-3（個表） '!Q38="","",'別紙様式2-3（個表） '!Q38)</f>
        <v/>
      </c>
      <c r="S28" s="508" t="str">
        <f>IF('別紙様式2-3（個表） '!R38="","",'別紙様式2-3（個表） '!R38)</f>
        <v/>
      </c>
      <c r="T28" s="508" t="str">
        <f>IF('別紙様式2-3（個表） '!S38="","",'別紙様式2-3（個表） '!S38)</f>
        <v/>
      </c>
      <c r="U28" s="494" t="str">
        <f>IF('別紙様式2-3（個表） '!T38="","",'別紙様式2-3（個表） '!T38)</f>
        <v/>
      </c>
      <c r="V28" s="508" t="str">
        <f ca="1">IF(基本情報入力シート!$B81="","",INDIRECT("基本情報入力シート!L1７"))</f>
        <v/>
      </c>
      <c r="W28" s="508" t="str">
        <f ca="1">IF(基本情報入力シート!$B81="","",INDIRECT("基本情報入力シート!L1８"))</f>
        <v/>
      </c>
      <c r="X28" s="508" t="str">
        <f ca="1">IF(基本情報入力シート!B81="","",INDIRECT("基本情報入力シート!L1９")&amp;(INDIRECT("基本情報入力シート!P19"))&amp;(INDIRECT("基本情報入力シート!Q19")))</f>
        <v/>
      </c>
      <c r="Y28" s="508" t="str">
        <f ca="1">IF(基本情報入力シート!$B81="","",INDIRECT("基本情報入力シート!L２０"))</f>
        <v/>
      </c>
      <c r="Z28" s="508" t="str">
        <f ca="1">IF(基本情報入力シート!$B81="","",INDIRECT("基本情報入力シート!L２１"))</f>
        <v/>
      </c>
      <c r="AA28" s="508" t="str">
        <f ca="1">IF(基本情報入力シート!$B81="","",INDIRECT("基本情報入力シート!L２２"))</f>
        <v/>
      </c>
      <c r="AB28" s="508" t="str">
        <f ca="1">IF(基本情報入力シート!$B81="","",INDIRECT("基本情報入力シート!L２３"))</f>
        <v/>
      </c>
      <c r="AC28" s="508" t="str">
        <f ca="1">IF(基本情報入力シート!$B81="","",INDIRECT("基本情報入力シート!L２４"))</f>
        <v/>
      </c>
      <c r="AD28" s="508" t="str">
        <f ca="1">IF(基本情報入力シート!$B81="","",INDIRECT("基本情報入力シート!L２５"))</f>
        <v/>
      </c>
      <c r="AE28" s="508" t="str">
        <f ca="1">IF(基本情報入力シート!$B81="","",INDIRECT("基本情報入力シート!L２6"))</f>
        <v/>
      </c>
      <c r="AF28" s="508" t="str">
        <f ca="1">IF(基本情報入力シート!$B81="","",INDIRECT("基本情報入力シート!L２７"))</f>
        <v/>
      </c>
      <c r="AG28" s="508" t="str">
        <f ca="1">IF(基本情報入力シート!$B81="","",INDIRECT("基本情報入力シート!L２８"))</f>
        <v/>
      </c>
      <c r="AH28" s="494" t="str">
        <f ca="1">IF(基本情報入力シート!$B81="","",INDIRECT("'別紙様式2-1（処遇改善加算対象サービス　総括表）'!AH18"))</f>
        <v/>
      </c>
      <c r="AI28" s="494" t="str">
        <f ca="1">IF(基本情報入力シート!$B81="","",INDIRECT("'別紙様式2-1（処遇改善加算対象サービス　総括表）'!AH２２"))</f>
        <v/>
      </c>
      <c r="AJ28" s="494" t="str">
        <f>IF(基本情報入力シート!$B81="","",IF('別紙様式2-1（処遇改善加算対象サービス　総括表）'!$B$24="","",
'別紙様式2-1（処遇改善加算対象サービス　総括表）'!$B$24))</f>
        <v/>
      </c>
      <c r="AK28" s="494" t="str">
        <f>IF(基本情報入力シート!$B81="","",IF('別紙様式2-1（処遇改善加算対象サービス　総括表）'!$B$25="","",
'別紙様式2-1（処遇改善加算対象サービス　総括表）'!$B$25))</f>
        <v/>
      </c>
      <c r="AL28" s="494" t="str">
        <f>IF(基本情報入力シート!$B81="","",IF('別紙様式2-1（処遇改善加算対象サービス　総括表）'!$B$26="","",
'別紙様式2-1（処遇改善加算対象サービス　総括表）'!$B$26))</f>
        <v/>
      </c>
      <c r="AM28" s="494" t="str">
        <f>IF(基本情報入力シート!$B81="","",IF('別紙様式2-1（処遇改善加算対象サービス　総括表）'!$B$30="","",
'別紙様式2-1（処遇改善加算対象サービス　総括表）'!$B$30))</f>
        <v/>
      </c>
      <c r="AN28" s="494" t="str">
        <f>IF(基本情報入力シート!$B81="","",IF('別紙様式2-1（処遇改善加算対象サービス　総括表）'!$B$31="","",
'別紙様式2-1（処遇改善加算対象サービス　総括表）'!$B$31))</f>
        <v/>
      </c>
      <c r="AO28" s="508" t="str">
        <f>IF(基本情報入力シート!$B81="","",IF('別紙様式2-1（処遇改善加算対象サービス　総括表）'!$M$32="","",
'別紙様式2-1（処遇改善加算対象サービス　総括表）'!$M$32))</f>
        <v/>
      </c>
      <c r="AP28" s="494" t="str">
        <f>IF(基本情報入力シート!$B81="","",   IF('別紙様式2-2（処遇改善加算対象外サービス　総括表）'!$AH$17="","",'別紙様式2-2（処遇改善加算対象外サービス　総括表）'!$AH$17))</f>
        <v/>
      </c>
      <c r="AQ28" s="494" t="str">
        <f>IF(基本情報入力シート!$B81="","",   IF('別紙様式2-2（処遇改善加算対象外サービス　総括表）'!$AH$18="","", '別紙様式2-2（処遇改善加算対象外サービス　総括表）'!$AH$18))</f>
        <v/>
      </c>
      <c r="AR28" s="494" t="str">
        <f>IF(基本情報入力シート!$B81="","",   IF('別紙様式2-2（処遇改善加算対象外サービス　総括表）'!$AH$19="","",'別紙様式2-2（処遇改善加算対象外サービス　総括表）'!$AH$19))</f>
        <v/>
      </c>
      <c r="AS28" s="494" t="str">
        <f>IF(基本情報入力シート!$B81="","",   IF('別紙様式2-2（処遇改善加算対象外サービス　総括表）'!$F$21="","",'別紙様式2-2（処遇改善加算対象外サービス　総括表）'!$F$21))</f>
        <v/>
      </c>
      <c r="AT28" s="494" t="str">
        <f>IF(基本情報入力シート!$B81="","",   IF('別紙様式2-2（処遇改善加算対象外サービス　総括表）'!$F$22="","",'別紙様式2-2（処遇改善加算対象外サービス　総括表）'!$F$22))</f>
        <v/>
      </c>
      <c r="AU28" s="494" t="str">
        <f>IF(基本情報入力シート!$B81="","",   IF('別紙様式2-2（処遇改善加算対象外サービス　総括表）'!$F$23="","",'別紙様式2-2（処遇改善加算対象外サービス　総括表）'!$F$23))</f>
        <v/>
      </c>
      <c r="AV28" s="494" t="str">
        <f>IF(基本情報入力シート!$B81="","",   IF('別紙様式2-2（処遇改善加算対象外サービス　総括表）'!$F$24="","",'別紙様式2-2（処遇改善加算対象外サービス　総括表）'!$F$24))</f>
        <v/>
      </c>
      <c r="AW28" s="494" t="str">
        <f>IF(基本情報入力シート!$B81="","",   IF('別紙様式2-2（処遇改善加算対象外サービス　総括表）'!$F$25="","",'別紙様式2-2（処遇改善加算対象外サービス　総括表）'!$F$25))</f>
        <v/>
      </c>
      <c r="AX28" s="494" t="str">
        <f>IF(基本情報入力シート!$B81="","",   IF('別紙様式2-2（処遇改善加算対象外サービス　総括表）'!$F$26="","",'別紙様式2-2（処遇改善加算対象外サービス　総括表）'!$F$26))</f>
        <v/>
      </c>
      <c r="AY28" s="494" t="str">
        <f>IF(基本情報入力シート!$B81="","",   IF('別紙様式2-2（処遇改善加算対象外サービス　総括表）'!$F$27="","",'別紙様式2-2（処遇改善加算対象外サービス　総括表）'!$F$27))</f>
        <v/>
      </c>
      <c r="AZ28" s="494" t="str">
        <f>IF(基本情報入力シート!$B81="","",   IF('別紙様式2-2（処遇改善加算対象外サービス　総括表）'!$F$28="","",'別紙様式2-2（処遇改善加算対象外サービス　総括表）'!$F$28))</f>
        <v/>
      </c>
      <c r="BA28" s="494" t="str">
        <f>IF(基本情報入力シート!$B81="","",   IF('別紙様式2-2（処遇改善加算対象外サービス　総括表）'!$F$29="","",'別紙様式2-2（処遇改善加算対象外サービス　総括表）'!$F$29))</f>
        <v/>
      </c>
      <c r="BB28" s="494" t="str">
        <f>IF(基本情報入力シート!$B81="","",   IF('別紙様式2-2（処遇改善加算対象外サービス　総括表）'!$F$30="","",'別紙様式2-2（処遇改善加算対象外サービス　総括表）'!$F$30))</f>
        <v/>
      </c>
      <c r="BC28" s="494" t="str">
        <f>IF(基本情報入力シート!$B81="","",   IF('別紙様式2-2（処遇改善加算対象外サービス　総括表）'!$F$31="","",'別紙様式2-2（処遇改善加算対象外サービス　総括表）'!$F$31))</f>
        <v/>
      </c>
      <c r="BD28" s="494" t="str">
        <f>IF(基本情報入力シート!$B81="","",   IF('別紙様式2-2（処遇改善加算対象外サービス　総括表）'!$F$32="","",'別紙様式2-2（処遇改善加算対象外サービス　総括表）'!$F$32))</f>
        <v/>
      </c>
      <c r="BE28" s="494" t="str">
        <f>IF(基本情報入力シート!$B81="","",   IF('別紙様式2-2（処遇改善加算対象外サービス　総括表）'!$F$33="","",'別紙様式2-2（処遇改善加算対象外サービス　総括表）'!$F$33))</f>
        <v/>
      </c>
      <c r="BF28" s="494" t="str">
        <f>IF(基本情報入力シート!$B81="","",   IF('別紙様式2-2（処遇改善加算対象外サービス　総括表）'!$F$34="","",'別紙様式2-2（処遇改善加算対象外サービス　総括表）'!$F$34))</f>
        <v/>
      </c>
      <c r="BG28" s="494" t="str">
        <f>IF(基本情報入力シート!$B81="","",   IF('別紙様式2-2（処遇改善加算対象外サービス　総括表）'!$F$35="","",'別紙様式2-2（処遇改善加算対象外サービス　総括表）'!$F$35))</f>
        <v/>
      </c>
      <c r="BH28" s="494" t="str">
        <f>IF(基本情報入力シート!$B81="","",   IF('別紙様式2-2（処遇改善加算対象外サービス　総括表）'!$F$36="","",'別紙様式2-2（処遇改善加算対象外サービス　総括表）'!$F$36))</f>
        <v/>
      </c>
      <c r="BI28" s="494" t="str">
        <f>IF(基本情報入力シート!$B81="","",   IF('別紙様式2-2（処遇改善加算対象外サービス　総括表）'!$F$37="","",'別紙様式2-2（処遇改善加算対象外サービス　総括表）'!$F$37))</f>
        <v/>
      </c>
      <c r="BJ28" s="494" t="str">
        <f>IF(基本情報入力シート!$B81="","",   IF('別紙様式2-2（処遇改善加算対象外サービス　総括表）'!$F$38="","",'別紙様式2-2（処遇改善加算対象外サービス　総括表）'!$F$38))</f>
        <v/>
      </c>
      <c r="BK28" s="494" t="str">
        <f>IF(基本情報入力シート!$B81="","",   IF('別紙様式2-2（処遇改善加算対象外サービス　総括表）'!$F$39="","",'別紙様式2-2（処遇改善加算対象外サービス　総括表）'!$F$39))</f>
        <v/>
      </c>
      <c r="BL28" s="494" t="str">
        <f>IF(基本情報入力シート!$B81="","",   IF('別紙様式2-2（処遇改善加算対象外サービス　総括表）'!$F$40="","",'別紙様式2-2（処遇改善加算対象外サービス　総括表）'!$F$40))</f>
        <v/>
      </c>
      <c r="BM28" s="494" t="str">
        <f>IF(基本情報入力シート!$B81="","",   IF('別紙様式2-2（処遇改善加算対象外サービス　総括表）'!$F$41="","",'別紙様式2-2（処遇改善加算対象外サービス　総括表）'!$F$41))</f>
        <v/>
      </c>
      <c r="BN28" s="494" t="str">
        <f>IF(基本情報入力シート!$B81="","",   IF('別紙様式2-2（処遇改善加算対象外サービス　総括表）'!$F$42="","",'別紙様式2-2（処遇改善加算対象外サービス　総括表）'!$F$42))</f>
        <v/>
      </c>
      <c r="BO28" s="494" t="str">
        <f>IF(基本情報入力シート!$B81="","",   IF('別紙様式2-2（処遇改善加算対象外サービス　総括表）'!$F$43="","",'別紙様式2-2（処遇改善加算対象外サービス　総括表）'!$F$43))</f>
        <v/>
      </c>
      <c r="BP28" s="494" t="str">
        <f>IF(基本情報入力シート!$B81="","",   IF('別紙様式2-2（処遇改善加算対象外サービス　総括表）'!$F$44="","",'別紙様式2-2（処遇改善加算対象外サービス　総括表）'!$F$44))</f>
        <v/>
      </c>
      <c r="BQ28" s="494" t="str">
        <f>IF(基本情報入力シート!$B81="","",   IF('別紙様式2-2（処遇改善加算対象外サービス　総括表）'!$F$45="","",'別紙様式2-2（処遇改善加算対象外サービス　総括表）'!$F$45))</f>
        <v/>
      </c>
      <c r="BR28" s="494" t="str">
        <f>IF(基本情報入力シート!$B81="","",   IF('別紙様式2-2（処遇改善加算対象外サービス　総括表）'!$F$46="","",'別紙様式2-2（処遇改善加算対象外サービス　総括表）'!$F$46))</f>
        <v/>
      </c>
      <c r="BS28" s="494" t="str">
        <f>IF(基本情報入力シート!$B81="","",   IF('別紙様式2-2（処遇改善加算対象外サービス　総括表）'!$F$47="","",'別紙様式2-2（処遇改善加算対象外サービス　総括表）'!$F$47))</f>
        <v/>
      </c>
      <c r="BT28" s="494" t="str">
        <f>IF(基本情報入力シート!$B81="","",   IF('別紙様式2-2（処遇改善加算対象外サービス　総括表）'!$F$48="","",'別紙様式2-2（処遇改善加算対象外サービス　総括表）'!$F$48))</f>
        <v/>
      </c>
      <c r="BU28" s="494" t="str">
        <f>IF(基本情報入力シート!$B81="","",   IF('別紙様式2-2（処遇改善加算対象外サービス　総括表）'!$F$49="","",'別紙様式2-2（処遇改善加算対象外サービス　総括表）'!$F$49))</f>
        <v/>
      </c>
    </row>
    <row r="29" spans="1:73">
      <c r="A29" s="508" t="str">
        <f>IF('別紙様式2-3（個表） '!B39="","",'別紙様式2-3（個表） '!A39)</f>
        <v/>
      </c>
      <c r="B29" s="494" t="str">
        <f>IF(基本情報入力シート!B82="","",基本情報入力シート!B82)</f>
        <v/>
      </c>
      <c r="C29" s="513" t="str">
        <f>IF(基本情報入力シート!L82="","",基本情報入力シート!L82)</f>
        <v/>
      </c>
      <c r="D29" s="513" t="str">
        <f>IF(基本情報入力シート!Q82="","",基本情報入力シート!Q82)</f>
        <v/>
      </c>
      <c r="E29" s="513" t="str">
        <f>IF(基本情報入力シート!V82="","",基本情報入力シート!V82)</f>
        <v/>
      </c>
      <c r="F29" s="513" t="str">
        <f>IF(基本情報入力シート!W82="","",基本情報入力シート!W82)</f>
        <v/>
      </c>
      <c r="G29" s="513" t="str">
        <f>IF(基本情報入力シート!Z82="","",基本情報入力シート!Z82)</f>
        <v/>
      </c>
      <c r="H29" s="494" t="str">
        <f>IF(基本情報入力シート!AC82="","",基本情報入力シート!AC82)</f>
        <v/>
      </c>
      <c r="I29" s="514" t="str">
        <f>IF(基本情報入力シート!AD82="","",基本情報入力シート!AD82)</f>
        <v/>
      </c>
      <c r="J29" s="514" t="str">
        <f>IF(基本情報入力シート!AE82="","",基本情報入力シート!AE82)</f>
        <v/>
      </c>
      <c r="K29" s="508" t="str">
        <f>IF('別紙様式2-3（個表） '!J39="","",'別紙様式2-3（個表） '!J39)</f>
        <v/>
      </c>
      <c r="L29" s="508" t="str">
        <f>IF('別紙様式2-3（個表） '!K39="","",'別紙様式2-3（個表） '!K39)</f>
        <v/>
      </c>
      <c r="M29" s="508" t="str">
        <f>IF('別紙様式2-3（個表） '!L39="","",'別紙様式2-3（個表） '!L39)</f>
        <v/>
      </c>
      <c r="N29" s="508" t="str">
        <f>IF('別紙様式2-3（個表） '!M39="","",'別紙様式2-3（個表） '!M39)</f>
        <v/>
      </c>
      <c r="O29" s="508" t="str">
        <f>IF('別紙様式2-3（個表） '!N39="","",'別紙様式2-3（個表） '!N39)</f>
        <v/>
      </c>
      <c r="P29" s="508" t="str">
        <f>IF('別紙様式2-3（個表） '!O39="","",'別紙様式2-3（個表） '!O39)</f>
        <v>令和７年12月</v>
      </c>
      <c r="Q29" s="508" t="str">
        <f>IF('別紙様式2-3（個表） '!P39="","",'別紙様式2-3（個表） '!P39)</f>
        <v>未入力あり</v>
      </c>
      <c r="R29" s="508" t="str">
        <f>IF('別紙様式2-3（個表） '!Q39="","",'別紙様式2-3（個表） '!Q39)</f>
        <v/>
      </c>
      <c r="S29" s="508" t="str">
        <f>IF('別紙様式2-3（個表） '!R39="","",'別紙様式2-3（個表） '!R39)</f>
        <v/>
      </c>
      <c r="T29" s="508" t="str">
        <f>IF('別紙様式2-3（個表） '!S39="","",'別紙様式2-3（個表） '!S39)</f>
        <v/>
      </c>
      <c r="U29" s="494" t="str">
        <f>IF('別紙様式2-3（個表） '!T39="","",'別紙様式2-3（個表） '!T39)</f>
        <v/>
      </c>
      <c r="V29" s="508" t="str">
        <f ca="1">IF(基本情報入力シート!$B82="","",INDIRECT("基本情報入力シート!L1７"))</f>
        <v/>
      </c>
      <c r="W29" s="508" t="str">
        <f ca="1">IF(基本情報入力シート!$B82="","",INDIRECT("基本情報入力シート!L1８"))</f>
        <v/>
      </c>
      <c r="X29" s="508" t="str">
        <f ca="1">IF(基本情報入力シート!B82="","",INDIRECT("基本情報入力シート!L1９")&amp;(INDIRECT("基本情報入力シート!P19"))&amp;(INDIRECT("基本情報入力シート!Q19")))</f>
        <v/>
      </c>
      <c r="Y29" s="508" t="str">
        <f ca="1">IF(基本情報入力シート!$B82="","",INDIRECT("基本情報入力シート!L２０"))</f>
        <v/>
      </c>
      <c r="Z29" s="508" t="str">
        <f ca="1">IF(基本情報入力シート!$B82="","",INDIRECT("基本情報入力シート!L２１"))</f>
        <v/>
      </c>
      <c r="AA29" s="508" t="str">
        <f ca="1">IF(基本情報入力シート!$B82="","",INDIRECT("基本情報入力シート!L２２"))</f>
        <v/>
      </c>
      <c r="AB29" s="508" t="str">
        <f ca="1">IF(基本情報入力シート!$B82="","",INDIRECT("基本情報入力シート!L２３"))</f>
        <v/>
      </c>
      <c r="AC29" s="508" t="str">
        <f ca="1">IF(基本情報入力シート!$B82="","",INDIRECT("基本情報入力シート!L２４"))</f>
        <v/>
      </c>
      <c r="AD29" s="508" t="str">
        <f ca="1">IF(基本情報入力シート!$B82="","",INDIRECT("基本情報入力シート!L２５"))</f>
        <v/>
      </c>
      <c r="AE29" s="508" t="str">
        <f ca="1">IF(基本情報入力シート!$B82="","",INDIRECT("基本情報入力シート!L２6"))</f>
        <v/>
      </c>
      <c r="AF29" s="508" t="str">
        <f ca="1">IF(基本情報入力シート!$B82="","",INDIRECT("基本情報入力シート!L２７"))</f>
        <v/>
      </c>
      <c r="AG29" s="508" t="str">
        <f ca="1">IF(基本情報入力シート!$B82="","",INDIRECT("基本情報入力シート!L２８"))</f>
        <v/>
      </c>
      <c r="AH29" s="494" t="str">
        <f ca="1">IF(基本情報入力シート!$B82="","",INDIRECT("'別紙様式2-1（処遇改善加算対象サービス　総括表）'!AH18"))</f>
        <v/>
      </c>
      <c r="AI29" s="494" t="str">
        <f ca="1">IF(基本情報入力シート!$B82="","",INDIRECT("'別紙様式2-1（処遇改善加算対象サービス　総括表）'!AH２２"))</f>
        <v/>
      </c>
      <c r="AJ29" s="494" t="str">
        <f>IF(基本情報入力シート!$B82="","",IF('別紙様式2-1（処遇改善加算対象サービス　総括表）'!$B$24="","",
'別紙様式2-1（処遇改善加算対象サービス　総括表）'!$B$24))</f>
        <v/>
      </c>
      <c r="AK29" s="494" t="str">
        <f>IF(基本情報入力シート!$B82="","",IF('別紙様式2-1（処遇改善加算対象サービス　総括表）'!$B$25="","",
'別紙様式2-1（処遇改善加算対象サービス　総括表）'!$B$25))</f>
        <v/>
      </c>
      <c r="AL29" s="494" t="str">
        <f>IF(基本情報入力シート!$B82="","",IF('別紙様式2-1（処遇改善加算対象サービス　総括表）'!$B$26="","",
'別紙様式2-1（処遇改善加算対象サービス　総括表）'!$B$26))</f>
        <v/>
      </c>
      <c r="AM29" s="494" t="str">
        <f>IF(基本情報入力シート!$B82="","",IF('別紙様式2-1（処遇改善加算対象サービス　総括表）'!$B$30="","",
'別紙様式2-1（処遇改善加算対象サービス　総括表）'!$B$30))</f>
        <v/>
      </c>
      <c r="AN29" s="494" t="str">
        <f>IF(基本情報入力シート!$B82="","",IF('別紙様式2-1（処遇改善加算対象サービス　総括表）'!$B$31="","",
'別紙様式2-1（処遇改善加算対象サービス　総括表）'!$B$31))</f>
        <v/>
      </c>
      <c r="AO29" s="508" t="str">
        <f>IF(基本情報入力シート!$B82="","",IF('別紙様式2-1（処遇改善加算対象サービス　総括表）'!$M$32="","",
'別紙様式2-1（処遇改善加算対象サービス　総括表）'!$M$32))</f>
        <v/>
      </c>
      <c r="AP29" s="494" t="str">
        <f>IF(基本情報入力シート!$B82="","",   IF('別紙様式2-2（処遇改善加算対象外サービス　総括表）'!$AH$17="","",'別紙様式2-2（処遇改善加算対象外サービス　総括表）'!$AH$17))</f>
        <v/>
      </c>
      <c r="AQ29" s="494" t="str">
        <f>IF(基本情報入力シート!$B82="","",   IF('別紙様式2-2（処遇改善加算対象外サービス　総括表）'!$AH$18="","", '別紙様式2-2（処遇改善加算対象外サービス　総括表）'!$AH$18))</f>
        <v/>
      </c>
      <c r="AR29" s="494" t="str">
        <f>IF(基本情報入力シート!$B82="","",   IF('別紙様式2-2（処遇改善加算対象外サービス　総括表）'!$AH$19="","",'別紙様式2-2（処遇改善加算対象外サービス　総括表）'!$AH$19))</f>
        <v/>
      </c>
      <c r="AS29" s="494" t="str">
        <f>IF(基本情報入力シート!$B82="","",   IF('別紙様式2-2（処遇改善加算対象外サービス　総括表）'!$F$21="","",'別紙様式2-2（処遇改善加算対象外サービス　総括表）'!$F$21))</f>
        <v/>
      </c>
      <c r="AT29" s="494" t="str">
        <f>IF(基本情報入力シート!$B82="","",   IF('別紙様式2-2（処遇改善加算対象外サービス　総括表）'!$F$22="","",'別紙様式2-2（処遇改善加算対象外サービス　総括表）'!$F$22))</f>
        <v/>
      </c>
      <c r="AU29" s="494" t="str">
        <f>IF(基本情報入力シート!$B82="","",   IF('別紙様式2-2（処遇改善加算対象外サービス　総括表）'!$F$23="","",'別紙様式2-2（処遇改善加算対象外サービス　総括表）'!$F$23))</f>
        <v/>
      </c>
      <c r="AV29" s="494" t="str">
        <f>IF(基本情報入力シート!$B82="","",   IF('別紙様式2-2（処遇改善加算対象外サービス　総括表）'!$F$24="","",'別紙様式2-2（処遇改善加算対象外サービス　総括表）'!$F$24))</f>
        <v/>
      </c>
      <c r="AW29" s="494" t="str">
        <f>IF(基本情報入力シート!$B82="","",   IF('別紙様式2-2（処遇改善加算対象外サービス　総括表）'!$F$25="","",'別紙様式2-2（処遇改善加算対象外サービス　総括表）'!$F$25))</f>
        <v/>
      </c>
      <c r="AX29" s="494" t="str">
        <f>IF(基本情報入力シート!$B82="","",   IF('別紙様式2-2（処遇改善加算対象外サービス　総括表）'!$F$26="","",'別紙様式2-2（処遇改善加算対象外サービス　総括表）'!$F$26))</f>
        <v/>
      </c>
      <c r="AY29" s="494" t="str">
        <f>IF(基本情報入力シート!$B82="","",   IF('別紙様式2-2（処遇改善加算対象外サービス　総括表）'!$F$27="","",'別紙様式2-2（処遇改善加算対象外サービス　総括表）'!$F$27))</f>
        <v/>
      </c>
      <c r="AZ29" s="494" t="str">
        <f>IF(基本情報入力シート!$B82="","",   IF('別紙様式2-2（処遇改善加算対象外サービス　総括表）'!$F$28="","",'別紙様式2-2（処遇改善加算対象外サービス　総括表）'!$F$28))</f>
        <v/>
      </c>
      <c r="BA29" s="494" t="str">
        <f>IF(基本情報入力シート!$B82="","",   IF('別紙様式2-2（処遇改善加算対象外サービス　総括表）'!$F$29="","",'別紙様式2-2（処遇改善加算対象外サービス　総括表）'!$F$29))</f>
        <v/>
      </c>
      <c r="BB29" s="494" t="str">
        <f>IF(基本情報入力シート!$B82="","",   IF('別紙様式2-2（処遇改善加算対象外サービス　総括表）'!$F$30="","",'別紙様式2-2（処遇改善加算対象外サービス　総括表）'!$F$30))</f>
        <v/>
      </c>
      <c r="BC29" s="494" t="str">
        <f>IF(基本情報入力シート!$B82="","",   IF('別紙様式2-2（処遇改善加算対象外サービス　総括表）'!$F$31="","",'別紙様式2-2（処遇改善加算対象外サービス　総括表）'!$F$31))</f>
        <v/>
      </c>
      <c r="BD29" s="494" t="str">
        <f>IF(基本情報入力シート!$B82="","",   IF('別紙様式2-2（処遇改善加算対象外サービス　総括表）'!$F$32="","",'別紙様式2-2（処遇改善加算対象外サービス　総括表）'!$F$32))</f>
        <v/>
      </c>
      <c r="BE29" s="494" t="str">
        <f>IF(基本情報入力シート!$B82="","",   IF('別紙様式2-2（処遇改善加算対象外サービス　総括表）'!$F$33="","",'別紙様式2-2（処遇改善加算対象外サービス　総括表）'!$F$33))</f>
        <v/>
      </c>
      <c r="BF29" s="494" t="str">
        <f>IF(基本情報入力シート!$B82="","",   IF('別紙様式2-2（処遇改善加算対象外サービス　総括表）'!$F$34="","",'別紙様式2-2（処遇改善加算対象外サービス　総括表）'!$F$34))</f>
        <v/>
      </c>
      <c r="BG29" s="494" t="str">
        <f>IF(基本情報入力シート!$B82="","",   IF('別紙様式2-2（処遇改善加算対象外サービス　総括表）'!$F$35="","",'別紙様式2-2（処遇改善加算対象外サービス　総括表）'!$F$35))</f>
        <v/>
      </c>
      <c r="BH29" s="494" t="str">
        <f>IF(基本情報入力シート!$B82="","",   IF('別紙様式2-2（処遇改善加算対象外サービス　総括表）'!$F$36="","",'別紙様式2-2（処遇改善加算対象外サービス　総括表）'!$F$36))</f>
        <v/>
      </c>
      <c r="BI29" s="494" t="str">
        <f>IF(基本情報入力シート!$B82="","",   IF('別紙様式2-2（処遇改善加算対象外サービス　総括表）'!$F$37="","",'別紙様式2-2（処遇改善加算対象外サービス　総括表）'!$F$37))</f>
        <v/>
      </c>
      <c r="BJ29" s="494" t="str">
        <f>IF(基本情報入力シート!$B82="","",   IF('別紙様式2-2（処遇改善加算対象外サービス　総括表）'!$F$38="","",'別紙様式2-2（処遇改善加算対象外サービス　総括表）'!$F$38))</f>
        <v/>
      </c>
      <c r="BK29" s="494" t="str">
        <f>IF(基本情報入力シート!$B82="","",   IF('別紙様式2-2（処遇改善加算対象外サービス　総括表）'!$F$39="","",'別紙様式2-2（処遇改善加算対象外サービス　総括表）'!$F$39))</f>
        <v/>
      </c>
      <c r="BL29" s="494" t="str">
        <f>IF(基本情報入力シート!$B82="","",   IF('別紙様式2-2（処遇改善加算対象外サービス　総括表）'!$F$40="","",'別紙様式2-2（処遇改善加算対象外サービス　総括表）'!$F$40))</f>
        <v/>
      </c>
      <c r="BM29" s="494" t="str">
        <f>IF(基本情報入力シート!$B82="","",   IF('別紙様式2-2（処遇改善加算対象外サービス　総括表）'!$F$41="","",'別紙様式2-2（処遇改善加算対象外サービス　総括表）'!$F$41))</f>
        <v/>
      </c>
      <c r="BN29" s="494" t="str">
        <f>IF(基本情報入力シート!$B82="","",   IF('別紙様式2-2（処遇改善加算対象外サービス　総括表）'!$F$42="","",'別紙様式2-2（処遇改善加算対象外サービス　総括表）'!$F$42))</f>
        <v/>
      </c>
      <c r="BO29" s="494" t="str">
        <f>IF(基本情報入力シート!$B82="","",   IF('別紙様式2-2（処遇改善加算対象外サービス　総括表）'!$F$43="","",'別紙様式2-2（処遇改善加算対象外サービス　総括表）'!$F$43))</f>
        <v/>
      </c>
      <c r="BP29" s="494" t="str">
        <f>IF(基本情報入力シート!$B82="","",   IF('別紙様式2-2（処遇改善加算対象外サービス　総括表）'!$F$44="","",'別紙様式2-2（処遇改善加算対象外サービス　総括表）'!$F$44))</f>
        <v/>
      </c>
      <c r="BQ29" s="494" t="str">
        <f>IF(基本情報入力シート!$B82="","",   IF('別紙様式2-2（処遇改善加算対象外サービス　総括表）'!$F$45="","",'別紙様式2-2（処遇改善加算対象外サービス　総括表）'!$F$45))</f>
        <v/>
      </c>
      <c r="BR29" s="494" t="str">
        <f>IF(基本情報入力シート!$B82="","",   IF('別紙様式2-2（処遇改善加算対象外サービス　総括表）'!$F$46="","",'別紙様式2-2（処遇改善加算対象外サービス　総括表）'!$F$46))</f>
        <v/>
      </c>
      <c r="BS29" s="494" t="str">
        <f>IF(基本情報入力シート!$B82="","",   IF('別紙様式2-2（処遇改善加算対象外サービス　総括表）'!$F$47="","",'別紙様式2-2（処遇改善加算対象外サービス　総括表）'!$F$47))</f>
        <v/>
      </c>
      <c r="BT29" s="494" t="str">
        <f>IF(基本情報入力シート!$B82="","",   IF('別紙様式2-2（処遇改善加算対象外サービス　総括表）'!$F$48="","",'別紙様式2-2（処遇改善加算対象外サービス　総括表）'!$F$48))</f>
        <v/>
      </c>
      <c r="BU29" s="494" t="str">
        <f>IF(基本情報入力シート!$B82="","",   IF('別紙様式2-2（処遇改善加算対象外サービス　総括表）'!$F$49="","",'別紙様式2-2（処遇改善加算対象外サービス　総括表）'!$F$49))</f>
        <v/>
      </c>
    </row>
    <row r="30" spans="1:73">
      <c r="A30" s="508" t="str">
        <f>IF('別紙様式2-3（個表） '!B40="","",'別紙様式2-3（個表） '!A40)</f>
        <v/>
      </c>
      <c r="B30" s="494" t="str">
        <f>IF(基本情報入力シート!B83="","",基本情報入力シート!B83)</f>
        <v/>
      </c>
      <c r="C30" s="513" t="str">
        <f>IF(基本情報入力シート!L83="","",基本情報入力シート!L83)</f>
        <v/>
      </c>
      <c r="D30" s="513" t="str">
        <f>IF(基本情報入力シート!Q83="","",基本情報入力シート!Q83)</f>
        <v/>
      </c>
      <c r="E30" s="513" t="str">
        <f>IF(基本情報入力シート!V83="","",基本情報入力シート!V83)</f>
        <v/>
      </c>
      <c r="F30" s="513" t="str">
        <f>IF(基本情報入力シート!W83="","",基本情報入力シート!W83)</f>
        <v/>
      </c>
      <c r="G30" s="513" t="str">
        <f>IF(基本情報入力シート!Z83="","",基本情報入力シート!Z83)</f>
        <v/>
      </c>
      <c r="H30" s="494" t="str">
        <f>IF(基本情報入力シート!AC83="","",基本情報入力シート!AC83)</f>
        <v/>
      </c>
      <c r="I30" s="514" t="str">
        <f>IF(基本情報入力シート!AD83="","",基本情報入力シート!AD83)</f>
        <v/>
      </c>
      <c r="J30" s="514" t="str">
        <f>IF(基本情報入力シート!AE83="","",基本情報入力シート!AE83)</f>
        <v/>
      </c>
      <c r="K30" s="508" t="str">
        <f>IF('別紙様式2-3（個表） '!J40="","",'別紙様式2-3（個表） '!J40)</f>
        <v/>
      </c>
      <c r="L30" s="508" t="str">
        <f>IF('別紙様式2-3（個表） '!K40="","",'別紙様式2-3（個表） '!K40)</f>
        <v/>
      </c>
      <c r="M30" s="508" t="str">
        <f>IF('別紙様式2-3（個表） '!L40="","",'別紙様式2-3（個表） '!L40)</f>
        <v/>
      </c>
      <c r="N30" s="508" t="str">
        <f>IF('別紙様式2-3（個表） '!M40="","",'別紙様式2-3（個表） '!M40)</f>
        <v/>
      </c>
      <c r="O30" s="508" t="str">
        <f>IF('別紙様式2-3（個表） '!N40="","",'別紙様式2-3（個表） '!N40)</f>
        <v/>
      </c>
      <c r="P30" s="508" t="str">
        <f>IF('別紙様式2-3（個表） '!O40="","",'別紙様式2-3（個表） '!O40)</f>
        <v>令和７年12月</v>
      </c>
      <c r="Q30" s="508" t="str">
        <f>IF('別紙様式2-3（個表） '!P40="","",'別紙様式2-3（個表） '!P40)</f>
        <v>未入力あり</v>
      </c>
      <c r="R30" s="508" t="str">
        <f>IF('別紙様式2-3（個表） '!Q40="","",'別紙様式2-3（個表） '!Q40)</f>
        <v/>
      </c>
      <c r="S30" s="508" t="str">
        <f>IF('別紙様式2-3（個表） '!R40="","",'別紙様式2-3（個表） '!R40)</f>
        <v/>
      </c>
      <c r="T30" s="508" t="str">
        <f>IF('別紙様式2-3（個表） '!S40="","",'別紙様式2-3（個表） '!S40)</f>
        <v/>
      </c>
      <c r="U30" s="494" t="str">
        <f>IF('別紙様式2-3（個表） '!T40="","",'別紙様式2-3（個表） '!T40)</f>
        <v/>
      </c>
      <c r="V30" s="508" t="str">
        <f ca="1">IF(基本情報入力シート!$B83="","",INDIRECT("基本情報入力シート!L1７"))</f>
        <v/>
      </c>
      <c r="W30" s="508" t="str">
        <f ca="1">IF(基本情報入力シート!$B83="","",INDIRECT("基本情報入力シート!L1８"))</f>
        <v/>
      </c>
      <c r="X30" s="508" t="str">
        <f ca="1">IF(基本情報入力シート!B83="","",INDIRECT("基本情報入力シート!L1９")&amp;(INDIRECT("基本情報入力シート!P19"))&amp;(INDIRECT("基本情報入力シート!Q19")))</f>
        <v/>
      </c>
      <c r="Y30" s="508" t="str">
        <f ca="1">IF(基本情報入力シート!$B83="","",INDIRECT("基本情報入力シート!L２０"))</f>
        <v/>
      </c>
      <c r="Z30" s="508" t="str">
        <f ca="1">IF(基本情報入力シート!$B83="","",INDIRECT("基本情報入力シート!L２１"))</f>
        <v/>
      </c>
      <c r="AA30" s="508" t="str">
        <f ca="1">IF(基本情報入力シート!$B83="","",INDIRECT("基本情報入力シート!L２２"))</f>
        <v/>
      </c>
      <c r="AB30" s="508" t="str">
        <f ca="1">IF(基本情報入力シート!$B83="","",INDIRECT("基本情報入力シート!L２３"))</f>
        <v/>
      </c>
      <c r="AC30" s="508" t="str">
        <f ca="1">IF(基本情報入力シート!$B83="","",INDIRECT("基本情報入力シート!L２４"))</f>
        <v/>
      </c>
      <c r="AD30" s="508" t="str">
        <f ca="1">IF(基本情報入力シート!$B83="","",INDIRECT("基本情報入力シート!L２５"))</f>
        <v/>
      </c>
      <c r="AE30" s="508" t="str">
        <f ca="1">IF(基本情報入力シート!$B83="","",INDIRECT("基本情報入力シート!L２6"))</f>
        <v/>
      </c>
      <c r="AF30" s="508" t="str">
        <f ca="1">IF(基本情報入力シート!$B83="","",INDIRECT("基本情報入力シート!L２７"))</f>
        <v/>
      </c>
      <c r="AG30" s="508" t="str">
        <f ca="1">IF(基本情報入力シート!$B83="","",INDIRECT("基本情報入力シート!L２８"))</f>
        <v/>
      </c>
      <c r="AH30" s="494" t="str">
        <f ca="1">IF(基本情報入力シート!$B83="","",INDIRECT("'別紙様式2-1（処遇改善加算対象サービス　総括表）'!AH18"))</f>
        <v/>
      </c>
      <c r="AI30" s="494" t="str">
        <f ca="1">IF(基本情報入力シート!$B83="","",INDIRECT("'別紙様式2-1（処遇改善加算対象サービス　総括表）'!AH２２"))</f>
        <v/>
      </c>
      <c r="AJ30" s="494" t="str">
        <f>IF(基本情報入力シート!$B83="","",IF('別紙様式2-1（処遇改善加算対象サービス　総括表）'!$B$24="","",
'別紙様式2-1（処遇改善加算対象サービス　総括表）'!$B$24))</f>
        <v/>
      </c>
      <c r="AK30" s="494" t="str">
        <f>IF(基本情報入力シート!$B83="","",IF('別紙様式2-1（処遇改善加算対象サービス　総括表）'!$B$25="","",
'別紙様式2-1（処遇改善加算対象サービス　総括表）'!$B$25))</f>
        <v/>
      </c>
      <c r="AL30" s="494" t="str">
        <f>IF(基本情報入力シート!$B83="","",IF('別紙様式2-1（処遇改善加算対象サービス　総括表）'!$B$26="","",
'別紙様式2-1（処遇改善加算対象サービス　総括表）'!$B$26))</f>
        <v/>
      </c>
      <c r="AM30" s="494" t="str">
        <f>IF(基本情報入力シート!$B83="","",IF('別紙様式2-1（処遇改善加算対象サービス　総括表）'!$B$30="","",
'別紙様式2-1（処遇改善加算対象サービス　総括表）'!$B$30))</f>
        <v/>
      </c>
      <c r="AN30" s="494" t="str">
        <f>IF(基本情報入力シート!$B83="","",IF('別紙様式2-1（処遇改善加算対象サービス　総括表）'!$B$31="","",
'別紙様式2-1（処遇改善加算対象サービス　総括表）'!$B$31))</f>
        <v/>
      </c>
      <c r="AO30" s="508" t="str">
        <f>IF(基本情報入力シート!$B83="","",IF('別紙様式2-1（処遇改善加算対象サービス　総括表）'!$M$32="","",
'別紙様式2-1（処遇改善加算対象サービス　総括表）'!$M$32))</f>
        <v/>
      </c>
      <c r="AP30" s="494" t="str">
        <f>IF(基本情報入力シート!$B83="","",   IF('別紙様式2-2（処遇改善加算対象外サービス　総括表）'!$AH$17="","",'別紙様式2-2（処遇改善加算対象外サービス　総括表）'!$AH$17))</f>
        <v/>
      </c>
      <c r="AQ30" s="494" t="str">
        <f>IF(基本情報入力シート!$B83="","",   IF('別紙様式2-2（処遇改善加算対象外サービス　総括表）'!$AH$18="","", '別紙様式2-2（処遇改善加算対象外サービス　総括表）'!$AH$18))</f>
        <v/>
      </c>
      <c r="AR30" s="494" t="str">
        <f>IF(基本情報入力シート!$B83="","",   IF('別紙様式2-2（処遇改善加算対象外サービス　総括表）'!$AH$19="","",'別紙様式2-2（処遇改善加算対象外サービス　総括表）'!$AH$19))</f>
        <v/>
      </c>
      <c r="AS30" s="494" t="str">
        <f>IF(基本情報入力シート!$B83="","",   IF('別紙様式2-2（処遇改善加算対象外サービス　総括表）'!$F$21="","",'別紙様式2-2（処遇改善加算対象外サービス　総括表）'!$F$21))</f>
        <v/>
      </c>
      <c r="AT30" s="494" t="str">
        <f>IF(基本情報入力シート!$B83="","",   IF('別紙様式2-2（処遇改善加算対象外サービス　総括表）'!$F$22="","",'別紙様式2-2（処遇改善加算対象外サービス　総括表）'!$F$22))</f>
        <v/>
      </c>
      <c r="AU30" s="494" t="str">
        <f>IF(基本情報入力シート!$B83="","",   IF('別紙様式2-2（処遇改善加算対象外サービス　総括表）'!$F$23="","",'別紙様式2-2（処遇改善加算対象外サービス　総括表）'!$F$23))</f>
        <v/>
      </c>
      <c r="AV30" s="494" t="str">
        <f>IF(基本情報入力シート!$B83="","",   IF('別紙様式2-2（処遇改善加算対象外サービス　総括表）'!$F$24="","",'別紙様式2-2（処遇改善加算対象外サービス　総括表）'!$F$24))</f>
        <v/>
      </c>
      <c r="AW30" s="494" t="str">
        <f>IF(基本情報入力シート!$B83="","",   IF('別紙様式2-2（処遇改善加算対象外サービス　総括表）'!$F$25="","",'別紙様式2-2（処遇改善加算対象外サービス　総括表）'!$F$25))</f>
        <v/>
      </c>
      <c r="AX30" s="494" t="str">
        <f>IF(基本情報入力シート!$B83="","",   IF('別紙様式2-2（処遇改善加算対象外サービス　総括表）'!$F$26="","",'別紙様式2-2（処遇改善加算対象外サービス　総括表）'!$F$26))</f>
        <v/>
      </c>
      <c r="AY30" s="494" t="str">
        <f>IF(基本情報入力シート!$B83="","",   IF('別紙様式2-2（処遇改善加算対象外サービス　総括表）'!$F$27="","",'別紙様式2-2（処遇改善加算対象外サービス　総括表）'!$F$27))</f>
        <v/>
      </c>
      <c r="AZ30" s="494" t="str">
        <f>IF(基本情報入力シート!$B83="","",   IF('別紙様式2-2（処遇改善加算対象外サービス　総括表）'!$F$28="","",'別紙様式2-2（処遇改善加算対象外サービス　総括表）'!$F$28))</f>
        <v/>
      </c>
      <c r="BA30" s="494" t="str">
        <f>IF(基本情報入力シート!$B83="","",   IF('別紙様式2-2（処遇改善加算対象外サービス　総括表）'!$F$29="","",'別紙様式2-2（処遇改善加算対象外サービス　総括表）'!$F$29))</f>
        <v/>
      </c>
      <c r="BB30" s="494" t="str">
        <f>IF(基本情報入力シート!$B83="","",   IF('別紙様式2-2（処遇改善加算対象外サービス　総括表）'!$F$30="","",'別紙様式2-2（処遇改善加算対象外サービス　総括表）'!$F$30))</f>
        <v/>
      </c>
      <c r="BC30" s="494" t="str">
        <f>IF(基本情報入力シート!$B83="","",   IF('別紙様式2-2（処遇改善加算対象外サービス　総括表）'!$F$31="","",'別紙様式2-2（処遇改善加算対象外サービス　総括表）'!$F$31))</f>
        <v/>
      </c>
      <c r="BD30" s="494" t="str">
        <f>IF(基本情報入力シート!$B83="","",   IF('別紙様式2-2（処遇改善加算対象外サービス　総括表）'!$F$32="","",'別紙様式2-2（処遇改善加算対象外サービス　総括表）'!$F$32))</f>
        <v/>
      </c>
      <c r="BE30" s="494" t="str">
        <f>IF(基本情報入力シート!$B83="","",   IF('別紙様式2-2（処遇改善加算対象外サービス　総括表）'!$F$33="","",'別紙様式2-2（処遇改善加算対象外サービス　総括表）'!$F$33))</f>
        <v/>
      </c>
      <c r="BF30" s="494" t="str">
        <f>IF(基本情報入力シート!$B83="","",   IF('別紙様式2-2（処遇改善加算対象外サービス　総括表）'!$F$34="","",'別紙様式2-2（処遇改善加算対象外サービス　総括表）'!$F$34))</f>
        <v/>
      </c>
      <c r="BG30" s="494" t="str">
        <f>IF(基本情報入力シート!$B83="","",   IF('別紙様式2-2（処遇改善加算対象外サービス　総括表）'!$F$35="","",'別紙様式2-2（処遇改善加算対象外サービス　総括表）'!$F$35))</f>
        <v/>
      </c>
      <c r="BH30" s="494" t="str">
        <f>IF(基本情報入力シート!$B83="","",   IF('別紙様式2-2（処遇改善加算対象外サービス　総括表）'!$F$36="","",'別紙様式2-2（処遇改善加算対象外サービス　総括表）'!$F$36))</f>
        <v/>
      </c>
      <c r="BI30" s="494" t="str">
        <f>IF(基本情報入力シート!$B83="","",   IF('別紙様式2-2（処遇改善加算対象外サービス　総括表）'!$F$37="","",'別紙様式2-2（処遇改善加算対象外サービス　総括表）'!$F$37))</f>
        <v/>
      </c>
      <c r="BJ30" s="494" t="str">
        <f>IF(基本情報入力シート!$B83="","",   IF('別紙様式2-2（処遇改善加算対象外サービス　総括表）'!$F$38="","",'別紙様式2-2（処遇改善加算対象外サービス　総括表）'!$F$38))</f>
        <v/>
      </c>
      <c r="BK30" s="494" t="str">
        <f>IF(基本情報入力シート!$B83="","",   IF('別紙様式2-2（処遇改善加算対象外サービス　総括表）'!$F$39="","",'別紙様式2-2（処遇改善加算対象外サービス　総括表）'!$F$39))</f>
        <v/>
      </c>
      <c r="BL30" s="494" t="str">
        <f>IF(基本情報入力シート!$B83="","",   IF('別紙様式2-2（処遇改善加算対象外サービス　総括表）'!$F$40="","",'別紙様式2-2（処遇改善加算対象外サービス　総括表）'!$F$40))</f>
        <v/>
      </c>
      <c r="BM30" s="494" t="str">
        <f>IF(基本情報入力シート!$B83="","",   IF('別紙様式2-2（処遇改善加算対象外サービス　総括表）'!$F$41="","",'別紙様式2-2（処遇改善加算対象外サービス　総括表）'!$F$41))</f>
        <v/>
      </c>
      <c r="BN30" s="494" t="str">
        <f>IF(基本情報入力シート!$B83="","",   IF('別紙様式2-2（処遇改善加算対象外サービス　総括表）'!$F$42="","",'別紙様式2-2（処遇改善加算対象外サービス　総括表）'!$F$42))</f>
        <v/>
      </c>
      <c r="BO30" s="494" t="str">
        <f>IF(基本情報入力シート!$B83="","",   IF('別紙様式2-2（処遇改善加算対象外サービス　総括表）'!$F$43="","",'別紙様式2-2（処遇改善加算対象外サービス　総括表）'!$F$43))</f>
        <v/>
      </c>
      <c r="BP30" s="494" t="str">
        <f>IF(基本情報入力シート!$B83="","",   IF('別紙様式2-2（処遇改善加算対象外サービス　総括表）'!$F$44="","",'別紙様式2-2（処遇改善加算対象外サービス　総括表）'!$F$44))</f>
        <v/>
      </c>
      <c r="BQ30" s="494" t="str">
        <f>IF(基本情報入力シート!$B83="","",   IF('別紙様式2-2（処遇改善加算対象外サービス　総括表）'!$F$45="","",'別紙様式2-2（処遇改善加算対象外サービス　総括表）'!$F$45))</f>
        <v/>
      </c>
      <c r="BR30" s="494" t="str">
        <f>IF(基本情報入力シート!$B83="","",   IF('別紙様式2-2（処遇改善加算対象外サービス　総括表）'!$F$46="","",'別紙様式2-2（処遇改善加算対象外サービス　総括表）'!$F$46))</f>
        <v/>
      </c>
      <c r="BS30" s="494" t="str">
        <f>IF(基本情報入力シート!$B83="","",   IF('別紙様式2-2（処遇改善加算対象外サービス　総括表）'!$F$47="","",'別紙様式2-2（処遇改善加算対象外サービス　総括表）'!$F$47))</f>
        <v/>
      </c>
      <c r="BT30" s="494" t="str">
        <f>IF(基本情報入力シート!$B83="","",   IF('別紙様式2-2（処遇改善加算対象外サービス　総括表）'!$F$48="","",'別紙様式2-2（処遇改善加算対象外サービス　総括表）'!$F$48))</f>
        <v/>
      </c>
      <c r="BU30" s="494" t="str">
        <f>IF(基本情報入力シート!$B83="","",   IF('別紙様式2-2（処遇改善加算対象外サービス　総括表）'!$F$49="","",'別紙様式2-2（処遇改善加算対象外サービス　総括表）'!$F$49))</f>
        <v/>
      </c>
    </row>
    <row r="31" spans="1:73">
      <c r="A31" s="508" t="str">
        <f>IF('別紙様式2-3（個表） '!B41="","",'別紙様式2-3（個表） '!A41)</f>
        <v/>
      </c>
      <c r="B31" s="494" t="str">
        <f>IF(基本情報入力シート!B84="","",基本情報入力シート!B84)</f>
        <v/>
      </c>
      <c r="C31" s="513" t="str">
        <f>IF(基本情報入力シート!L84="","",基本情報入力シート!L84)</f>
        <v/>
      </c>
      <c r="D31" s="513" t="str">
        <f>IF(基本情報入力シート!Q84="","",基本情報入力シート!Q84)</f>
        <v/>
      </c>
      <c r="E31" s="513" t="str">
        <f>IF(基本情報入力シート!V84="","",基本情報入力シート!V84)</f>
        <v/>
      </c>
      <c r="F31" s="513" t="str">
        <f>IF(基本情報入力シート!W84="","",基本情報入力シート!W84)</f>
        <v/>
      </c>
      <c r="G31" s="513" t="str">
        <f>IF(基本情報入力シート!Z84="","",基本情報入力シート!Z84)</f>
        <v/>
      </c>
      <c r="H31" s="494" t="str">
        <f>IF(基本情報入力シート!AC84="","",基本情報入力シート!AC84)</f>
        <v/>
      </c>
      <c r="I31" s="514" t="str">
        <f>IF(基本情報入力シート!AD84="","",基本情報入力シート!AD84)</f>
        <v/>
      </c>
      <c r="J31" s="514" t="str">
        <f>IF(基本情報入力シート!AE84="","",基本情報入力シート!AE84)</f>
        <v/>
      </c>
      <c r="K31" s="508" t="str">
        <f>IF('別紙様式2-3（個表） '!J41="","",'別紙様式2-3（個表） '!J41)</f>
        <v/>
      </c>
      <c r="L31" s="508" t="str">
        <f>IF('別紙様式2-3（個表） '!K41="","",'別紙様式2-3（個表） '!K41)</f>
        <v/>
      </c>
      <c r="M31" s="508" t="str">
        <f>IF('別紙様式2-3（個表） '!L41="","",'別紙様式2-3（個表） '!L41)</f>
        <v/>
      </c>
      <c r="N31" s="508" t="str">
        <f>IF('別紙様式2-3（個表） '!M41="","",'別紙様式2-3（個表） '!M41)</f>
        <v/>
      </c>
      <c r="O31" s="508" t="str">
        <f>IF('別紙様式2-3（個表） '!N41="","",'別紙様式2-3（個表） '!N41)</f>
        <v/>
      </c>
      <c r="P31" s="508" t="str">
        <f>IF('別紙様式2-3（個表） '!O41="","",'別紙様式2-3（個表） '!O41)</f>
        <v>令和７年12月</v>
      </c>
      <c r="Q31" s="508" t="str">
        <f>IF('別紙様式2-3（個表） '!P41="","",'別紙様式2-3（個表） '!P41)</f>
        <v>未入力あり</v>
      </c>
      <c r="R31" s="508" t="str">
        <f>IF('別紙様式2-3（個表） '!Q41="","",'別紙様式2-3（個表） '!Q41)</f>
        <v/>
      </c>
      <c r="S31" s="508" t="str">
        <f>IF('別紙様式2-3（個表） '!R41="","",'別紙様式2-3（個表） '!R41)</f>
        <v/>
      </c>
      <c r="T31" s="508" t="str">
        <f>IF('別紙様式2-3（個表） '!S41="","",'別紙様式2-3（個表） '!S41)</f>
        <v/>
      </c>
      <c r="U31" s="494" t="str">
        <f>IF('別紙様式2-3（個表） '!T41="","",'別紙様式2-3（個表） '!T41)</f>
        <v/>
      </c>
      <c r="V31" s="508" t="str">
        <f ca="1">IF(基本情報入力シート!$B84="","",INDIRECT("基本情報入力シート!L1７"))</f>
        <v/>
      </c>
      <c r="W31" s="508" t="str">
        <f ca="1">IF(基本情報入力シート!$B84="","",INDIRECT("基本情報入力シート!L1８"))</f>
        <v/>
      </c>
      <c r="X31" s="508" t="str">
        <f ca="1">IF(基本情報入力シート!B84="","",INDIRECT("基本情報入力シート!L1９")&amp;(INDIRECT("基本情報入力シート!P19"))&amp;(INDIRECT("基本情報入力シート!Q19")))</f>
        <v/>
      </c>
      <c r="Y31" s="508" t="str">
        <f ca="1">IF(基本情報入力シート!$B84="","",INDIRECT("基本情報入力シート!L２０"))</f>
        <v/>
      </c>
      <c r="Z31" s="508" t="str">
        <f ca="1">IF(基本情報入力シート!$B84="","",INDIRECT("基本情報入力シート!L２１"))</f>
        <v/>
      </c>
      <c r="AA31" s="508" t="str">
        <f ca="1">IF(基本情報入力シート!$B84="","",INDIRECT("基本情報入力シート!L２２"))</f>
        <v/>
      </c>
      <c r="AB31" s="508" t="str">
        <f ca="1">IF(基本情報入力シート!$B84="","",INDIRECT("基本情報入力シート!L２３"))</f>
        <v/>
      </c>
      <c r="AC31" s="508" t="str">
        <f ca="1">IF(基本情報入力シート!$B84="","",INDIRECT("基本情報入力シート!L２４"))</f>
        <v/>
      </c>
      <c r="AD31" s="508" t="str">
        <f ca="1">IF(基本情報入力シート!$B84="","",INDIRECT("基本情報入力シート!L２５"))</f>
        <v/>
      </c>
      <c r="AE31" s="508" t="str">
        <f ca="1">IF(基本情報入力シート!$B84="","",INDIRECT("基本情報入力シート!L２6"))</f>
        <v/>
      </c>
      <c r="AF31" s="508" t="str">
        <f ca="1">IF(基本情報入力シート!$B84="","",INDIRECT("基本情報入力シート!L２７"))</f>
        <v/>
      </c>
      <c r="AG31" s="508" t="str">
        <f ca="1">IF(基本情報入力シート!$B84="","",INDIRECT("基本情報入力シート!L２８"))</f>
        <v/>
      </c>
      <c r="AH31" s="494" t="str">
        <f ca="1">IF(基本情報入力シート!$B84="","",INDIRECT("'別紙様式2-1（処遇改善加算対象サービス　総括表）'!AH18"))</f>
        <v/>
      </c>
      <c r="AI31" s="494" t="str">
        <f ca="1">IF(基本情報入力シート!$B84="","",INDIRECT("'別紙様式2-1（処遇改善加算対象サービス　総括表）'!AH２２"))</f>
        <v/>
      </c>
      <c r="AJ31" s="494" t="str">
        <f>IF(基本情報入力シート!$B84="","",IF('別紙様式2-1（処遇改善加算対象サービス　総括表）'!$B$24="","",
'別紙様式2-1（処遇改善加算対象サービス　総括表）'!$B$24))</f>
        <v/>
      </c>
      <c r="AK31" s="494" t="str">
        <f>IF(基本情報入力シート!$B84="","",IF('別紙様式2-1（処遇改善加算対象サービス　総括表）'!$B$25="","",
'別紙様式2-1（処遇改善加算対象サービス　総括表）'!$B$25))</f>
        <v/>
      </c>
      <c r="AL31" s="494" t="str">
        <f>IF(基本情報入力シート!$B84="","",IF('別紙様式2-1（処遇改善加算対象サービス　総括表）'!$B$26="","",
'別紙様式2-1（処遇改善加算対象サービス　総括表）'!$B$26))</f>
        <v/>
      </c>
      <c r="AM31" s="494" t="str">
        <f>IF(基本情報入力シート!$B84="","",IF('別紙様式2-1（処遇改善加算対象サービス　総括表）'!$B$30="","",
'別紙様式2-1（処遇改善加算対象サービス　総括表）'!$B$30))</f>
        <v/>
      </c>
      <c r="AN31" s="494" t="str">
        <f>IF(基本情報入力シート!$B84="","",IF('別紙様式2-1（処遇改善加算対象サービス　総括表）'!$B$31="","",
'別紙様式2-1（処遇改善加算対象サービス　総括表）'!$B$31))</f>
        <v/>
      </c>
      <c r="AO31" s="508" t="str">
        <f>IF(基本情報入力シート!$B84="","",IF('別紙様式2-1（処遇改善加算対象サービス　総括表）'!$M$32="","",
'別紙様式2-1（処遇改善加算対象サービス　総括表）'!$M$32))</f>
        <v/>
      </c>
      <c r="AP31" s="494" t="str">
        <f>IF(基本情報入力シート!$B84="","",   IF('別紙様式2-2（処遇改善加算対象外サービス　総括表）'!$AH$17="","",'別紙様式2-2（処遇改善加算対象外サービス　総括表）'!$AH$17))</f>
        <v/>
      </c>
      <c r="AQ31" s="494" t="str">
        <f>IF(基本情報入力シート!$B84="","",   IF('別紙様式2-2（処遇改善加算対象外サービス　総括表）'!$AH$18="","", '別紙様式2-2（処遇改善加算対象外サービス　総括表）'!$AH$18))</f>
        <v/>
      </c>
      <c r="AR31" s="494" t="str">
        <f>IF(基本情報入力シート!$B84="","",   IF('別紙様式2-2（処遇改善加算対象外サービス　総括表）'!$AH$19="","",'別紙様式2-2（処遇改善加算対象外サービス　総括表）'!$AH$19))</f>
        <v/>
      </c>
      <c r="AS31" s="494" t="str">
        <f>IF(基本情報入力シート!$B84="","",   IF('別紙様式2-2（処遇改善加算対象外サービス　総括表）'!$F$21="","",'別紙様式2-2（処遇改善加算対象外サービス　総括表）'!$F$21))</f>
        <v/>
      </c>
      <c r="AT31" s="494" t="str">
        <f>IF(基本情報入力シート!$B84="","",   IF('別紙様式2-2（処遇改善加算対象外サービス　総括表）'!$F$22="","",'別紙様式2-2（処遇改善加算対象外サービス　総括表）'!$F$22))</f>
        <v/>
      </c>
      <c r="AU31" s="494" t="str">
        <f>IF(基本情報入力シート!$B84="","",   IF('別紙様式2-2（処遇改善加算対象外サービス　総括表）'!$F$23="","",'別紙様式2-2（処遇改善加算対象外サービス　総括表）'!$F$23))</f>
        <v/>
      </c>
      <c r="AV31" s="494" t="str">
        <f>IF(基本情報入力シート!$B84="","",   IF('別紙様式2-2（処遇改善加算対象外サービス　総括表）'!$F$24="","",'別紙様式2-2（処遇改善加算対象外サービス　総括表）'!$F$24))</f>
        <v/>
      </c>
      <c r="AW31" s="494" t="str">
        <f>IF(基本情報入力シート!$B84="","",   IF('別紙様式2-2（処遇改善加算対象外サービス　総括表）'!$F$25="","",'別紙様式2-2（処遇改善加算対象外サービス　総括表）'!$F$25))</f>
        <v/>
      </c>
      <c r="AX31" s="494" t="str">
        <f>IF(基本情報入力シート!$B84="","",   IF('別紙様式2-2（処遇改善加算対象外サービス　総括表）'!$F$26="","",'別紙様式2-2（処遇改善加算対象外サービス　総括表）'!$F$26))</f>
        <v/>
      </c>
      <c r="AY31" s="494" t="str">
        <f>IF(基本情報入力シート!$B84="","",   IF('別紙様式2-2（処遇改善加算対象外サービス　総括表）'!$F$27="","",'別紙様式2-2（処遇改善加算対象外サービス　総括表）'!$F$27))</f>
        <v/>
      </c>
      <c r="AZ31" s="494" t="str">
        <f>IF(基本情報入力シート!$B84="","",   IF('別紙様式2-2（処遇改善加算対象外サービス　総括表）'!$F$28="","",'別紙様式2-2（処遇改善加算対象外サービス　総括表）'!$F$28))</f>
        <v/>
      </c>
      <c r="BA31" s="494" t="str">
        <f>IF(基本情報入力シート!$B84="","",   IF('別紙様式2-2（処遇改善加算対象外サービス　総括表）'!$F$29="","",'別紙様式2-2（処遇改善加算対象外サービス　総括表）'!$F$29))</f>
        <v/>
      </c>
      <c r="BB31" s="494" t="str">
        <f>IF(基本情報入力シート!$B84="","",   IF('別紙様式2-2（処遇改善加算対象外サービス　総括表）'!$F$30="","",'別紙様式2-2（処遇改善加算対象外サービス　総括表）'!$F$30))</f>
        <v/>
      </c>
      <c r="BC31" s="494" t="str">
        <f>IF(基本情報入力シート!$B84="","",   IF('別紙様式2-2（処遇改善加算対象外サービス　総括表）'!$F$31="","",'別紙様式2-2（処遇改善加算対象外サービス　総括表）'!$F$31))</f>
        <v/>
      </c>
      <c r="BD31" s="494" t="str">
        <f>IF(基本情報入力シート!$B84="","",   IF('別紙様式2-2（処遇改善加算対象外サービス　総括表）'!$F$32="","",'別紙様式2-2（処遇改善加算対象外サービス　総括表）'!$F$32))</f>
        <v/>
      </c>
      <c r="BE31" s="494" t="str">
        <f>IF(基本情報入力シート!$B84="","",   IF('別紙様式2-2（処遇改善加算対象外サービス　総括表）'!$F$33="","",'別紙様式2-2（処遇改善加算対象外サービス　総括表）'!$F$33))</f>
        <v/>
      </c>
      <c r="BF31" s="494" t="str">
        <f>IF(基本情報入力シート!$B84="","",   IF('別紙様式2-2（処遇改善加算対象外サービス　総括表）'!$F$34="","",'別紙様式2-2（処遇改善加算対象外サービス　総括表）'!$F$34))</f>
        <v/>
      </c>
      <c r="BG31" s="494" t="str">
        <f>IF(基本情報入力シート!$B84="","",   IF('別紙様式2-2（処遇改善加算対象外サービス　総括表）'!$F$35="","",'別紙様式2-2（処遇改善加算対象外サービス　総括表）'!$F$35))</f>
        <v/>
      </c>
      <c r="BH31" s="494" t="str">
        <f>IF(基本情報入力シート!$B84="","",   IF('別紙様式2-2（処遇改善加算対象外サービス　総括表）'!$F$36="","",'別紙様式2-2（処遇改善加算対象外サービス　総括表）'!$F$36))</f>
        <v/>
      </c>
      <c r="BI31" s="494" t="str">
        <f>IF(基本情報入力シート!$B84="","",   IF('別紙様式2-2（処遇改善加算対象外サービス　総括表）'!$F$37="","",'別紙様式2-2（処遇改善加算対象外サービス　総括表）'!$F$37))</f>
        <v/>
      </c>
      <c r="BJ31" s="494" t="str">
        <f>IF(基本情報入力シート!$B84="","",   IF('別紙様式2-2（処遇改善加算対象外サービス　総括表）'!$F$38="","",'別紙様式2-2（処遇改善加算対象外サービス　総括表）'!$F$38))</f>
        <v/>
      </c>
      <c r="BK31" s="494" t="str">
        <f>IF(基本情報入力シート!$B84="","",   IF('別紙様式2-2（処遇改善加算対象外サービス　総括表）'!$F$39="","",'別紙様式2-2（処遇改善加算対象外サービス　総括表）'!$F$39))</f>
        <v/>
      </c>
      <c r="BL31" s="494" t="str">
        <f>IF(基本情報入力シート!$B84="","",   IF('別紙様式2-2（処遇改善加算対象外サービス　総括表）'!$F$40="","",'別紙様式2-2（処遇改善加算対象外サービス　総括表）'!$F$40))</f>
        <v/>
      </c>
      <c r="BM31" s="494" t="str">
        <f>IF(基本情報入力シート!$B84="","",   IF('別紙様式2-2（処遇改善加算対象外サービス　総括表）'!$F$41="","",'別紙様式2-2（処遇改善加算対象外サービス　総括表）'!$F$41))</f>
        <v/>
      </c>
      <c r="BN31" s="494" t="str">
        <f>IF(基本情報入力シート!$B84="","",   IF('別紙様式2-2（処遇改善加算対象外サービス　総括表）'!$F$42="","",'別紙様式2-2（処遇改善加算対象外サービス　総括表）'!$F$42))</f>
        <v/>
      </c>
      <c r="BO31" s="494" t="str">
        <f>IF(基本情報入力シート!$B84="","",   IF('別紙様式2-2（処遇改善加算対象外サービス　総括表）'!$F$43="","",'別紙様式2-2（処遇改善加算対象外サービス　総括表）'!$F$43))</f>
        <v/>
      </c>
      <c r="BP31" s="494" t="str">
        <f>IF(基本情報入力シート!$B84="","",   IF('別紙様式2-2（処遇改善加算対象外サービス　総括表）'!$F$44="","",'別紙様式2-2（処遇改善加算対象外サービス　総括表）'!$F$44))</f>
        <v/>
      </c>
      <c r="BQ31" s="494" t="str">
        <f>IF(基本情報入力シート!$B84="","",   IF('別紙様式2-2（処遇改善加算対象外サービス　総括表）'!$F$45="","",'別紙様式2-2（処遇改善加算対象外サービス　総括表）'!$F$45))</f>
        <v/>
      </c>
      <c r="BR31" s="494" t="str">
        <f>IF(基本情報入力シート!$B84="","",   IF('別紙様式2-2（処遇改善加算対象外サービス　総括表）'!$F$46="","",'別紙様式2-2（処遇改善加算対象外サービス　総括表）'!$F$46))</f>
        <v/>
      </c>
      <c r="BS31" s="494" t="str">
        <f>IF(基本情報入力シート!$B84="","",   IF('別紙様式2-2（処遇改善加算対象外サービス　総括表）'!$F$47="","",'別紙様式2-2（処遇改善加算対象外サービス　総括表）'!$F$47))</f>
        <v/>
      </c>
      <c r="BT31" s="494" t="str">
        <f>IF(基本情報入力シート!$B84="","",   IF('別紙様式2-2（処遇改善加算対象外サービス　総括表）'!$F$48="","",'別紙様式2-2（処遇改善加算対象外サービス　総括表）'!$F$48))</f>
        <v/>
      </c>
      <c r="BU31" s="494" t="str">
        <f>IF(基本情報入力シート!$B84="","",   IF('別紙様式2-2（処遇改善加算対象外サービス　総括表）'!$F$49="","",'別紙様式2-2（処遇改善加算対象外サービス　総括表）'!$F$49))</f>
        <v/>
      </c>
    </row>
    <row r="32" spans="1:73">
      <c r="A32" s="508" t="str">
        <f>IF('別紙様式2-3（個表） '!B42="","",'別紙様式2-3（個表） '!A42)</f>
        <v/>
      </c>
      <c r="B32" s="494" t="str">
        <f>IF(基本情報入力シート!B85="","",基本情報入力シート!B85)</f>
        <v/>
      </c>
      <c r="C32" s="513" t="str">
        <f>IF(基本情報入力シート!L85="","",基本情報入力シート!L85)</f>
        <v/>
      </c>
      <c r="D32" s="513" t="str">
        <f>IF(基本情報入力シート!Q85="","",基本情報入力シート!Q85)</f>
        <v/>
      </c>
      <c r="E32" s="513" t="str">
        <f>IF(基本情報入力シート!V85="","",基本情報入力シート!V85)</f>
        <v/>
      </c>
      <c r="F32" s="513" t="str">
        <f>IF(基本情報入力シート!W85="","",基本情報入力シート!W85)</f>
        <v/>
      </c>
      <c r="G32" s="513" t="str">
        <f>IF(基本情報入力シート!Z85="","",基本情報入力シート!Z85)</f>
        <v/>
      </c>
      <c r="H32" s="494" t="str">
        <f>IF(基本情報入力シート!AC85="","",基本情報入力シート!AC85)</f>
        <v/>
      </c>
      <c r="I32" s="514" t="str">
        <f>IF(基本情報入力シート!AD85="","",基本情報入力シート!AD85)</f>
        <v/>
      </c>
      <c r="J32" s="514" t="str">
        <f>IF(基本情報入力シート!AE85="","",基本情報入力シート!AE85)</f>
        <v/>
      </c>
      <c r="K32" s="508" t="str">
        <f>IF('別紙様式2-3（個表） '!J42="","",'別紙様式2-3（個表） '!J42)</f>
        <v/>
      </c>
      <c r="L32" s="508" t="str">
        <f>IF('別紙様式2-3（個表） '!K42="","",'別紙様式2-3（個表） '!K42)</f>
        <v/>
      </c>
      <c r="M32" s="508" t="str">
        <f>IF('別紙様式2-3（個表） '!L42="","",'別紙様式2-3（個表） '!L42)</f>
        <v/>
      </c>
      <c r="N32" s="508" t="str">
        <f>IF('別紙様式2-3（個表） '!M42="","",'別紙様式2-3（個表） '!M42)</f>
        <v/>
      </c>
      <c r="O32" s="508" t="str">
        <f>IF('別紙様式2-3（個表） '!N42="","",'別紙様式2-3（個表） '!N42)</f>
        <v/>
      </c>
      <c r="P32" s="508" t="str">
        <f>IF('別紙様式2-3（個表） '!O42="","",'別紙様式2-3（個表） '!O42)</f>
        <v>令和７年12月</v>
      </c>
      <c r="Q32" s="508" t="str">
        <f>IF('別紙様式2-3（個表） '!P42="","",'別紙様式2-3（個表） '!P42)</f>
        <v>未入力あり</v>
      </c>
      <c r="R32" s="508" t="str">
        <f>IF('別紙様式2-3（個表） '!Q42="","",'別紙様式2-3（個表） '!Q42)</f>
        <v/>
      </c>
      <c r="S32" s="508" t="str">
        <f>IF('別紙様式2-3（個表） '!R42="","",'別紙様式2-3（個表） '!R42)</f>
        <v/>
      </c>
      <c r="T32" s="508" t="str">
        <f>IF('別紙様式2-3（個表） '!S42="","",'別紙様式2-3（個表） '!S42)</f>
        <v/>
      </c>
      <c r="U32" s="494" t="str">
        <f>IF('別紙様式2-3（個表） '!T42="","",'別紙様式2-3（個表） '!T42)</f>
        <v/>
      </c>
      <c r="V32" s="508" t="str">
        <f ca="1">IF(基本情報入力シート!$B85="","",INDIRECT("基本情報入力シート!L1７"))</f>
        <v/>
      </c>
      <c r="W32" s="508" t="str">
        <f ca="1">IF(基本情報入力シート!$B85="","",INDIRECT("基本情報入力シート!L1８"))</f>
        <v/>
      </c>
      <c r="X32" s="508" t="str">
        <f ca="1">IF(基本情報入力シート!B85="","",INDIRECT("基本情報入力シート!L1９")&amp;(INDIRECT("基本情報入力シート!P19"))&amp;(INDIRECT("基本情報入力シート!Q19")))</f>
        <v/>
      </c>
      <c r="Y32" s="508" t="str">
        <f ca="1">IF(基本情報入力シート!$B85="","",INDIRECT("基本情報入力シート!L２０"))</f>
        <v/>
      </c>
      <c r="Z32" s="508" t="str">
        <f ca="1">IF(基本情報入力シート!$B85="","",INDIRECT("基本情報入力シート!L２１"))</f>
        <v/>
      </c>
      <c r="AA32" s="508" t="str">
        <f ca="1">IF(基本情報入力シート!$B85="","",INDIRECT("基本情報入力シート!L２２"))</f>
        <v/>
      </c>
      <c r="AB32" s="508" t="str">
        <f ca="1">IF(基本情報入力シート!$B85="","",INDIRECT("基本情報入力シート!L２３"))</f>
        <v/>
      </c>
      <c r="AC32" s="508" t="str">
        <f ca="1">IF(基本情報入力シート!$B85="","",INDIRECT("基本情報入力シート!L２４"))</f>
        <v/>
      </c>
      <c r="AD32" s="508" t="str">
        <f ca="1">IF(基本情報入力シート!$B85="","",INDIRECT("基本情報入力シート!L２５"))</f>
        <v/>
      </c>
      <c r="AE32" s="508" t="str">
        <f ca="1">IF(基本情報入力シート!$B85="","",INDIRECT("基本情報入力シート!L２6"))</f>
        <v/>
      </c>
      <c r="AF32" s="508" t="str">
        <f ca="1">IF(基本情報入力シート!$B85="","",INDIRECT("基本情報入力シート!L２７"))</f>
        <v/>
      </c>
      <c r="AG32" s="508" t="str">
        <f ca="1">IF(基本情報入力シート!$B85="","",INDIRECT("基本情報入力シート!L２８"))</f>
        <v/>
      </c>
      <c r="AH32" s="494" t="str">
        <f ca="1">IF(基本情報入力シート!$B85="","",INDIRECT("'別紙様式2-1（処遇改善加算対象サービス　総括表）'!AH18"))</f>
        <v/>
      </c>
      <c r="AI32" s="494" t="str">
        <f ca="1">IF(基本情報入力シート!$B85="","",INDIRECT("'別紙様式2-1（処遇改善加算対象サービス　総括表）'!AH２２"))</f>
        <v/>
      </c>
      <c r="AJ32" s="494" t="str">
        <f>IF(基本情報入力シート!$B85="","",IF('別紙様式2-1（処遇改善加算対象サービス　総括表）'!$B$24="","",
'別紙様式2-1（処遇改善加算対象サービス　総括表）'!$B$24))</f>
        <v/>
      </c>
      <c r="AK32" s="494" t="str">
        <f>IF(基本情報入力シート!$B85="","",IF('別紙様式2-1（処遇改善加算対象サービス　総括表）'!$B$25="","",
'別紙様式2-1（処遇改善加算対象サービス　総括表）'!$B$25))</f>
        <v/>
      </c>
      <c r="AL32" s="494" t="str">
        <f>IF(基本情報入力シート!$B85="","",IF('別紙様式2-1（処遇改善加算対象サービス　総括表）'!$B$26="","",
'別紙様式2-1（処遇改善加算対象サービス　総括表）'!$B$26))</f>
        <v/>
      </c>
      <c r="AM32" s="494" t="str">
        <f>IF(基本情報入力シート!$B85="","",IF('別紙様式2-1（処遇改善加算対象サービス　総括表）'!$B$30="","",
'別紙様式2-1（処遇改善加算対象サービス　総括表）'!$B$30))</f>
        <v/>
      </c>
      <c r="AN32" s="494" t="str">
        <f>IF(基本情報入力シート!$B85="","",IF('別紙様式2-1（処遇改善加算対象サービス　総括表）'!$B$31="","",
'別紙様式2-1（処遇改善加算対象サービス　総括表）'!$B$31))</f>
        <v/>
      </c>
      <c r="AO32" s="508" t="str">
        <f>IF(基本情報入力シート!$B85="","",IF('別紙様式2-1（処遇改善加算対象サービス　総括表）'!$M$32="","",
'別紙様式2-1（処遇改善加算対象サービス　総括表）'!$M$32))</f>
        <v/>
      </c>
      <c r="AP32" s="494" t="str">
        <f>IF(基本情報入力シート!$B85="","",   IF('別紙様式2-2（処遇改善加算対象外サービス　総括表）'!$AH$17="","",'別紙様式2-2（処遇改善加算対象外サービス　総括表）'!$AH$17))</f>
        <v/>
      </c>
      <c r="AQ32" s="494" t="str">
        <f>IF(基本情報入力シート!$B85="","",   IF('別紙様式2-2（処遇改善加算対象外サービス　総括表）'!$AH$18="","", '別紙様式2-2（処遇改善加算対象外サービス　総括表）'!$AH$18))</f>
        <v/>
      </c>
      <c r="AR32" s="494" t="str">
        <f>IF(基本情報入力シート!$B85="","",   IF('別紙様式2-2（処遇改善加算対象外サービス　総括表）'!$AH$19="","",'別紙様式2-2（処遇改善加算対象外サービス　総括表）'!$AH$19))</f>
        <v/>
      </c>
      <c r="AS32" s="494" t="str">
        <f>IF(基本情報入力シート!$B85="","",   IF('別紙様式2-2（処遇改善加算対象外サービス　総括表）'!$F$21="","",'別紙様式2-2（処遇改善加算対象外サービス　総括表）'!$F$21))</f>
        <v/>
      </c>
      <c r="AT32" s="494" t="str">
        <f>IF(基本情報入力シート!$B85="","",   IF('別紙様式2-2（処遇改善加算対象外サービス　総括表）'!$F$22="","",'別紙様式2-2（処遇改善加算対象外サービス　総括表）'!$F$22))</f>
        <v/>
      </c>
      <c r="AU32" s="494" t="str">
        <f>IF(基本情報入力シート!$B85="","",   IF('別紙様式2-2（処遇改善加算対象外サービス　総括表）'!$F$23="","",'別紙様式2-2（処遇改善加算対象外サービス　総括表）'!$F$23))</f>
        <v/>
      </c>
      <c r="AV32" s="494" t="str">
        <f>IF(基本情報入力シート!$B85="","",   IF('別紙様式2-2（処遇改善加算対象外サービス　総括表）'!$F$24="","",'別紙様式2-2（処遇改善加算対象外サービス　総括表）'!$F$24))</f>
        <v/>
      </c>
      <c r="AW32" s="494" t="str">
        <f>IF(基本情報入力シート!$B85="","",   IF('別紙様式2-2（処遇改善加算対象外サービス　総括表）'!$F$25="","",'別紙様式2-2（処遇改善加算対象外サービス　総括表）'!$F$25))</f>
        <v/>
      </c>
      <c r="AX32" s="494" t="str">
        <f>IF(基本情報入力シート!$B85="","",   IF('別紙様式2-2（処遇改善加算対象外サービス　総括表）'!$F$26="","",'別紙様式2-2（処遇改善加算対象外サービス　総括表）'!$F$26))</f>
        <v/>
      </c>
      <c r="AY32" s="494" t="str">
        <f>IF(基本情報入力シート!$B85="","",   IF('別紙様式2-2（処遇改善加算対象外サービス　総括表）'!$F$27="","",'別紙様式2-2（処遇改善加算対象外サービス　総括表）'!$F$27))</f>
        <v/>
      </c>
      <c r="AZ32" s="494" t="str">
        <f>IF(基本情報入力シート!$B85="","",   IF('別紙様式2-2（処遇改善加算対象外サービス　総括表）'!$F$28="","",'別紙様式2-2（処遇改善加算対象外サービス　総括表）'!$F$28))</f>
        <v/>
      </c>
      <c r="BA32" s="494" t="str">
        <f>IF(基本情報入力シート!$B85="","",   IF('別紙様式2-2（処遇改善加算対象外サービス　総括表）'!$F$29="","",'別紙様式2-2（処遇改善加算対象外サービス　総括表）'!$F$29))</f>
        <v/>
      </c>
      <c r="BB32" s="494" t="str">
        <f>IF(基本情報入力シート!$B85="","",   IF('別紙様式2-2（処遇改善加算対象外サービス　総括表）'!$F$30="","",'別紙様式2-2（処遇改善加算対象外サービス　総括表）'!$F$30))</f>
        <v/>
      </c>
      <c r="BC32" s="494" t="str">
        <f>IF(基本情報入力シート!$B85="","",   IF('別紙様式2-2（処遇改善加算対象外サービス　総括表）'!$F$31="","",'別紙様式2-2（処遇改善加算対象外サービス　総括表）'!$F$31))</f>
        <v/>
      </c>
      <c r="BD32" s="494" t="str">
        <f>IF(基本情報入力シート!$B85="","",   IF('別紙様式2-2（処遇改善加算対象外サービス　総括表）'!$F$32="","",'別紙様式2-2（処遇改善加算対象外サービス　総括表）'!$F$32))</f>
        <v/>
      </c>
      <c r="BE32" s="494" t="str">
        <f>IF(基本情報入力シート!$B85="","",   IF('別紙様式2-2（処遇改善加算対象外サービス　総括表）'!$F$33="","",'別紙様式2-2（処遇改善加算対象外サービス　総括表）'!$F$33))</f>
        <v/>
      </c>
      <c r="BF32" s="494" t="str">
        <f>IF(基本情報入力シート!$B85="","",   IF('別紙様式2-2（処遇改善加算対象外サービス　総括表）'!$F$34="","",'別紙様式2-2（処遇改善加算対象外サービス　総括表）'!$F$34))</f>
        <v/>
      </c>
      <c r="BG32" s="494" t="str">
        <f>IF(基本情報入力シート!$B85="","",   IF('別紙様式2-2（処遇改善加算対象外サービス　総括表）'!$F$35="","",'別紙様式2-2（処遇改善加算対象外サービス　総括表）'!$F$35))</f>
        <v/>
      </c>
      <c r="BH32" s="494" t="str">
        <f>IF(基本情報入力シート!$B85="","",   IF('別紙様式2-2（処遇改善加算対象外サービス　総括表）'!$F$36="","",'別紙様式2-2（処遇改善加算対象外サービス　総括表）'!$F$36))</f>
        <v/>
      </c>
      <c r="BI32" s="494" t="str">
        <f>IF(基本情報入力シート!$B85="","",   IF('別紙様式2-2（処遇改善加算対象外サービス　総括表）'!$F$37="","",'別紙様式2-2（処遇改善加算対象外サービス　総括表）'!$F$37))</f>
        <v/>
      </c>
      <c r="BJ32" s="494" t="str">
        <f>IF(基本情報入力シート!$B85="","",   IF('別紙様式2-2（処遇改善加算対象外サービス　総括表）'!$F$38="","",'別紙様式2-2（処遇改善加算対象外サービス　総括表）'!$F$38))</f>
        <v/>
      </c>
      <c r="BK32" s="494" t="str">
        <f>IF(基本情報入力シート!$B85="","",   IF('別紙様式2-2（処遇改善加算対象外サービス　総括表）'!$F$39="","",'別紙様式2-2（処遇改善加算対象外サービス　総括表）'!$F$39))</f>
        <v/>
      </c>
      <c r="BL32" s="494" t="str">
        <f>IF(基本情報入力シート!$B85="","",   IF('別紙様式2-2（処遇改善加算対象外サービス　総括表）'!$F$40="","",'別紙様式2-2（処遇改善加算対象外サービス　総括表）'!$F$40))</f>
        <v/>
      </c>
      <c r="BM32" s="494" t="str">
        <f>IF(基本情報入力シート!$B85="","",   IF('別紙様式2-2（処遇改善加算対象外サービス　総括表）'!$F$41="","",'別紙様式2-2（処遇改善加算対象外サービス　総括表）'!$F$41))</f>
        <v/>
      </c>
      <c r="BN32" s="494" t="str">
        <f>IF(基本情報入力シート!$B85="","",   IF('別紙様式2-2（処遇改善加算対象外サービス　総括表）'!$F$42="","",'別紙様式2-2（処遇改善加算対象外サービス　総括表）'!$F$42))</f>
        <v/>
      </c>
      <c r="BO32" s="494" t="str">
        <f>IF(基本情報入力シート!$B85="","",   IF('別紙様式2-2（処遇改善加算対象外サービス　総括表）'!$F$43="","",'別紙様式2-2（処遇改善加算対象外サービス　総括表）'!$F$43))</f>
        <v/>
      </c>
      <c r="BP32" s="494" t="str">
        <f>IF(基本情報入力シート!$B85="","",   IF('別紙様式2-2（処遇改善加算対象外サービス　総括表）'!$F$44="","",'別紙様式2-2（処遇改善加算対象外サービス　総括表）'!$F$44))</f>
        <v/>
      </c>
      <c r="BQ32" s="494" t="str">
        <f>IF(基本情報入力シート!$B85="","",   IF('別紙様式2-2（処遇改善加算対象外サービス　総括表）'!$F$45="","",'別紙様式2-2（処遇改善加算対象外サービス　総括表）'!$F$45))</f>
        <v/>
      </c>
      <c r="BR32" s="494" t="str">
        <f>IF(基本情報入力シート!$B85="","",   IF('別紙様式2-2（処遇改善加算対象外サービス　総括表）'!$F$46="","",'別紙様式2-2（処遇改善加算対象外サービス　総括表）'!$F$46))</f>
        <v/>
      </c>
      <c r="BS32" s="494" t="str">
        <f>IF(基本情報入力シート!$B85="","",   IF('別紙様式2-2（処遇改善加算対象外サービス　総括表）'!$F$47="","",'別紙様式2-2（処遇改善加算対象外サービス　総括表）'!$F$47))</f>
        <v/>
      </c>
      <c r="BT32" s="494" t="str">
        <f>IF(基本情報入力シート!$B85="","",   IF('別紙様式2-2（処遇改善加算対象外サービス　総括表）'!$F$48="","",'別紙様式2-2（処遇改善加算対象外サービス　総括表）'!$F$48))</f>
        <v/>
      </c>
      <c r="BU32" s="494" t="str">
        <f>IF(基本情報入力シート!$B85="","",   IF('別紙様式2-2（処遇改善加算対象外サービス　総括表）'!$F$49="","",'別紙様式2-2（処遇改善加算対象外サービス　総括表）'!$F$49))</f>
        <v/>
      </c>
    </row>
    <row r="33" spans="1:73">
      <c r="A33" s="508" t="str">
        <f>IF('別紙様式2-3（個表） '!B43="","",'別紙様式2-3（個表） '!A43)</f>
        <v/>
      </c>
      <c r="B33" s="494" t="str">
        <f>IF(基本情報入力シート!B86="","",基本情報入力シート!B86)</f>
        <v/>
      </c>
      <c r="C33" s="513" t="str">
        <f>IF(基本情報入力シート!L86="","",基本情報入力シート!L86)</f>
        <v/>
      </c>
      <c r="D33" s="513" t="str">
        <f>IF(基本情報入力シート!Q86="","",基本情報入力シート!Q86)</f>
        <v/>
      </c>
      <c r="E33" s="513" t="str">
        <f>IF(基本情報入力シート!V86="","",基本情報入力シート!V86)</f>
        <v/>
      </c>
      <c r="F33" s="513" t="str">
        <f>IF(基本情報入力シート!W86="","",基本情報入力シート!W86)</f>
        <v/>
      </c>
      <c r="G33" s="513" t="str">
        <f>IF(基本情報入力シート!Z86="","",基本情報入力シート!Z86)</f>
        <v/>
      </c>
      <c r="H33" s="494" t="str">
        <f>IF(基本情報入力シート!AC86="","",基本情報入力シート!AC86)</f>
        <v/>
      </c>
      <c r="I33" s="514" t="str">
        <f>IF(基本情報入力シート!AD86="","",基本情報入力シート!AD86)</f>
        <v/>
      </c>
      <c r="J33" s="514" t="str">
        <f>IF(基本情報入力シート!AE86="","",基本情報入力シート!AE86)</f>
        <v/>
      </c>
      <c r="K33" s="508" t="str">
        <f>IF('別紙様式2-3（個表） '!J43="","",'別紙様式2-3（個表） '!J43)</f>
        <v/>
      </c>
      <c r="L33" s="508" t="str">
        <f>IF('別紙様式2-3（個表） '!K43="","",'別紙様式2-3（個表） '!K43)</f>
        <v/>
      </c>
      <c r="M33" s="508" t="str">
        <f>IF('別紙様式2-3（個表） '!L43="","",'別紙様式2-3（個表） '!L43)</f>
        <v/>
      </c>
      <c r="N33" s="508" t="str">
        <f>IF('別紙様式2-3（個表） '!M43="","",'別紙様式2-3（個表） '!M43)</f>
        <v/>
      </c>
      <c r="O33" s="508" t="str">
        <f>IF('別紙様式2-3（個表） '!N43="","",'別紙様式2-3（個表） '!N43)</f>
        <v/>
      </c>
      <c r="P33" s="508" t="str">
        <f>IF('別紙様式2-3（個表） '!O43="","",'別紙様式2-3（個表） '!O43)</f>
        <v>令和７年12月</v>
      </c>
      <c r="Q33" s="508" t="str">
        <f>IF('別紙様式2-3（個表） '!P43="","",'別紙様式2-3（個表） '!P43)</f>
        <v>未入力あり</v>
      </c>
      <c r="R33" s="508" t="str">
        <f>IF('別紙様式2-3（個表） '!Q43="","",'別紙様式2-3（個表） '!Q43)</f>
        <v/>
      </c>
      <c r="S33" s="508" t="str">
        <f>IF('別紙様式2-3（個表） '!R43="","",'別紙様式2-3（個表） '!R43)</f>
        <v/>
      </c>
      <c r="T33" s="508" t="str">
        <f>IF('別紙様式2-3（個表） '!S43="","",'別紙様式2-3（個表） '!S43)</f>
        <v/>
      </c>
      <c r="U33" s="494" t="str">
        <f>IF('別紙様式2-3（個表） '!T43="","",'別紙様式2-3（個表） '!T43)</f>
        <v/>
      </c>
      <c r="V33" s="508" t="str">
        <f ca="1">IF(基本情報入力シート!$B86="","",INDIRECT("基本情報入力シート!L1７"))</f>
        <v/>
      </c>
      <c r="W33" s="508" t="str">
        <f ca="1">IF(基本情報入力シート!$B86="","",INDIRECT("基本情報入力シート!L1８"))</f>
        <v/>
      </c>
      <c r="X33" s="508" t="str">
        <f ca="1">IF(基本情報入力シート!B86="","",INDIRECT("基本情報入力シート!L1９")&amp;(INDIRECT("基本情報入力シート!P19"))&amp;(INDIRECT("基本情報入力シート!Q19")))</f>
        <v/>
      </c>
      <c r="Y33" s="508" t="str">
        <f ca="1">IF(基本情報入力シート!$B86="","",INDIRECT("基本情報入力シート!L２０"))</f>
        <v/>
      </c>
      <c r="Z33" s="508" t="str">
        <f ca="1">IF(基本情報入力シート!$B86="","",INDIRECT("基本情報入力シート!L２１"))</f>
        <v/>
      </c>
      <c r="AA33" s="508" t="str">
        <f ca="1">IF(基本情報入力シート!$B86="","",INDIRECT("基本情報入力シート!L２２"))</f>
        <v/>
      </c>
      <c r="AB33" s="508" t="str">
        <f ca="1">IF(基本情報入力シート!$B86="","",INDIRECT("基本情報入力シート!L２３"))</f>
        <v/>
      </c>
      <c r="AC33" s="508" t="str">
        <f ca="1">IF(基本情報入力シート!$B86="","",INDIRECT("基本情報入力シート!L２４"))</f>
        <v/>
      </c>
      <c r="AD33" s="508" t="str">
        <f ca="1">IF(基本情報入力シート!$B86="","",INDIRECT("基本情報入力シート!L２５"))</f>
        <v/>
      </c>
      <c r="AE33" s="508" t="str">
        <f ca="1">IF(基本情報入力シート!$B86="","",INDIRECT("基本情報入力シート!L２6"))</f>
        <v/>
      </c>
      <c r="AF33" s="508" t="str">
        <f ca="1">IF(基本情報入力シート!$B86="","",INDIRECT("基本情報入力シート!L２７"))</f>
        <v/>
      </c>
      <c r="AG33" s="508" t="str">
        <f ca="1">IF(基本情報入力シート!$B86="","",INDIRECT("基本情報入力シート!L２８"))</f>
        <v/>
      </c>
      <c r="AH33" s="494" t="str">
        <f ca="1">IF(基本情報入力シート!$B86="","",INDIRECT("'別紙様式2-1（処遇改善加算対象サービス　総括表）'!AH18"))</f>
        <v/>
      </c>
      <c r="AI33" s="494" t="str">
        <f ca="1">IF(基本情報入力シート!$B86="","",INDIRECT("'別紙様式2-1（処遇改善加算対象サービス　総括表）'!AH２２"))</f>
        <v/>
      </c>
      <c r="AJ33" s="494" t="str">
        <f>IF(基本情報入力シート!$B86="","",IF('別紙様式2-1（処遇改善加算対象サービス　総括表）'!$B$24="","",
'別紙様式2-1（処遇改善加算対象サービス　総括表）'!$B$24))</f>
        <v/>
      </c>
      <c r="AK33" s="494" t="str">
        <f>IF(基本情報入力シート!$B86="","",IF('別紙様式2-1（処遇改善加算対象サービス　総括表）'!$B$25="","",
'別紙様式2-1（処遇改善加算対象サービス　総括表）'!$B$25))</f>
        <v/>
      </c>
      <c r="AL33" s="494" t="str">
        <f>IF(基本情報入力シート!$B86="","",IF('別紙様式2-1（処遇改善加算対象サービス　総括表）'!$B$26="","",
'別紙様式2-1（処遇改善加算対象サービス　総括表）'!$B$26))</f>
        <v/>
      </c>
      <c r="AM33" s="494" t="str">
        <f>IF(基本情報入力シート!$B86="","",IF('別紙様式2-1（処遇改善加算対象サービス　総括表）'!$B$30="","",
'別紙様式2-1（処遇改善加算対象サービス　総括表）'!$B$30))</f>
        <v/>
      </c>
      <c r="AN33" s="494" t="str">
        <f>IF(基本情報入力シート!$B86="","",IF('別紙様式2-1（処遇改善加算対象サービス　総括表）'!$B$31="","",
'別紙様式2-1（処遇改善加算対象サービス　総括表）'!$B$31))</f>
        <v/>
      </c>
      <c r="AO33" s="508" t="str">
        <f>IF(基本情報入力シート!$B86="","",IF('別紙様式2-1（処遇改善加算対象サービス　総括表）'!$M$32="","",
'別紙様式2-1（処遇改善加算対象サービス　総括表）'!$M$32))</f>
        <v/>
      </c>
      <c r="AP33" s="494" t="str">
        <f>IF(基本情報入力シート!$B86="","",   IF('別紙様式2-2（処遇改善加算対象外サービス　総括表）'!$AH$17="","",'別紙様式2-2（処遇改善加算対象外サービス　総括表）'!$AH$17))</f>
        <v/>
      </c>
      <c r="AQ33" s="494" t="str">
        <f>IF(基本情報入力シート!$B86="","",   IF('別紙様式2-2（処遇改善加算対象外サービス　総括表）'!$AH$18="","", '別紙様式2-2（処遇改善加算対象外サービス　総括表）'!$AH$18))</f>
        <v/>
      </c>
      <c r="AR33" s="494" t="str">
        <f>IF(基本情報入力シート!$B86="","",   IF('別紙様式2-2（処遇改善加算対象外サービス　総括表）'!$AH$19="","",'別紙様式2-2（処遇改善加算対象外サービス　総括表）'!$AH$19))</f>
        <v/>
      </c>
      <c r="AS33" s="494" t="str">
        <f>IF(基本情報入力シート!$B86="","",   IF('別紙様式2-2（処遇改善加算対象外サービス　総括表）'!$F$21="","",'別紙様式2-2（処遇改善加算対象外サービス　総括表）'!$F$21))</f>
        <v/>
      </c>
      <c r="AT33" s="494" t="str">
        <f>IF(基本情報入力シート!$B86="","",   IF('別紙様式2-2（処遇改善加算対象外サービス　総括表）'!$F$22="","",'別紙様式2-2（処遇改善加算対象外サービス　総括表）'!$F$22))</f>
        <v/>
      </c>
      <c r="AU33" s="494" t="str">
        <f>IF(基本情報入力シート!$B86="","",   IF('別紙様式2-2（処遇改善加算対象外サービス　総括表）'!$F$23="","",'別紙様式2-2（処遇改善加算対象外サービス　総括表）'!$F$23))</f>
        <v/>
      </c>
      <c r="AV33" s="494" t="str">
        <f>IF(基本情報入力シート!$B86="","",   IF('別紙様式2-2（処遇改善加算対象外サービス　総括表）'!$F$24="","",'別紙様式2-2（処遇改善加算対象外サービス　総括表）'!$F$24))</f>
        <v/>
      </c>
      <c r="AW33" s="494" t="str">
        <f>IF(基本情報入力シート!$B86="","",   IF('別紙様式2-2（処遇改善加算対象外サービス　総括表）'!$F$25="","",'別紙様式2-2（処遇改善加算対象外サービス　総括表）'!$F$25))</f>
        <v/>
      </c>
      <c r="AX33" s="494" t="str">
        <f>IF(基本情報入力シート!$B86="","",   IF('別紙様式2-2（処遇改善加算対象外サービス　総括表）'!$F$26="","",'別紙様式2-2（処遇改善加算対象外サービス　総括表）'!$F$26))</f>
        <v/>
      </c>
      <c r="AY33" s="494" t="str">
        <f>IF(基本情報入力シート!$B86="","",   IF('別紙様式2-2（処遇改善加算対象外サービス　総括表）'!$F$27="","",'別紙様式2-2（処遇改善加算対象外サービス　総括表）'!$F$27))</f>
        <v/>
      </c>
      <c r="AZ33" s="494" t="str">
        <f>IF(基本情報入力シート!$B86="","",   IF('別紙様式2-2（処遇改善加算対象外サービス　総括表）'!$F$28="","",'別紙様式2-2（処遇改善加算対象外サービス　総括表）'!$F$28))</f>
        <v/>
      </c>
      <c r="BA33" s="494" t="str">
        <f>IF(基本情報入力シート!$B86="","",   IF('別紙様式2-2（処遇改善加算対象外サービス　総括表）'!$F$29="","",'別紙様式2-2（処遇改善加算対象外サービス　総括表）'!$F$29))</f>
        <v/>
      </c>
      <c r="BB33" s="494" t="str">
        <f>IF(基本情報入力シート!$B86="","",   IF('別紙様式2-2（処遇改善加算対象外サービス　総括表）'!$F$30="","",'別紙様式2-2（処遇改善加算対象外サービス　総括表）'!$F$30))</f>
        <v/>
      </c>
      <c r="BC33" s="494" t="str">
        <f>IF(基本情報入力シート!$B86="","",   IF('別紙様式2-2（処遇改善加算対象外サービス　総括表）'!$F$31="","",'別紙様式2-2（処遇改善加算対象外サービス　総括表）'!$F$31))</f>
        <v/>
      </c>
      <c r="BD33" s="494" t="str">
        <f>IF(基本情報入力シート!$B86="","",   IF('別紙様式2-2（処遇改善加算対象外サービス　総括表）'!$F$32="","",'別紙様式2-2（処遇改善加算対象外サービス　総括表）'!$F$32))</f>
        <v/>
      </c>
      <c r="BE33" s="494" t="str">
        <f>IF(基本情報入力シート!$B86="","",   IF('別紙様式2-2（処遇改善加算対象外サービス　総括表）'!$F$33="","",'別紙様式2-2（処遇改善加算対象外サービス　総括表）'!$F$33))</f>
        <v/>
      </c>
      <c r="BF33" s="494" t="str">
        <f>IF(基本情報入力シート!$B86="","",   IF('別紙様式2-2（処遇改善加算対象外サービス　総括表）'!$F$34="","",'別紙様式2-2（処遇改善加算対象外サービス　総括表）'!$F$34))</f>
        <v/>
      </c>
      <c r="BG33" s="494" t="str">
        <f>IF(基本情報入力シート!$B86="","",   IF('別紙様式2-2（処遇改善加算対象外サービス　総括表）'!$F$35="","",'別紙様式2-2（処遇改善加算対象外サービス　総括表）'!$F$35))</f>
        <v/>
      </c>
      <c r="BH33" s="494" t="str">
        <f>IF(基本情報入力シート!$B86="","",   IF('別紙様式2-2（処遇改善加算対象外サービス　総括表）'!$F$36="","",'別紙様式2-2（処遇改善加算対象外サービス　総括表）'!$F$36))</f>
        <v/>
      </c>
      <c r="BI33" s="494" t="str">
        <f>IF(基本情報入力シート!$B86="","",   IF('別紙様式2-2（処遇改善加算対象外サービス　総括表）'!$F$37="","",'別紙様式2-2（処遇改善加算対象外サービス　総括表）'!$F$37))</f>
        <v/>
      </c>
      <c r="BJ33" s="494" t="str">
        <f>IF(基本情報入力シート!$B86="","",   IF('別紙様式2-2（処遇改善加算対象外サービス　総括表）'!$F$38="","",'別紙様式2-2（処遇改善加算対象外サービス　総括表）'!$F$38))</f>
        <v/>
      </c>
      <c r="BK33" s="494" t="str">
        <f>IF(基本情報入力シート!$B86="","",   IF('別紙様式2-2（処遇改善加算対象外サービス　総括表）'!$F$39="","",'別紙様式2-2（処遇改善加算対象外サービス　総括表）'!$F$39))</f>
        <v/>
      </c>
      <c r="BL33" s="494" t="str">
        <f>IF(基本情報入力シート!$B86="","",   IF('別紙様式2-2（処遇改善加算対象外サービス　総括表）'!$F$40="","",'別紙様式2-2（処遇改善加算対象外サービス　総括表）'!$F$40))</f>
        <v/>
      </c>
      <c r="BM33" s="494" t="str">
        <f>IF(基本情報入力シート!$B86="","",   IF('別紙様式2-2（処遇改善加算対象外サービス　総括表）'!$F$41="","",'別紙様式2-2（処遇改善加算対象外サービス　総括表）'!$F$41))</f>
        <v/>
      </c>
      <c r="BN33" s="494" t="str">
        <f>IF(基本情報入力シート!$B86="","",   IF('別紙様式2-2（処遇改善加算対象外サービス　総括表）'!$F$42="","",'別紙様式2-2（処遇改善加算対象外サービス　総括表）'!$F$42))</f>
        <v/>
      </c>
      <c r="BO33" s="494" t="str">
        <f>IF(基本情報入力シート!$B86="","",   IF('別紙様式2-2（処遇改善加算対象外サービス　総括表）'!$F$43="","",'別紙様式2-2（処遇改善加算対象外サービス　総括表）'!$F$43))</f>
        <v/>
      </c>
      <c r="BP33" s="494" t="str">
        <f>IF(基本情報入力シート!$B86="","",   IF('別紙様式2-2（処遇改善加算対象外サービス　総括表）'!$F$44="","",'別紙様式2-2（処遇改善加算対象外サービス　総括表）'!$F$44))</f>
        <v/>
      </c>
      <c r="BQ33" s="494" t="str">
        <f>IF(基本情報入力シート!$B86="","",   IF('別紙様式2-2（処遇改善加算対象外サービス　総括表）'!$F$45="","",'別紙様式2-2（処遇改善加算対象外サービス　総括表）'!$F$45))</f>
        <v/>
      </c>
      <c r="BR33" s="494" t="str">
        <f>IF(基本情報入力シート!$B86="","",   IF('別紙様式2-2（処遇改善加算対象外サービス　総括表）'!$F$46="","",'別紙様式2-2（処遇改善加算対象外サービス　総括表）'!$F$46))</f>
        <v/>
      </c>
      <c r="BS33" s="494" t="str">
        <f>IF(基本情報入力シート!$B86="","",   IF('別紙様式2-2（処遇改善加算対象外サービス　総括表）'!$F$47="","",'別紙様式2-2（処遇改善加算対象外サービス　総括表）'!$F$47))</f>
        <v/>
      </c>
      <c r="BT33" s="494" t="str">
        <f>IF(基本情報入力シート!$B86="","",   IF('別紙様式2-2（処遇改善加算対象外サービス　総括表）'!$F$48="","",'別紙様式2-2（処遇改善加算対象外サービス　総括表）'!$F$48))</f>
        <v/>
      </c>
      <c r="BU33" s="494" t="str">
        <f>IF(基本情報入力シート!$B86="","",   IF('別紙様式2-2（処遇改善加算対象外サービス　総括表）'!$F$49="","",'別紙様式2-2（処遇改善加算対象外サービス　総括表）'!$F$49))</f>
        <v/>
      </c>
    </row>
    <row r="34" spans="1:73">
      <c r="A34" s="508" t="str">
        <f>IF('別紙様式2-3（個表） '!B44="","",'別紙様式2-3（個表） '!A44)</f>
        <v/>
      </c>
      <c r="B34" s="494" t="str">
        <f>IF(基本情報入力シート!B87="","",基本情報入力シート!B87)</f>
        <v/>
      </c>
      <c r="C34" s="513" t="str">
        <f>IF(基本情報入力シート!L87="","",基本情報入力シート!L87)</f>
        <v/>
      </c>
      <c r="D34" s="513" t="str">
        <f>IF(基本情報入力シート!Q87="","",基本情報入力シート!Q87)</f>
        <v/>
      </c>
      <c r="E34" s="513" t="str">
        <f>IF(基本情報入力シート!V87="","",基本情報入力シート!V87)</f>
        <v/>
      </c>
      <c r="F34" s="513" t="str">
        <f>IF(基本情報入力シート!W87="","",基本情報入力シート!W87)</f>
        <v/>
      </c>
      <c r="G34" s="513" t="str">
        <f>IF(基本情報入力シート!Z87="","",基本情報入力シート!Z87)</f>
        <v/>
      </c>
      <c r="H34" s="494" t="str">
        <f>IF(基本情報入力シート!AC87="","",基本情報入力シート!AC87)</f>
        <v/>
      </c>
      <c r="I34" s="514" t="str">
        <f>IF(基本情報入力シート!AD87="","",基本情報入力シート!AD87)</f>
        <v/>
      </c>
      <c r="J34" s="514" t="str">
        <f>IF(基本情報入力シート!AE87="","",基本情報入力シート!AE87)</f>
        <v/>
      </c>
      <c r="K34" s="508" t="str">
        <f>IF('別紙様式2-3（個表） '!J44="","",'別紙様式2-3（個表） '!J44)</f>
        <v/>
      </c>
      <c r="L34" s="508" t="str">
        <f>IF('別紙様式2-3（個表） '!K44="","",'別紙様式2-3（個表） '!K44)</f>
        <v/>
      </c>
      <c r="M34" s="508" t="str">
        <f>IF('別紙様式2-3（個表） '!L44="","",'別紙様式2-3（個表） '!L44)</f>
        <v/>
      </c>
      <c r="N34" s="508" t="str">
        <f>IF('別紙様式2-3（個表） '!M44="","",'別紙様式2-3（個表） '!M44)</f>
        <v/>
      </c>
      <c r="O34" s="508" t="str">
        <f>IF('別紙様式2-3（個表） '!N44="","",'別紙様式2-3（個表） '!N44)</f>
        <v/>
      </c>
      <c r="P34" s="508" t="str">
        <f>IF('別紙様式2-3（個表） '!O44="","",'別紙様式2-3（個表） '!O44)</f>
        <v>令和７年12月</v>
      </c>
      <c r="Q34" s="508" t="str">
        <f>IF('別紙様式2-3（個表） '!P44="","",'別紙様式2-3（個表） '!P44)</f>
        <v>未入力あり</v>
      </c>
      <c r="R34" s="508" t="str">
        <f>IF('別紙様式2-3（個表） '!Q44="","",'別紙様式2-3（個表） '!Q44)</f>
        <v/>
      </c>
      <c r="S34" s="508" t="str">
        <f>IF('別紙様式2-3（個表） '!R44="","",'別紙様式2-3（個表） '!R44)</f>
        <v/>
      </c>
      <c r="T34" s="508" t="str">
        <f>IF('別紙様式2-3（個表） '!S44="","",'別紙様式2-3（個表） '!S44)</f>
        <v/>
      </c>
      <c r="U34" s="494" t="str">
        <f>IF('別紙様式2-3（個表） '!T44="","",'別紙様式2-3（個表） '!T44)</f>
        <v/>
      </c>
      <c r="V34" s="508" t="str">
        <f ca="1">IF(基本情報入力シート!$B87="","",INDIRECT("基本情報入力シート!L1７"))</f>
        <v/>
      </c>
      <c r="W34" s="508" t="str">
        <f ca="1">IF(基本情報入力シート!$B87="","",INDIRECT("基本情報入力シート!L1８"))</f>
        <v/>
      </c>
      <c r="X34" s="508" t="str">
        <f ca="1">IF(基本情報入力シート!B87="","",INDIRECT("基本情報入力シート!L1９")&amp;(INDIRECT("基本情報入力シート!P19"))&amp;(INDIRECT("基本情報入力シート!Q19")))</f>
        <v/>
      </c>
      <c r="Y34" s="508" t="str">
        <f ca="1">IF(基本情報入力シート!$B87="","",INDIRECT("基本情報入力シート!L２０"))</f>
        <v/>
      </c>
      <c r="Z34" s="508" t="str">
        <f ca="1">IF(基本情報入力シート!$B87="","",INDIRECT("基本情報入力シート!L２１"))</f>
        <v/>
      </c>
      <c r="AA34" s="508" t="str">
        <f ca="1">IF(基本情報入力シート!$B87="","",INDIRECT("基本情報入力シート!L２２"))</f>
        <v/>
      </c>
      <c r="AB34" s="508" t="str">
        <f ca="1">IF(基本情報入力シート!$B87="","",INDIRECT("基本情報入力シート!L２３"))</f>
        <v/>
      </c>
      <c r="AC34" s="508" t="str">
        <f ca="1">IF(基本情報入力シート!$B87="","",INDIRECT("基本情報入力シート!L２４"))</f>
        <v/>
      </c>
      <c r="AD34" s="508" t="str">
        <f ca="1">IF(基本情報入力シート!$B87="","",INDIRECT("基本情報入力シート!L２５"))</f>
        <v/>
      </c>
      <c r="AE34" s="508" t="str">
        <f ca="1">IF(基本情報入力シート!$B87="","",INDIRECT("基本情報入力シート!L２6"))</f>
        <v/>
      </c>
      <c r="AF34" s="508" t="str">
        <f ca="1">IF(基本情報入力シート!$B87="","",INDIRECT("基本情報入力シート!L２７"))</f>
        <v/>
      </c>
      <c r="AG34" s="508" t="str">
        <f ca="1">IF(基本情報入力シート!$B87="","",INDIRECT("基本情報入力シート!L２８"))</f>
        <v/>
      </c>
      <c r="AH34" s="494" t="str">
        <f ca="1">IF(基本情報入力シート!$B87="","",INDIRECT("'別紙様式2-1（処遇改善加算対象サービス　総括表）'!AH18"))</f>
        <v/>
      </c>
      <c r="AI34" s="494" t="str">
        <f ca="1">IF(基本情報入力シート!$B87="","",INDIRECT("'別紙様式2-1（処遇改善加算対象サービス　総括表）'!AH２２"))</f>
        <v/>
      </c>
      <c r="AJ34" s="494" t="str">
        <f>IF(基本情報入力シート!$B87="","",IF('別紙様式2-1（処遇改善加算対象サービス　総括表）'!$B$24="","",
'別紙様式2-1（処遇改善加算対象サービス　総括表）'!$B$24))</f>
        <v/>
      </c>
      <c r="AK34" s="494" t="str">
        <f>IF(基本情報入力シート!$B87="","",IF('別紙様式2-1（処遇改善加算対象サービス　総括表）'!$B$25="","",
'別紙様式2-1（処遇改善加算対象サービス　総括表）'!$B$25))</f>
        <v/>
      </c>
      <c r="AL34" s="494" t="str">
        <f>IF(基本情報入力シート!$B87="","",IF('別紙様式2-1（処遇改善加算対象サービス　総括表）'!$B$26="","",
'別紙様式2-1（処遇改善加算対象サービス　総括表）'!$B$26))</f>
        <v/>
      </c>
      <c r="AM34" s="494" t="str">
        <f>IF(基本情報入力シート!$B87="","",IF('別紙様式2-1（処遇改善加算対象サービス　総括表）'!$B$30="","",
'別紙様式2-1（処遇改善加算対象サービス　総括表）'!$B$30))</f>
        <v/>
      </c>
      <c r="AN34" s="494" t="str">
        <f>IF(基本情報入力シート!$B87="","",IF('別紙様式2-1（処遇改善加算対象サービス　総括表）'!$B$31="","",
'別紙様式2-1（処遇改善加算対象サービス　総括表）'!$B$31))</f>
        <v/>
      </c>
      <c r="AO34" s="508" t="str">
        <f>IF(基本情報入力シート!$B87="","",IF('別紙様式2-1（処遇改善加算対象サービス　総括表）'!$M$32="","",
'別紙様式2-1（処遇改善加算対象サービス　総括表）'!$M$32))</f>
        <v/>
      </c>
      <c r="AP34" s="494" t="str">
        <f>IF(基本情報入力シート!$B87="","",   IF('別紙様式2-2（処遇改善加算対象外サービス　総括表）'!$AH$17="","",'別紙様式2-2（処遇改善加算対象外サービス　総括表）'!$AH$17))</f>
        <v/>
      </c>
      <c r="AQ34" s="494" t="str">
        <f>IF(基本情報入力シート!$B87="","",   IF('別紙様式2-2（処遇改善加算対象外サービス　総括表）'!$AH$18="","", '別紙様式2-2（処遇改善加算対象外サービス　総括表）'!$AH$18))</f>
        <v/>
      </c>
      <c r="AR34" s="494" t="str">
        <f>IF(基本情報入力シート!$B87="","",   IF('別紙様式2-2（処遇改善加算対象外サービス　総括表）'!$AH$19="","",'別紙様式2-2（処遇改善加算対象外サービス　総括表）'!$AH$19))</f>
        <v/>
      </c>
      <c r="AS34" s="494" t="str">
        <f>IF(基本情報入力シート!$B87="","",   IF('別紙様式2-2（処遇改善加算対象外サービス　総括表）'!$F$21="","",'別紙様式2-2（処遇改善加算対象外サービス　総括表）'!$F$21))</f>
        <v/>
      </c>
      <c r="AT34" s="494" t="str">
        <f>IF(基本情報入力シート!$B87="","",   IF('別紙様式2-2（処遇改善加算対象外サービス　総括表）'!$F$22="","",'別紙様式2-2（処遇改善加算対象外サービス　総括表）'!$F$22))</f>
        <v/>
      </c>
      <c r="AU34" s="494" t="str">
        <f>IF(基本情報入力シート!$B87="","",   IF('別紙様式2-2（処遇改善加算対象外サービス　総括表）'!$F$23="","",'別紙様式2-2（処遇改善加算対象外サービス　総括表）'!$F$23))</f>
        <v/>
      </c>
      <c r="AV34" s="494" t="str">
        <f>IF(基本情報入力シート!$B87="","",   IF('別紙様式2-2（処遇改善加算対象外サービス　総括表）'!$F$24="","",'別紙様式2-2（処遇改善加算対象外サービス　総括表）'!$F$24))</f>
        <v/>
      </c>
      <c r="AW34" s="494" t="str">
        <f>IF(基本情報入力シート!$B87="","",   IF('別紙様式2-2（処遇改善加算対象外サービス　総括表）'!$F$25="","",'別紙様式2-2（処遇改善加算対象外サービス　総括表）'!$F$25))</f>
        <v/>
      </c>
      <c r="AX34" s="494" t="str">
        <f>IF(基本情報入力シート!$B87="","",   IF('別紙様式2-2（処遇改善加算対象外サービス　総括表）'!$F$26="","",'別紙様式2-2（処遇改善加算対象外サービス　総括表）'!$F$26))</f>
        <v/>
      </c>
      <c r="AY34" s="494" t="str">
        <f>IF(基本情報入力シート!$B87="","",   IF('別紙様式2-2（処遇改善加算対象外サービス　総括表）'!$F$27="","",'別紙様式2-2（処遇改善加算対象外サービス　総括表）'!$F$27))</f>
        <v/>
      </c>
      <c r="AZ34" s="494" t="str">
        <f>IF(基本情報入力シート!$B87="","",   IF('別紙様式2-2（処遇改善加算対象外サービス　総括表）'!$F$28="","",'別紙様式2-2（処遇改善加算対象外サービス　総括表）'!$F$28))</f>
        <v/>
      </c>
      <c r="BA34" s="494" t="str">
        <f>IF(基本情報入力シート!$B87="","",   IF('別紙様式2-2（処遇改善加算対象外サービス　総括表）'!$F$29="","",'別紙様式2-2（処遇改善加算対象外サービス　総括表）'!$F$29))</f>
        <v/>
      </c>
      <c r="BB34" s="494" t="str">
        <f>IF(基本情報入力シート!$B87="","",   IF('別紙様式2-2（処遇改善加算対象外サービス　総括表）'!$F$30="","",'別紙様式2-2（処遇改善加算対象外サービス　総括表）'!$F$30))</f>
        <v/>
      </c>
      <c r="BC34" s="494" t="str">
        <f>IF(基本情報入力シート!$B87="","",   IF('別紙様式2-2（処遇改善加算対象外サービス　総括表）'!$F$31="","",'別紙様式2-2（処遇改善加算対象外サービス　総括表）'!$F$31))</f>
        <v/>
      </c>
      <c r="BD34" s="494" t="str">
        <f>IF(基本情報入力シート!$B87="","",   IF('別紙様式2-2（処遇改善加算対象外サービス　総括表）'!$F$32="","",'別紙様式2-2（処遇改善加算対象外サービス　総括表）'!$F$32))</f>
        <v/>
      </c>
      <c r="BE34" s="494" t="str">
        <f>IF(基本情報入力シート!$B87="","",   IF('別紙様式2-2（処遇改善加算対象外サービス　総括表）'!$F$33="","",'別紙様式2-2（処遇改善加算対象外サービス　総括表）'!$F$33))</f>
        <v/>
      </c>
      <c r="BF34" s="494" t="str">
        <f>IF(基本情報入力シート!$B87="","",   IF('別紙様式2-2（処遇改善加算対象外サービス　総括表）'!$F$34="","",'別紙様式2-2（処遇改善加算対象外サービス　総括表）'!$F$34))</f>
        <v/>
      </c>
      <c r="BG34" s="494" t="str">
        <f>IF(基本情報入力シート!$B87="","",   IF('別紙様式2-2（処遇改善加算対象外サービス　総括表）'!$F$35="","",'別紙様式2-2（処遇改善加算対象外サービス　総括表）'!$F$35))</f>
        <v/>
      </c>
      <c r="BH34" s="494" t="str">
        <f>IF(基本情報入力シート!$B87="","",   IF('別紙様式2-2（処遇改善加算対象外サービス　総括表）'!$F$36="","",'別紙様式2-2（処遇改善加算対象外サービス　総括表）'!$F$36))</f>
        <v/>
      </c>
      <c r="BI34" s="494" t="str">
        <f>IF(基本情報入力シート!$B87="","",   IF('別紙様式2-2（処遇改善加算対象外サービス　総括表）'!$F$37="","",'別紙様式2-2（処遇改善加算対象外サービス　総括表）'!$F$37))</f>
        <v/>
      </c>
      <c r="BJ34" s="494" t="str">
        <f>IF(基本情報入力シート!$B87="","",   IF('別紙様式2-2（処遇改善加算対象外サービス　総括表）'!$F$38="","",'別紙様式2-2（処遇改善加算対象外サービス　総括表）'!$F$38))</f>
        <v/>
      </c>
      <c r="BK34" s="494" t="str">
        <f>IF(基本情報入力シート!$B87="","",   IF('別紙様式2-2（処遇改善加算対象外サービス　総括表）'!$F$39="","",'別紙様式2-2（処遇改善加算対象外サービス　総括表）'!$F$39))</f>
        <v/>
      </c>
      <c r="BL34" s="494" t="str">
        <f>IF(基本情報入力シート!$B87="","",   IF('別紙様式2-2（処遇改善加算対象外サービス　総括表）'!$F$40="","",'別紙様式2-2（処遇改善加算対象外サービス　総括表）'!$F$40))</f>
        <v/>
      </c>
      <c r="BM34" s="494" t="str">
        <f>IF(基本情報入力シート!$B87="","",   IF('別紙様式2-2（処遇改善加算対象外サービス　総括表）'!$F$41="","",'別紙様式2-2（処遇改善加算対象外サービス　総括表）'!$F$41))</f>
        <v/>
      </c>
      <c r="BN34" s="494" t="str">
        <f>IF(基本情報入力シート!$B87="","",   IF('別紙様式2-2（処遇改善加算対象外サービス　総括表）'!$F$42="","",'別紙様式2-2（処遇改善加算対象外サービス　総括表）'!$F$42))</f>
        <v/>
      </c>
      <c r="BO34" s="494" t="str">
        <f>IF(基本情報入力シート!$B87="","",   IF('別紙様式2-2（処遇改善加算対象外サービス　総括表）'!$F$43="","",'別紙様式2-2（処遇改善加算対象外サービス　総括表）'!$F$43))</f>
        <v/>
      </c>
      <c r="BP34" s="494" t="str">
        <f>IF(基本情報入力シート!$B87="","",   IF('別紙様式2-2（処遇改善加算対象外サービス　総括表）'!$F$44="","",'別紙様式2-2（処遇改善加算対象外サービス　総括表）'!$F$44))</f>
        <v/>
      </c>
      <c r="BQ34" s="494" t="str">
        <f>IF(基本情報入力シート!$B87="","",   IF('別紙様式2-2（処遇改善加算対象外サービス　総括表）'!$F$45="","",'別紙様式2-2（処遇改善加算対象外サービス　総括表）'!$F$45))</f>
        <v/>
      </c>
      <c r="BR34" s="494" t="str">
        <f>IF(基本情報入力シート!$B87="","",   IF('別紙様式2-2（処遇改善加算対象外サービス　総括表）'!$F$46="","",'別紙様式2-2（処遇改善加算対象外サービス　総括表）'!$F$46))</f>
        <v/>
      </c>
      <c r="BS34" s="494" t="str">
        <f>IF(基本情報入力シート!$B87="","",   IF('別紙様式2-2（処遇改善加算対象外サービス　総括表）'!$F$47="","",'別紙様式2-2（処遇改善加算対象外サービス　総括表）'!$F$47))</f>
        <v/>
      </c>
      <c r="BT34" s="494" t="str">
        <f>IF(基本情報入力シート!$B87="","",   IF('別紙様式2-2（処遇改善加算対象外サービス　総括表）'!$F$48="","",'別紙様式2-2（処遇改善加算対象外サービス　総括表）'!$F$48))</f>
        <v/>
      </c>
      <c r="BU34" s="494" t="str">
        <f>IF(基本情報入力シート!$B87="","",   IF('別紙様式2-2（処遇改善加算対象外サービス　総括表）'!$F$49="","",'別紙様式2-2（処遇改善加算対象外サービス　総括表）'!$F$49))</f>
        <v/>
      </c>
    </row>
    <row r="35" spans="1:73">
      <c r="A35" s="508" t="str">
        <f>IF('別紙様式2-3（個表） '!B45="","",'別紙様式2-3（個表） '!A45)</f>
        <v/>
      </c>
      <c r="B35" s="494" t="str">
        <f>IF(基本情報入力シート!B88="","",基本情報入力シート!B88)</f>
        <v/>
      </c>
      <c r="C35" s="513" t="str">
        <f>IF(基本情報入力シート!L88="","",基本情報入力シート!L88)</f>
        <v/>
      </c>
      <c r="D35" s="513" t="str">
        <f>IF(基本情報入力シート!Q88="","",基本情報入力シート!Q88)</f>
        <v/>
      </c>
      <c r="E35" s="513" t="str">
        <f>IF(基本情報入力シート!V88="","",基本情報入力シート!V88)</f>
        <v/>
      </c>
      <c r="F35" s="513" t="str">
        <f>IF(基本情報入力シート!W88="","",基本情報入力シート!W88)</f>
        <v/>
      </c>
      <c r="G35" s="513" t="str">
        <f>IF(基本情報入力シート!Z88="","",基本情報入力シート!Z88)</f>
        <v/>
      </c>
      <c r="H35" s="494" t="str">
        <f>IF(基本情報入力シート!AC88="","",基本情報入力シート!AC88)</f>
        <v/>
      </c>
      <c r="I35" s="514" t="str">
        <f>IF(基本情報入力シート!AD88="","",基本情報入力シート!AD88)</f>
        <v/>
      </c>
      <c r="J35" s="514" t="str">
        <f>IF(基本情報入力シート!AE88="","",基本情報入力シート!AE88)</f>
        <v/>
      </c>
      <c r="K35" s="508" t="str">
        <f>IF('別紙様式2-3（個表） '!J45="","",'別紙様式2-3（個表） '!J45)</f>
        <v/>
      </c>
      <c r="L35" s="508" t="str">
        <f>IF('別紙様式2-3（個表） '!K45="","",'別紙様式2-3（個表） '!K45)</f>
        <v/>
      </c>
      <c r="M35" s="508" t="str">
        <f>IF('別紙様式2-3（個表） '!L45="","",'別紙様式2-3（個表） '!L45)</f>
        <v/>
      </c>
      <c r="N35" s="508" t="str">
        <f>IF('別紙様式2-3（個表） '!M45="","",'別紙様式2-3（個表） '!M45)</f>
        <v/>
      </c>
      <c r="O35" s="508" t="str">
        <f>IF('別紙様式2-3（個表） '!N45="","",'別紙様式2-3（個表） '!N45)</f>
        <v/>
      </c>
      <c r="P35" s="508" t="str">
        <f>IF('別紙様式2-3（個表） '!O45="","",'別紙様式2-3（個表） '!O45)</f>
        <v>令和７年12月</v>
      </c>
      <c r="Q35" s="508" t="str">
        <f>IF('別紙様式2-3（個表） '!P45="","",'別紙様式2-3（個表） '!P45)</f>
        <v>未入力あり</v>
      </c>
      <c r="R35" s="508" t="str">
        <f>IF('別紙様式2-3（個表） '!Q45="","",'別紙様式2-3（個表） '!Q45)</f>
        <v/>
      </c>
      <c r="S35" s="508" t="str">
        <f>IF('別紙様式2-3（個表） '!R45="","",'別紙様式2-3（個表） '!R45)</f>
        <v/>
      </c>
      <c r="T35" s="508" t="str">
        <f>IF('別紙様式2-3（個表） '!S45="","",'別紙様式2-3（個表） '!S45)</f>
        <v/>
      </c>
      <c r="U35" s="494" t="str">
        <f>IF('別紙様式2-3（個表） '!T45="","",'別紙様式2-3（個表） '!T45)</f>
        <v/>
      </c>
      <c r="V35" s="508" t="str">
        <f ca="1">IF(基本情報入力シート!$B88="","",INDIRECT("基本情報入力シート!L1７"))</f>
        <v/>
      </c>
      <c r="W35" s="508" t="str">
        <f ca="1">IF(基本情報入力シート!$B88="","",INDIRECT("基本情報入力シート!L1８"))</f>
        <v/>
      </c>
      <c r="X35" s="508" t="str">
        <f ca="1">IF(基本情報入力シート!B88="","",INDIRECT("基本情報入力シート!L1９")&amp;(INDIRECT("基本情報入力シート!P19"))&amp;(INDIRECT("基本情報入力シート!Q19")))</f>
        <v/>
      </c>
      <c r="Y35" s="508" t="str">
        <f ca="1">IF(基本情報入力シート!$B88="","",INDIRECT("基本情報入力シート!L２０"))</f>
        <v/>
      </c>
      <c r="Z35" s="508" t="str">
        <f ca="1">IF(基本情報入力シート!$B88="","",INDIRECT("基本情報入力シート!L２１"))</f>
        <v/>
      </c>
      <c r="AA35" s="508" t="str">
        <f ca="1">IF(基本情報入力シート!$B88="","",INDIRECT("基本情報入力シート!L２２"))</f>
        <v/>
      </c>
      <c r="AB35" s="508" t="str">
        <f ca="1">IF(基本情報入力シート!$B88="","",INDIRECT("基本情報入力シート!L２３"))</f>
        <v/>
      </c>
      <c r="AC35" s="508" t="str">
        <f ca="1">IF(基本情報入力シート!$B88="","",INDIRECT("基本情報入力シート!L２４"))</f>
        <v/>
      </c>
      <c r="AD35" s="508" t="str">
        <f ca="1">IF(基本情報入力シート!$B88="","",INDIRECT("基本情報入力シート!L２５"))</f>
        <v/>
      </c>
      <c r="AE35" s="508" t="str">
        <f ca="1">IF(基本情報入力シート!$B88="","",INDIRECT("基本情報入力シート!L２6"))</f>
        <v/>
      </c>
      <c r="AF35" s="508" t="str">
        <f ca="1">IF(基本情報入力シート!$B88="","",INDIRECT("基本情報入力シート!L２７"))</f>
        <v/>
      </c>
      <c r="AG35" s="508" t="str">
        <f ca="1">IF(基本情報入力シート!$B88="","",INDIRECT("基本情報入力シート!L２８"))</f>
        <v/>
      </c>
      <c r="AH35" s="494" t="str">
        <f ca="1">IF(基本情報入力シート!$B88="","",INDIRECT("'別紙様式2-1（処遇改善加算対象サービス　総括表）'!AH18"))</f>
        <v/>
      </c>
      <c r="AI35" s="494" t="str">
        <f ca="1">IF(基本情報入力シート!$B88="","",INDIRECT("'別紙様式2-1（処遇改善加算対象サービス　総括表）'!AH２２"))</f>
        <v/>
      </c>
      <c r="AJ35" s="494" t="str">
        <f>IF(基本情報入力シート!$B88="","",IF('別紙様式2-1（処遇改善加算対象サービス　総括表）'!$B$24="","",
'別紙様式2-1（処遇改善加算対象サービス　総括表）'!$B$24))</f>
        <v/>
      </c>
      <c r="AK35" s="494" t="str">
        <f>IF(基本情報入力シート!$B88="","",IF('別紙様式2-1（処遇改善加算対象サービス　総括表）'!$B$25="","",
'別紙様式2-1（処遇改善加算対象サービス　総括表）'!$B$25))</f>
        <v/>
      </c>
      <c r="AL35" s="494" t="str">
        <f>IF(基本情報入力シート!$B88="","",IF('別紙様式2-1（処遇改善加算対象サービス　総括表）'!$B$26="","",
'別紙様式2-1（処遇改善加算対象サービス　総括表）'!$B$26))</f>
        <v/>
      </c>
      <c r="AM35" s="494" t="str">
        <f>IF(基本情報入力シート!$B88="","",IF('別紙様式2-1（処遇改善加算対象サービス　総括表）'!$B$30="","",
'別紙様式2-1（処遇改善加算対象サービス　総括表）'!$B$30))</f>
        <v/>
      </c>
      <c r="AN35" s="494" t="str">
        <f>IF(基本情報入力シート!$B88="","",IF('別紙様式2-1（処遇改善加算対象サービス　総括表）'!$B$31="","",
'別紙様式2-1（処遇改善加算対象サービス　総括表）'!$B$31))</f>
        <v/>
      </c>
      <c r="AO35" s="508" t="str">
        <f>IF(基本情報入力シート!$B88="","",IF('別紙様式2-1（処遇改善加算対象サービス　総括表）'!$M$32="","",
'別紙様式2-1（処遇改善加算対象サービス　総括表）'!$M$32))</f>
        <v/>
      </c>
      <c r="AP35" s="494" t="str">
        <f>IF(基本情報入力シート!$B88="","",   IF('別紙様式2-2（処遇改善加算対象外サービス　総括表）'!$AH$17="","",'別紙様式2-2（処遇改善加算対象外サービス　総括表）'!$AH$17))</f>
        <v/>
      </c>
      <c r="AQ35" s="494" t="str">
        <f>IF(基本情報入力シート!$B88="","",   IF('別紙様式2-2（処遇改善加算対象外サービス　総括表）'!$AH$18="","", '別紙様式2-2（処遇改善加算対象外サービス　総括表）'!$AH$18))</f>
        <v/>
      </c>
      <c r="AR35" s="494" t="str">
        <f>IF(基本情報入力シート!$B88="","",   IF('別紙様式2-2（処遇改善加算対象外サービス　総括表）'!$AH$19="","",'別紙様式2-2（処遇改善加算対象外サービス　総括表）'!$AH$19))</f>
        <v/>
      </c>
      <c r="AS35" s="494" t="str">
        <f>IF(基本情報入力シート!$B88="","",   IF('別紙様式2-2（処遇改善加算対象外サービス　総括表）'!$F$21="","",'別紙様式2-2（処遇改善加算対象外サービス　総括表）'!$F$21))</f>
        <v/>
      </c>
      <c r="AT35" s="494" t="str">
        <f>IF(基本情報入力シート!$B88="","",   IF('別紙様式2-2（処遇改善加算対象外サービス　総括表）'!$F$22="","",'別紙様式2-2（処遇改善加算対象外サービス　総括表）'!$F$22))</f>
        <v/>
      </c>
      <c r="AU35" s="494" t="str">
        <f>IF(基本情報入力シート!$B88="","",   IF('別紙様式2-2（処遇改善加算対象外サービス　総括表）'!$F$23="","",'別紙様式2-2（処遇改善加算対象外サービス　総括表）'!$F$23))</f>
        <v/>
      </c>
      <c r="AV35" s="494" t="str">
        <f>IF(基本情報入力シート!$B88="","",   IF('別紙様式2-2（処遇改善加算対象外サービス　総括表）'!$F$24="","",'別紙様式2-2（処遇改善加算対象外サービス　総括表）'!$F$24))</f>
        <v/>
      </c>
      <c r="AW35" s="494" t="str">
        <f>IF(基本情報入力シート!$B88="","",   IF('別紙様式2-2（処遇改善加算対象外サービス　総括表）'!$F$25="","",'別紙様式2-2（処遇改善加算対象外サービス　総括表）'!$F$25))</f>
        <v/>
      </c>
      <c r="AX35" s="494" t="str">
        <f>IF(基本情報入力シート!$B88="","",   IF('別紙様式2-2（処遇改善加算対象外サービス　総括表）'!$F$26="","",'別紙様式2-2（処遇改善加算対象外サービス　総括表）'!$F$26))</f>
        <v/>
      </c>
      <c r="AY35" s="494" t="str">
        <f>IF(基本情報入力シート!$B88="","",   IF('別紙様式2-2（処遇改善加算対象外サービス　総括表）'!$F$27="","",'別紙様式2-2（処遇改善加算対象外サービス　総括表）'!$F$27))</f>
        <v/>
      </c>
      <c r="AZ35" s="494" t="str">
        <f>IF(基本情報入力シート!$B88="","",   IF('別紙様式2-2（処遇改善加算対象外サービス　総括表）'!$F$28="","",'別紙様式2-2（処遇改善加算対象外サービス　総括表）'!$F$28))</f>
        <v/>
      </c>
      <c r="BA35" s="494" t="str">
        <f>IF(基本情報入力シート!$B88="","",   IF('別紙様式2-2（処遇改善加算対象外サービス　総括表）'!$F$29="","",'別紙様式2-2（処遇改善加算対象外サービス　総括表）'!$F$29))</f>
        <v/>
      </c>
      <c r="BB35" s="494" t="str">
        <f>IF(基本情報入力シート!$B88="","",   IF('別紙様式2-2（処遇改善加算対象外サービス　総括表）'!$F$30="","",'別紙様式2-2（処遇改善加算対象外サービス　総括表）'!$F$30))</f>
        <v/>
      </c>
      <c r="BC35" s="494" t="str">
        <f>IF(基本情報入力シート!$B88="","",   IF('別紙様式2-2（処遇改善加算対象外サービス　総括表）'!$F$31="","",'別紙様式2-2（処遇改善加算対象外サービス　総括表）'!$F$31))</f>
        <v/>
      </c>
      <c r="BD35" s="494" t="str">
        <f>IF(基本情報入力シート!$B88="","",   IF('別紙様式2-2（処遇改善加算対象外サービス　総括表）'!$F$32="","",'別紙様式2-2（処遇改善加算対象外サービス　総括表）'!$F$32))</f>
        <v/>
      </c>
      <c r="BE35" s="494" t="str">
        <f>IF(基本情報入力シート!$B88="","",   IF('別紙様式2-2（処遇改善加算対象外サービス　総括表）'!$F$33="","",'別紙様式2-2（処遇改善加算対象外サービス　総括表）'!$F$33))</f>
        <v/>
      </c>
      <c r="BF35" s="494" t="str">
        <f>IF(基本情報入力シート!$B88="","",   IF('別紙様式2-2（処遇改善加算対象外サービス　総括表）'!$F$34="","",'別紙様式2-2（処遇改善加算対象外サービス　総括表）'!$F$34))</f>
        <v/>
      </c>
      <c r="BG35" s="494" t="str">
        <f>IF(基本情報入力シート!$B88="","",   IF('別紙様式2-2（処遇改善加算対象外サービス　総括表）'!$F$35="","",'別紙様式2-2（処遇改善加算対象外サービス　総括表）'!$F$35))</f>
        <v/>
      </c>
      <c r="BH35" s="494" t="str">
        <f>IF(基本情報入力シート!$B88="","",   IF('別紙様式2-2（処遇改善加算対象外サービス　総括表）'!$F$36="","",'別紙様式2-2（処遇改善加算対象外サービス　総括表）'!$F$36))</f>
        <v/>
      </c>
      <c r="BI35" s="494" t="str">
        <f>IF(基本情報入力シート!$B88="","",   IF('別紙様式2-2（処遇改善加算対象外サービス　総括表）'!$F$37="","",'別紙様式2-2（処遇改善加算対象外サービス　総括表）'!$F$37))</f>
        <v/>
      </c>
      <c r="BJ35" s="494" t="str">
        <f>IF(基本情報入力シート!$B88="","",   IF('別紙様式2-2（処遇改善加算対象外サービス　総括表）'!$F$38="","",'別紙様式2-2（処遇改善加算対象外サービス　総括表）'!$F$38))</f>
        <v/>
      </c>
      <c r="BK35" s="494" t="str">
        <f>IF(基本情報入力シート!$B88="","",   IF('別紙様式2-2（処遇改善加算対象外サービス　総括表）'!$F$39="","",'別紙様式2-2（処遇改善加算対象外サービス　総括表）'!$F$39))</f>
        <v/>
      </c>
      <c r="BL35" s="494" t="str">
        <f>IF(基本情報入力シート!$B88="","",   IF('別紙様式2-2（処遇改善加算対象外サービス　総括表）'!$F$40="","",'別紙様式2-2（処遇改善加算対象外サービス　総括表）'!$F$40))</f>
        <v/>
      </c>
      <c r="BM35" s="494" t="str">
        <f>IF(基本情報入力シート!$B88="","",   IF('別紙様式2-2（処遇改善加算対象外サービス　総括表）'!$F$41="","",'別紙様式2-2（処遇改善加算対象外サービス　総括表）'!$F$41))</f>
        <v/>
      </c>
      <c r="BN35" s="494" t="str">
        <f>IF(基本情報入力シート!$B88="","",   IF('別紙様式2-2（処遇改善加算対象外サービス　総括表）'!$F$42="","",'別紙様式2-2（処遇改善加算対象外サービス　総括表）'!$F$42))</f>
        <v/>
      </c>
      <c r="BO35" s="494" t="str">
        <f>IF(基本情報入力シート!$B88="","",   IF('別紙様式2-2（処遇改善加算対象外サービス　総括表）'!$F$43="","",'別紙様式2-2（処遇改善加算対象外サービス　総括表）'!$F$43))</f>
        <v/>
      </c>
      <c r="BP35" s="494" t="str">
        <f>IF(基本情報入力シート!$B88="","",   IF('別紙様式2-2（処遇改善加算対象外サービス　総括表）'!$F$44="","",'別紙様式2-2（処遇改善加算対象外サービス　総括表）'!$F$44))</f>
        <v/>
      </c>
      <c r="BQ35" s="494" t="str">
        <f>IF(基本情報入力シート!$B88="","",   IF('別紙様式2-2（処遇改善加算対象外サービス　総括表）'!$F$45="","",'別紙様式2-2（処遇改善加算対象外サービス　総括表）'!$F$45))</f>
        <v/>
      </c>
      <c r="BR35" s="494" t="str">
        <f>IF(基本情報入力シート!$B88="","",   IF('別紙様式2-2（処遇改善加算対象外サービス　総括表）'!$F$46="","",'別紙様式2-2（処遇改善加算対象外サービス　総括表）'!$F$46))</f>
        <v/>
      </c>
      <c r="BS35" s="494" t="str">
        <f>IF(基本情報入力シート!$B88="","",   IF('別紙様式2-2（処遇改善加算対象外サービス　総括表）'!$F$47="","",'別紙様式2-2（処遇改善加算対象外サービス　総括表）'!$F$47))</f>
        <v/>
      </c>
      <c r="BT35" s="494" t="str">
        <f>IF(基本情報入力シート!$B88="","",   IF('別紙様式2-2（処遇改善加算対象外サービス　総括表）'!$F$48="","",'別紙様式2-2（処遇改善加算対象外サービス　総括表）'!$F$48))</f>
        <v/>
      </c>
      <c r="BU35" s="494" t="str">
        <f>IF(基本情報入力シート!$B88="","",   IF('別紙様式2-2（処遇改善加算対象外サービス　総括表）'!$F$49="","",'別紙様式2-2（処遇改善加算対象外サービス　総括表）'!$F$49))</f>
        <v/>
      </c>
    </row>
    <row r="36" spans="1:73">
      <c r="A36" s="508" t="str">
        <f>IF('別紙様式2-3（個表） '!B46="","",'別紙様式2-3（個表） '!A46)</f>
        <v/>
      </c>
      <c r="B36" s="494" t="str">
        <f>IF(基本情報入力シート!B89="","",基本情報入力シート!B89)</f>
        <v/>
      </c>
      <c r="C36" s="513" t="str">
        <f>IF(基本情報入力シート!L89="","",基本情報入力シート!L89)</f>
        <v/>
      </c>
      <c r="D36" s="513" t="str">
        <f>IF(基本情報入力シート!Q89="","",基本情報入力シート!Q89)</f>
        <v/>
      </c>
      <c r="E36" s="513" t="str">
        <f>IF(基本情報入力シート!V89="","",基本情報入力シート!V89)</f>
        <v/>
      </c>
      <c r="F36" s="513" t="str">
        <f>IF(基本情報入力シート!W89="","",基本情報入力シート!W89)</f>
        <v/>
      </c>
      <c r="G36" s="513" t="str">
        <f>IF(基本情報入力シート!Z89="","",基本情報入力シート!Z89)</f>
        <v/>
      </c>
      <c r="H36" s="494" t="str">
        <f>IF(基本情報入力シート!AC89="","",基本情報入力シート!AC89)</f>
        <v/>
      </c>
      <c r="I36" s="514" t="str">
        <f>IF(基本情報入力シート!AD89="","",基本情報入力シート!AD89)</f>
        <v/>
      </c>
      <c r="J36" s="514" t="str">
        <f>IF(基本情報入力シート!AE89="","",基本情報入力シート!AE89)</f>
        <v/>
      </c>
      <c r="K36" s="508" t="str">
        <f>IF('別紙様式2-3（個表） '!J46="","",'別紙様式2-3（個表） '!J46)</f>
        <v/>
      </c>
      <c r="L36" s="508" t="str">
        <f>IF('別紙様式2-3（個表） '!K46="","",'別紙様式2-3（個表） '!K46)</f>
        <v/>
      </c>
      <c r="M36" s="508" t="str">
        <f>IF('別紙様式2-3（個表） '!L46="","",'別紙様式2-3（個表） '!L46)</f>
        <v/>
      </c>
      <c r="N36" s="508" t="str">
        <f>IF('別紙様式2-3（個表） '!M46="","",'別紙様式2-3（個表） '!M46)</f>
        <v/>
      </c>
      <c r="O36" s="508" t="str">
        <f>IF('別紙様式2-3（個表） '!N46="","",'別紙様式2-3（個表） '!N46)</f>
        <v/>
      </c>
      <c r="P36" s="508" t="str">
        <f>IF('別紙様式2-3（個表） '!O46="","",'別紙様式2-3（個表） '!O46)</f>
        <v>令和７年12月</v>
      </c>
      <c r="Q36" s="508" t="str">
        <f>IF('別紙様式2-3（個表） '!P46="","",'別紙様式2-3（個表） '!P46)</f>
        <v>未入力あり</v>
      </c>
      <c r="R36" s="508" t="str">
        <f>IF('別紙様式2-3（個表） '!Q46="","",'別紙様式2-3（個表） '!Q46)</f>
        <v/>
      </c>
      <c r="S36" s="508" t="str">
        <f>IF('別紙様式2-3（個表） '!R46="","",'別紙様式2-3（個表） '!R46)</f>
        <v/>
      </c>
      <c r="T36" s="508" t="str">
        <f>IF('別紙様式2-3（個表） '!S46="","",'別紙様式2-3（個表） '!S46)</f>
        <v/>
      </c>
      <c r="U36" s="494" t="str">
        <f>IF('別紙様式2-3（個表） '!T46="","",'別紙様式2-3（個表） '!T46)</f>
        <v/>
      </c>
      <c r="V36" s="508" t="str">
        <f ca="1">IF(基本情報入力シート!$B89="","",INDIRECT("基本情報入力シート!L1７"))</f>
        <v/>
      </c>
      <c r="W36" s="508" t="str">
        <f ca="1">IF(基本情報入力シート!$B89="","",INDIRECT("基本情報入力シート!L1８"))</f>
        <v/>
      </c>
      <c r="X36" s="508" t="str">
        <f ca="1">IF(基本情報入力シート!B89="","",INDIRECT("基本情報入力シート!L1９")&amp;(INDIRECT("基本情報入力シート!P19"))&amp;(INDIRECT("基本情報入力シート!Q19")))</f>
        <v/>
      </c>
      <c r="Y36" s="508" t="str">
        <f ca="1">IF(基本情報入力シート!$B89="","",INDIRECT("基本情報入力シート!L２０"))</f>
        <v/>
      </c>
      <c r="Z36" s="508" t="str">
        <f ca="1">IF(基本情報入力シート!$B89="","",INDIRECT("基本情報入力シート!L２１"))</f>
        <v/>
      </c>
      <c r="AA36" s="508" t="str">
        <f ca="1">IF(基本情報入力シート!$B89="","",INDIRECT("基本情報入力シート!L２２"))</f>
        <v/>
      </c>
      <c r="AB36" s="508" t="str">
        <f ca="1">IF(基本情報入力シート!$B89="","",INDIRECT("基本情報入力シート!L２３"))</f>
        <v/>
      </c>
      <c r="AC36" s="508" t="str">
        <f ca="1">IF(基本情報入力シート!$B89="","",INDIRECT("基本情報入力シート!L２４"))</f>
        <v/>
      </c>
      <c r="AD36" s="508" t="str">
        <f ca="1">IF(基本情報入力シート!$B89="","",INDIRECT("基本情報入力シート!L２５"))</f>
        <v/>
      </c>
      <c r="AE36" s="508" t="str">
        <f ca="1">IF(基本情報入力シート!$B89="","",INDIRECT("基本情報入力シート!L２6"))</f>
        <v/>
      </c>
      <c r="AF36" s="508" t="str">
        <f ca="1">IF(基本情報入力シート!$B89="","",INDIRECT("基本情報入力シート!L２７"))</f>
        <v/>
      </c>
      <c r="AG36" s="508" t="str">
        <f ca="1">IF(基本情報入力シート!$B89="","",INDIRECT("基本情報入力シート!L２８"))</f>
        <v/>
      </c>
      <c r="AH36" s="494" t="str">
        <f ca="1">IF(基本情報入力シート!$B89="","",INDIRECT("'別紙様式2-1（処遇改善加算対象サービス　総括表）'!AH18"))</f>
        <v/>
      </c>
      <c r="AI36" s="494" t="str">
        <f ca="1">IF(基本情報入力シート!$B89="","",INDIRECT("'別紙様式2-1（処遇改善加算対象サービス　総括表）'!AH２２"))</f>
        <v/>
      </c>
      <c r="AJ36" s="494" t="str">
        <f>IF(基本情報入力シート!$B89="","",IF('別紙様式2-1（処遇改善加算対象サービス　総括表）'!$B$24="","",
'別紙様式2-1（処遇改善加算対象サービス　総括表）'!$B$24))</f>
        <v/>
      </c>
      <c r="AK36" s="494" t="str">
        <f>IF(基本情報入力シート!$B89="","",IF('別紙様式2-1（処遇改善加算対象サービス　総括表）'!$B$25="","",
'別紙様式2-1（処遇改善加算対象サービス　総括表）'!$B$25))</f>
        <v/>
      </c>
      <c r="AL36" s="494" t="str">
        <f>IF(基本情報入力シート!$B89="","",IF('別紙様式2-1（処遇改善加算対象サービス　総括表）'!$B$26="","",
'別紙様式2-1（処遇改善加算対象サービス　総括表）'!$B$26))</f>
        <v/>
      </c>
      <c r="AM36" s="494" t="str">
        <f>IF(基本情報入力シート!$B89="","",IF('別紙様式2-1（処遇改善加算対象サービス　総括表）'!$B$30="","",
'別紙様式2-1（処遇改善加算対象サービス　総括表）'!$B$30))</f>
        <v/>
      </c>
      <c r="AN36" s="494" t="str">
        <f>IF(基本情報入力シート!$B89="","",IF('別紙様式2-1（処遇改善加算対象サービス　総括表）'!$B$31="","",
'別紙様式2-1（処遇改善加算対象サービス　総括表）'!$B$31))</f>
        <v/>
      </c>
      <c r="AO36" s="508" t="str">
        <f>IF(基本情報入力シート!$B89="","",IF('別紙様式2-1（処遇改善加算対象サービス　総括表）'!$M$32="","",
'別紙様式2-1（処遇改善加算対象サービス　総括表）'!$M$32))</f>
        <v/>
      </c>
      <c r="AP36" s="494" t="str">
        <f>IF(基本情報入力シート!$B89="","",   IF('別紙様式2-2（処遇改善加算対象外サービス　総括表）'!$AH$17="","",'別紙様式2-2（処遇改善加算対象外サービス　総括表）'!$AH$17))</f>
        <v/>
      </c>
      <c r="AQ36" s="494" t="str">
        <f>IF(基本情報入力シート!$B89="","",   IF('別紙様式2-2（処遇改善加算対象外サービス　総括表）'!$AH$18="","", '別紙様式2-2（処遇改善加算対象外サービス　総括表）'!$AH$18))</f>
        <v/>
      </c>
      <c r="AR36" s="494" t="str">
        <f>IF(基本情報入力シート!$B89="","",   IF('別紙様式2-2（処遇改善加算対象外サービス　総括表）'!$AH$19="","",'別紙様式2-2（処遇改善加算対象外サービス　総括表）'!$AH$19))</f>
        <v/>
      </c>
      <c r="AS36" s="494" t="str">
        <f>IF(基本情報入力シート!$B89="","",   IF('別紙様式2-2（処遇改善加算対象外サービス　総括表）'!$F$21="","",'別紙様式2-2（処遇改善加算対象外サービス　総括表）'!$F$21))</f>
        <v/>
      </c>
      <c r="AT36" s="494" t="str">
        <f>IF(基本情報入力シート!$B89="","",   IF('別紙様式2-2（処遇改善加算対象外サービス　総括表）'!$F$22="","",'別紙様式2-2（処遇改善加算対象外サービス　総括表）'!$F$22))</f>
        <v/>
      </c>
      <c r="AU36" s="494" t="str">
        <f>IF(基本情報入力シート!$B89="","",   IF('別紙様式2-2（処遇改善加算対象外サービス　総括表）'!$F$23="","",'別紙様式2-2（処遇改善加算対象外サービス　総括表）'!$F$23))</f>
        <v/>
      </c>
      <c r="AV36" s="494" t="str">
        <f>IF(基本情報入力シート!$B89="","",   IF('別紙様式2-2（処遇改善加算対象外サービス　総括表）'!$F$24="","",'別紙様式2-2（処遇改善加算対象外サービス　総括表）'!$F$24))</f>
        <v/>
      </c>
      <c r="AW36" s="494" t="str">
        <f>IF(基本情報入力シート!$B89="","",   IF('別紙様式2-2（処遇改善加算対象外サービス　総括表）'!$F$25="","",'別紙様式2-2（処遇改善加算対象外サービス　総括表）'!$F$25))</f>
        <v/>
      </c>
      <c r="AX36" s="494" t="str">
        <f>IF(基本情報入力シート!$B89="","",   IF('別紙様式2-2（処遇改善加算対象外サービス　総括表）'!$F$26="","",'別紙様式2-2（処遇改善加算対象外サービス　総括表）'!$F$26))</f>
        <v/>
      </c>
      <c r="AY36" s="494" t="str">
        <f>IF(基本情報入力シート!$B89="","",   IF('別紙様式2-2（処遇改善加算対象外サービス　総括表）'!$F$27="","",'別紙様式2-2（処遇改善加算対象外サービス　総括表）'!$F$27))</f>
        <v/>
      </c>
      <c r="AZ36" s="494" t="str">
        <f>IF(基本情報入力シート!$B89="","",   IF('別紙様式2-2（処遇改善加算対象外サービス　総括表）'!$F$28="","",'別紙様式2-2（処遇改善加算対象外サービス　総括表）'!$F$28))</f>
        <v/>
      </c>
      <c r="BA36" s="494" t="str">
        <f>IF(基本情報入力シート!$B89="","",   IF('別紙様式2-2（処遇改善加算対象外サービス　総括表）'!$F$29="","",'別紙様式2-2（処遇改善加算対象外サービス　総括表）'!$F$29))</f>
        <v/>
      </c>
      <c r="BB36" s="494" t="str">
        <f>IF(基本情報入力シート!$B89="","",   IF('別紙様式2-2（処遇改善加算対象外サービス　総括表）'!$F$30="","",'別紙様式2-2（処遇改善加算対象外サービス　総括表）'!$F$30))</f>
        <v/>
      </c>
      <c r="BC36" s="494" t="str">
        <f>IF(基本情報入力シート!$B89="","",   IF('別紙様式2-2（処遇改善加算対象外サービス　総括表）'!$F$31="","",'別紙様式2-2（処遇改善加算対象外サービス　総括表）'!$F$31))</f>
        <v/>
      </c>
      <c r="BD36" s="494" t="str">
        <f>IF(基本情報入力シート!$B89="","",   IF('別紙様式2-2（処遇改善加算対象外サービス　総括表）'!$F$32="","",'別紙様式2-2（処遇改善加算対象外サービス　総括表）'!$F$32))</f>
        <v/>
      </c>
      <c r="BE36" s="494" t="str">
        <f>IF(基本情報入力シート!$B89="","",   IF('別紙様式2-2（処遇改善加算対象外サービス　総括表）'!$F$33="","",'別紙様式2-2（処遇改善加算対象外サービス　総括表）'!$F$33))</f>
        <v/>
      </c>
      <c r="BF36" s="494" t="str">
        <f>IF(基本情報入力シート!$B89="","",   IF('別紙様式2-2（処遇改善加算対象外サービス　総括表）'!$F$34="","",'別紙様式2-2（処遇改善加算対象外サービス　総括表）'!$F$34))</f>
        <v/>
      </c>
      <c r="BG36" s="494" t="str">
        <f>IF(基本情報入力シート!$B89="","",   IF('別紙様式2-2（処遇改善加算対象外サービス　総括表）'!$F$35="","",'別紙様式2-2（処遇改善加算対象外サービス　総括表）'!$F$35))</f>
        <v/>
      </c>
      <c r="BH36" s="494" t="str">
        <f>IF(基本情報入力シート!$B89="","",   IF('別紙様式2-2（処遇改善加算対象外サービス　総括表）'!$F$36="","",'別紙様式2-2（処遇改善加算対象外サービス　総括表）'!$F$36))</f>
        <v/>
      </c>
      <c r="BI36" s="494" t="str">
        <f>IF(基本情報入力シート!$B89="","",   IF('別紙様式2-2（処遇改善加算対象外サービス　総括表）'!$F$37="","",'別紙様式2-2（処遇改善加算対象外サービス　総括表）'!$F$37))</f>
        <v/>
      </c>
      <c r="BJ36" s="494" t="str">
        <f>IF(基本情報入力シート!$B89="","",   IF('別紙様式2-2（処遇改善加算対象外サービス　総括表）'!$F$38="","",'別紙様式2-2（処遇改善加算対象外サービス　総括表）'!$F$38))</f>
        <v/>
      </c>
      <c r="BK36" s="494" t="str">
        <f>IF(基本情報入力シート!$B89="","",   IF('別紙様式2-2（処遇改善加算対象外サービス　総括表）'!$F$39="","",'別紙様式2-2（処遇改善加算対象外サービス　総括表）'!$F$39))</f>
        <v/>
      </c>
      <c r="BL36" s="494" t="str">
        <f>IF(基本情報入力シート!$B89="","",   IF('別紙様式2-2（処遇改善加算対象外サービス　総括表）'!$F$40="","",'別紙様式2-2（処遇改善加算対象外サービス　総括表）'!$F$40))</f>
        <v/>
      </c>
      <c r="BM36" s="494" t="str">
        <f>IF(基本情報入力シート!$B89="","",   IF('別紙様式2-2（処遇改善加算対象外サービス　総括表）'!$F$41="","",'別紙様式2-2（処遇改善加算対象外サービス　総括表）'!$F$41))</f>
        <v/>
      </c>
      <c r="BN36" s="494" t="str">
        <f>IF(基本情報入力シート!$B89="","",   IF('別紙様式2-2（処遇改善加算対象外サービス　総括表）'!$F$42="","",'別紙様式2-2（処遇改善加算対象外サービス　総括表）'!$F$42))</f>
        <v/>
      </c>
      <c r="BO36" s="494" t="str">
        <f>IF(基本情報入力シート!$B89="","",   IF('別紙様式2-2（処遇改善加算対象外サービス　総括表）'!$F$43="","",'別紙様式2-2（処遇改善加算対象外サービス　総括表）'!$F$43))</f>
        <v/>
      </c>
      <c r="BP36" s="494" t="str">
        <f>IF(基本情報入力シート!$B89="","",   IF('別紙様式2-2（処遇改善加算対象外サービス　総括表）'!$F$44="","",'別紙様式2-2（処遇改善加算対象外サービス　総括表）'!$F$44))</f>
        <v/>
      </c>
      <c r="BQ36" s="494" t="str">
        <f>IF(基本情報入力シート!$B89="","",   IF('別紙様式2-2（処遇改善加算対象外サービス　総括表）'!$F$45="","",'別紙様式2-2（処遇改善加算対象外サービス　総括表）'!$F$45))</f>
        <v/>
      </c>
      <c r="BR36" s="494" t="str">
        <f>IF(基本情報入力シート!$B89="","",   IF('別紙様式2-2（処遇改善加算対象外サービス　総括表）'!$F$46="","",'別紙様式2-2（処遇改善加算対象外サービス　総括表）'!$F$46))</f>
        <v/>
      </c>
      <c r="BS36" s="494" t="str">
        <f>IF(基本情報入力シート!$B89="","",   IF('別紙様式2-2（処遇改善加算対象外サービス　総括表）'!$F$47="","",'別紙様式2-2（処遇改善加算対象外サービス　総括表）'!$F$47))</f>
        <v/>
      </c>
      <c r="BT36" s="494" t="str">
        <f>IF(基本情報入力シート!$B89="","",   IF('別紙様式2-2（処遇改善加算対象外サービス　総括表）'!$F$48="","",'別紙様式2-2（処遇改善加算対象外サービス　総括表）'!$F$48))</f>
        <v/>
      </c>
      <c r="BU36" s="494" t="str">
        <f>IF(基本情報入力シート!$B89="","",   IF('別紙様式2-2（処遇改善加算対象外サービス　総括表）'!$F$49="","",'別紙様式2-2（処遇改善加算対象外サービス　総括表）'!$F$49))</f>
        <v/>
      </c>
    </row>
    <row r="37" spans="1:73">
      <c r="A37" s="508" t="str">
        <f>IF('別紙様式2-3（個表） '!B47="","",'別紙様式2-3（個表） '!A47)</f>
        <v/>
      </c>
      <c r="B37" s="494" t="str">
        <f>IF(基本情報入力シート!B90="","",基本情報入力シート!B90)</f>
        <v/>
      </c>
      <c r="C37" s="513" t="str">
        <f>IF(基本情報入力シート!L90="","",基本情報入力シート!L90)</f>
        <v/>
      </c>
      <c r="D37" s="513" t="str">
        <f>IF(基本情報入力シート!Q90="","",基本情報入力シート!Q90)</f>
        <v/>
      </c>
      <c r="E37" s="513" t="str">
        <f>IF(基本情報入力シート!V90="","",基本情報入力シート!V90)</f>
        <v/>
      </c>
      <c r="F37" s="513" t="str">
        <f>IF(基本情報入力シート!W90="","",基本情報入力シート!W90)</f>
        <v/>
      </c>
      <c r="G37" s="513" t="str">
        <f>IF(基本情報入力シート!Z90="","",基本情報入力シート!Z90)</f>
        <v/>
      </c>
      <c r="H37" s="494" t="str">
        <f>IF(基本情報入力シート!AC90="","",基本情報入力シート!AC90)</f>
        <v/>
      </c>
      <c r="I37" s="514" t="str">
        <f>IF(基本情報入力シート!AD90="","",基本情報入力シート!AD90)</f>
        <v/>
      </c>
      <c r="J37" s="514" t="str">
        <f>IF(基本情報入力シート!AE90="","",基本情報入力シート!AE90)</f>
        <v/>
      </c>
      <c r="K37" s="508" t="str">
        <f>IF('別紙様式2-3（個表） '!J47="","",'別紙様式2-3（個表） '!J47)</f>
        <v/>
      </c>
      <c r="L37" s="508" t="str">
        <f>IF('別紙様式2-3（個表） '!K47="","",'別紙様式2-3（個表） '!K47)</f>
        <v/>
      </c>
      <c r="M37" s="508" t="str">
        <f>IF('別紙様式2-3（個表） '!L47="","",'別紙様式2-3（個表） '!L47)</f>
        <v/>
      </c>
      <c r="N37" s="508" t="str">
        <f>IF('別紙様式2-3（個表） '!M47="","",'別紙様式2-3（個表） '!M47)</f>
        <v/>
      </c>
      <c r="O37" s="508" t="str">
        <f>IF('別紙様式2-3（個表） '!N47="","",'別紙様式2-3（個表） '!N47)</f>
        <v/>
      </c>
      <c r="P37" s="508" t="str">
        <f>IF('別紙様式2-3（個表） '!O47="","",'別紙様式2-3（個表） '!O47)</f>
        <v>令和７年12月</v>
      </c>
      <c r="Q37" s="508" t="str">
        <f>IF('別紙様式2-3（個表） '!P47="","",'別紙様式2-3（個表） '!P47)</f>
        <v>未入力あり</v>
      </c>
      <c r="R37" s="508" t="str">
        <f>IF('別紙様式2-3（個表） '!Q47="","",'別紙様式2-3（個表） '!Q47)</f>
        <v/>
      </c>
      <c r="S37" s="508" t="str">
        <f>IF('別紙様式2-3（個表） '!R47="","",'別紙様式2-3（個表） '!R47)</f>
        <v/>
      </c>
      <c r="T37" s="508" t="str">
        <f>IF('別紙様式2-3（個表） '!S47="","",'別紙様式2-3（個表） '!S47)</f>
        <v/>
      </c>
      <c r="U37" s="494" t="str">
        <f>IF('別紙様式2-3（個表） '!T47="","",'別紙様式2-3（個表） '!T47)</f>
        <v/>
      </c>
      <c r="V37" s="508" t="str">
        <f ca="1">IF(基本情報入力シート!$B90="","",INDIRECT("基本情報入力シート!L1７"))</f>
        <v/>
      </c>
      <c r="W37" s="508" t="str">
        <f ca="1">IF(基本情報入力シート!$B90="","",INDIRECT("基本情報入力シート!L1８"))</f>
        <v/>
      </c>
      <c r="X37" s="508" t="str">
        <f ca="1">IF(基本情報入力シート!B90="","",INDIRECT("基本情報入力シート!L1９")&amp;(INDIRECT("基本情報入力シート!P19"))&amp;(INDIRECT("基本情報入力シート!Q19")))</f>
        <v/>
      </c>
      <c r="Y37" s="508" t="str">
        <f ca="1">IF(基本情報入力シート!$B90="","",INDIRECT("基本情報入力シート!L２０"))</f>
        <v/>
      </c>
      <c r="Z37" s="508" t="str">
        <f ca="1">IF(基本情報入力シート!$B90="","",INDIRECT("基本情報入力シート!L２１"))</f>
        <v/>
      </c>
      <c r="AA37" s="508" t="str">
        <f ca="1">IF(基本情報入力シート!$B90="","",INDIRECT("基本情報入力シート!L２２"))</f>
        <v/>
      </c>
      <c r="AB37" s="508" t="str">
        <f ca="1">IF(基本情報入力シート!$B90="","",INDIRECT("基本情報入力シート!L２３"))</f>
        <v/>
      </c>
      <c r="AC37" s="508" t="str">
        <f ca="1">IF(基本情報入力シート!$B90="","",INDIRECT("基本情報入力シート!L２４"))</f>
        <v/>
      </c>
      <c r="AD37" s="508" t="str">
        <f ca="1">IF(基本情報入力シート!$B90="","",INDIRECT("基本情報入力シート!L２５"))</f>
        <v/>
      </c>
      <c r="AE37" s="508" t="str">
        <f ca="1">IF(基本情報入力シート!$B90="","",INDIRECT("基本情報入力シート!L２6"))</f>
        <v/>
      </c>
      <c r="AF37" s="508" t="str">
        <f ca="1">IF(基本情報入力シート!$B90="","",INDIRECT("基本情報入力シート!L２７"))</f>
        <v/>
      </c>
      <c r="AG37" s="508" t="str">
        <f ca="1">IF(基本情報入力シート!$B90="","",INDIRECT("基本情報入力シート!L２８"))</f>
        <v/>
      </c>
      <c r="AH37" s="494" t="str">
        <f ca="1">IF(基本情報入力シート!$B90="","",INDIRECT("'別紙様式2-1（処遇改善加算対象サービス　総括表）'!AH18"))</f>
        <v/>
      </c>
      <c r="AI37" s="494" t="str">
        <f ca="1">IF(基本情報入力シート!$B90="","",INDIRECT("'別紙様式2-1（処遇改善加算対象サービス　総括表）'!AH２２"))</f>
        <v/>
      </c>
      <c r="AJ37" s="494" t="str">
        <f>IF(基本情報入力シート!$B90="","",IF('別紙様式2-1（処遇改善加算対象サービス　総括表）'!$B$24="","",
'別紙様式2-1（処遇改善加算対象サービス　総括表）'!$B$24))</f>
        <v/>
      </c>
      <c r="AK37" s="494" t="str">
        <f>IF(基本情報入力シート!$B90="","",IF('別紙様式2-1（処遇改善加算対象サービス　総括表）'!$B$25="","",
'別紙様式2-1（処遇改善加算対象サービス　総括表）'!$B$25))</f>
        <v/>
      </c>
      <c r="AL37" s="494" t="str">
        <f>IF(基本情報入力シート!$B90="","",IF('別紙様式2-1（処遇改善加算対象サービス　総括表）'!$B$26="","",
'別紙様式2-1（処遇改善加算対象サービス　総括表）'!$B$26))</f>
        <v/>
      </c>
      <c r="AM37" s="494" t="str">
        <f>IF(基本情報入力シート!$B90="","",IF('別紙様式2-1（処遇改善加算対象サービス　総括表）'!$B$30="","",
'別紙様式2-1（処遇改善加算対象サービス　総括表）'!$B$30))</f>
        <v/>
      </c>
      <c r="AN37" s="494" t="str">
        <f>IF(基本情報入力シート!$B90="","",IF('別紙様式2-1（処遇改善加算対象サービス　総括表）'!$B$31="","",
'別紙様式2-1（処遇改善加算対象サービス　総括表）'!$B$31))</f>
        <v/>
      </c>
      <c r="AO37" s="508" t="str">
        <f>IF(基本情報入力シート!$B90="","",IF('別紙様式2-1（処遇改善加算対象サービス　総括表）'!$M$32="","",
'別紙様式2-1（処遇改善加算対象サービス　総括表）'!$M$32))</f>
        <v/>
      </c>
      <c r="AP37" s="494" t="str">
        <f>IF(基本情報入力シート!$B90="","",   IF('別紙様式2-2（処遇改善加算対象外サービス　総括表）'!$AH$17="","",'別紙様式2-2（処遇改善加算対象外サービス　総括表）'!$AH$17))</f>
        <v/>
      </c>
      <c r="AQ37" s="494" t="str">
        <f>IF(基本情報入力シート!$B90="","",   IF('別紙様式2-2（処遇改善加算対象外サービス　総括表）'!$AH$18="","", '別紙様式2-2（処遇改善加算対象外サービス　総括表）'!$AH$18))</f>
        <v/>
      </c>
      <c r="AR37" s="494" t="str">
        <f>IF(基本情報入力シート!$B90="","",   IF('別紙様式2-2（処遇改善加算対象外サービス　総括表）'!$AH$19="","",'別紙様式2-2（処遇改善加算対象外サービス　総括表）'!$AH$19))</f>
        <v/>
      </c>
      <c r="AS37" s="494" t="str">
        <f>IF(基本情報入力シート!$B90="","",   IF('別紙様式2-2（処遇改善加算対象外サービス　総括表）'!$F$21="","",'別紙様式2-2（処遇改善加算対象外サービス　総括表）'!$F$21))</f>
        <v/>
      </c>
      <c r="AT37" s="494" t="str">
        <f>IF(基本情報入力シート!$B90="","",   IF('別紙様式2-2（処遇改善加算対象外サービス　総括表）'!$F$22="","",'別紙様式2-2（処遇改善加算対象外サービス　総括表）'!$F$22))</f>
        <v/>
      </c>
      <c r="AU37" s="494" t="str">
        <f>IF(基本情報入力シート!$B90="","",   IF('別紙様式2-2（処遇改善加算対象外サービス　総括表）'!$F$23="","",'別紙様式2-2（処遇改善加算対象外サービス　総括表）'!$F$23))</f>
        <v/>
      </c>
      <c r="AV37" s="494" t="str">
        <f>IF(基本情報入力シート!$B90="","",   IF('別紙様式2-2（処遇改善加算対象外サービス　総括表）'!$F$24="","",'別紙様式2-2（処遇改善加算対象外サービス　総括表）'!$F$24))</f>
        <v/>
      </c>
      <c r="AW37" s="494" t="str">
        <f>IF(基本情報入力シート!$B90="","",   IF('別紙様式2-2（処遇改善加算対象外サービス　総括表）'!$F$25="","",'別紙様式2-2（処遇改善加算対象外サービス　総括表）'!$F$25))</f>
        <v/>
      </c>
      <c r="AX37" s="494" t="str">
        <f>IF(基本情報入力シート!$B90="","",   IF('別紙様式2-2（処遇改善加算対象外サービス　総括表）'!$F$26="","",'別紙様式2-2（処遇改善加算対象外サービス　総括表）'!$F$26))</f>
        <v/>
      </c>
      <c r="AY37" s="494" t="str">
        <f>IF(基本情報入力シート!$B90="","",   IF('別紙様式2-2（処遇改善加算対象外サービス　総括表）'!$F$27="","",'別紙様式2-2（処遇改善加算対象外サービス　総括表）'!$F$27))</f>
        <v/>
      </c>
      <c r="AZ37" s="494" t="str">
        <f>IF(基本情報入力シート!$B90="","",   IF('別紙様式2-2（処遇改善加算対象外サービス　総括表）'!$F$28="","",'別紙様式2-2（処遇改善加算対象外サービス　総括表）'!$F$28))</f>
        <v/>
      </c>
      <c r="BA37" s="494" t="str">
        <f>IF(基本情報入力シート!$B90="","",   IF('別紙様式2-2（処遇改善加算対象外サービス　総括表）'!$F$29="","",'別紙様式2-2（処遇改善加算対象外サービス　総括表）'!$F$29))</f>
        <v/>
      </c>
      <c r="BB37" s="494" t="str">
        <f>IF(基本情報入力シート!$B90="","",   IF('別紙様式2-2（処遇改善加算対象外サービス　総括表）'!$F$30="","",'別紙様式2-2（処遇改善加算対象外サービス　総括表）'!$F$30))</f>
        <v/>
      </c>
      <c r="BC37" s="494" t="str">
        <f>IF(基本情報入力シート!$B90="","",   IF('別紙様式2-2（処遇改善加算対象外サービス　総括表）'!$F$31="","",'別紙様式2-2（処遇改善加算対象外サービス　総括表）'!$F$31))</f>
        <v/>
      </c>
      <c r="BD37" s="494" t="str">
        <f>IF(基本情報入力シート!$B90="","",   IF('別紙様式2-2（処遇改善加算対象外サービス　総括表）'!$F$32="","",'別紙様式2-2（処遇改善加算対象外サービス　総括表）'!$F$32))</f>
        <v/>
      </c>
      <c r="BE37" s="494" t="str">
        <f>IF(基本情報入力シート!$B90="","",   IF('別紙様式2-2（処遇改善加算対象外サービス　総括表）'!$F$33="","",'別紙様式2-2（処遇改善加算対象外サービス　総括表）'!$F$33))</f>
        <v/>
      </c>
      <c r="BF37" s="494" t="str">
        <f>IF(基本情報入力シート!$B90="","",   IF('別紙様式2-2（処遇改善加算対象外サービス　総括表）'!$F$34="","",'別紙様式2-2（処遇改善加算対象外サービス　総括表）'!$F$34))</f>
        <v/>
      </c>
      <c r="BG37" s="494" t="str">
        <f>IF(基本情報入力シート!$B90="","",   IF('別紙様式2-2（処遇改善加算対象外サービス　総括表）'!$F$35="","",'別紙様式2-2（処遇改善加算対象外サービス　総括表）'!$F$35))</f>
        <v/>
      </c>
      <c r="BH37" s="494" t="str">
        <f>IF(基本情報入力シート!$B90="","",   IF('別紙様式2-2（処遇改善加算対象外サービス　総括表）'!$F$36="","",'別紙様式2-2（処遇改善加算対象外サービス　総括表）'!$F$36))</f>
        <v/>
      </c>
      <c r="BI37" s="494" t="str">
        <f>IF(基本情報入力シート!$B90="","",   IF('別紙様式2-2（処遇改善加算対象外サービス　総括表）'!$F$37="","",'別紙様式2-2（処遇改善加算対象外サービス　総括表）'!$F$37))</f>
        <v/>
      </c>
      <c r="BJ37" s="494" t="str">
        <f>IF(基本情報入力シート!$B90="","",   IF('別紙様式2-2（処遇改善加算対象外サービス　総括表）'!$F$38="","",'別紙様式2-2（処遇改善加算対象外サービス　総括表）'!$F$38))</f>
        <v/>
      </c>
      <c r="BK37" s="494" t="str">
        <f>IF(基本情報入力シート!$B90="","",   IF('別紙様式2-2（処遇改善加算対象外サービス　総括表）'!$F$39="","",'別紙様式2-2（処遇改善加算対象外サービス　総括表）'!$F$39))</f>
        <v/>
      </c>
      <c r="BL37" s="494" t="str">
        <f>IF(基本情報入力シート!$B90="","",   IF('別紙様式2-2（処遇改善加算対象外サービス　総括表）'!$F$40="","",'別紙様式2-2（処遇改善加算対象外サービス　総括表）'!$F$40))</f>
        <v/>
      </c>
      <c r="BM37" s="494" t="str">
        <f>IF(基本情報入力シート!$B90="","",   IF('別紙様式2-2（処遇改善加算対象外サービス　総括表）'!$F$41="","",'別紙様式2-2（処遇改善加算対象外サービス　総括表）'!$F$41))</f>
        <v/>
      </c>
      <c r="BN37" s="494" t="str">
        <f>IF(基本情報入力シート!$B90="","",   IF('別紙様式2-2（処遇改善加算対象外サービス　総括表）'!$F$42="","",'別紙様式2-2（処遇改善加算対象外サービス　総括表）'!$F$42))</f>
        <v/>
      </c>
      <c r="BO37" s="494" t="str">
        <f>IF(基本情報入力シート!$B90="","",   IF('別紙様式2-2（処遇改善加算対象外サービス　総括表）'!$F$43="","",'別紙様式2-2（処遇改善加算対象外サービス　総括表）'!$F$43))</f>
        <v/>
      </c>
      <c r="BP37" s="494" t="str">
        <f>IF(基本情報入力シート!$B90="","",   IF('別紙様式2-2（処遇改善加算対象外サービス　総括表）'!$F$44="","",'別紙様式2-2（処遇改善加算対象外サービス　総括表）'!$F$44))</f>
        <v/>
      </c>
      <c r="BQ37" s="494" t="str">
        <f>IF(基本情報入力シート!$B90="","",   IF('別紙様式2-2（処遇改善加算対象外サービス　総括表）'!$F$45="","",'別紙様式2-2（処遇改善加算対象外サービス　総括表）'!$F$45))</f>
        <v/>
      </c>
      <c r="BR37" s="494" t="str">
        <f>IF(基本情報入力シート!$B90="","",   IF('別紙様式2-2（処遇改善加算対象外サービス　総括表）'!$F$46="","",'別紙様式2-2（処遇改善加算対象外サービス　総括表）'!$F$46))</f>
        <v/>
      </c>
      <c r="BS37" s="494" t="str">
        <f>IF(基本情報入力シート!$B90="","",   IF('別紙様式2-2（処遇改善加算対象外サービス　総括表）'!$F$47="","",'別紙様式2-2（処遇改善加算対象外サービス　総括表）'!$F$47))</f>
        <v/>
      </c>
      <c r="BT37" s="494" t="str">
        <f>IF(基本情報入力シート!$B90="","",   IF('別紙様式2-2（処遇改善加算対象外サービス　総括表）'!$F$48="","",'別紙様式2-2（処遇改善加算対象外サービス　総括表）'!$F$48))</f>
        <v/>
      </c>
      <c r="BU37" s="494" t="str">
        <f>IF(基本情報入力シート!$B90="","",   IF('別紙様式2-2（処遇改善加算対象外サービス　総括表）'!$F$49="","",'別紙様式2-2（処遇改善加算対象外サービス　総括表）'!$F$49))</f>
        <v/>
      </c>
    </row>
    <row r="38" spans="1:73">
      <c r="A38" s="508" t="str">
        <f>IF('別紙様式2-3（個表） '!B48="","",'別紙様式2-3（個表） '!A48)</f>
        <v/>
      </c>
      <c r="B38" s="494" t="str">
        <f>IF(基本情報入力シート!B91="","",基本情報入力シート!B91)</f>
        <v/>
      </c>
      <c r="C38" s="513" t="str">
        <f>IF(基本情報入力シート!L91="","",基本情報入力シート!L91)</f>
        <v/>
      </c>
      <c r="D38" s="513" t="str">
        <f>IF(基本情報入力シート!Q91="","",基本情報入力シート!Q91)</f>
        <v/>
      </c>
      <c r="E38" s="513" t="str">
        <f>IF(基本情報入力シート!V91="","",基本情報入力シート!V91)</f>
        <v/>
      </c>
      <c r="F38" s="513" t="str">
        <f>IF(基本情報入力シート!W91="","",基本情報入力シート!W91)</f>
        <v/>
      </c>
      <c r="G38" s="513" t="str">
        <f>IF(基本情報入力シート!Z91="","",基本情報入力シート!Z91)</f>
        <v/>
      </c>
      <c r="H38" s="494" t="str">
        <f>IF(基本情報入力シート!AC91="","",基本情報入力シート!AC91)</f>
        <v/>
      </c>
      <c r="I38" s="514" t="str">
        <f>IF(基本情報入力シート!AD91="","",基本情報入力シート!AD91)</f>
        <v/>
      </c>
      <c r="J38" s="514" t="str">
        <f>IF(基本情報入力シート!AE91="","",基本情報入力シート!AE91)</f>
        <v/>
      </c>
      <c r="K38" s="508" t="str">
        <f>IF('別紙様式2-3（個表） '!J48="","",'別紙様式2-3（個表） '!J48)</f>
        <v/>
      </c>
      <c r="L38" s="508" t="str">
        <f>IF('別紙様式2-3（個表） '!K48="","",'別紙様式2-3（個表） '!K48)</f>
        <v/>
      </c>
      <c r="M38" s="508" t="str">
        <f>IF('別紙様式2-3（個表） '!L48="","",'別紙様式2-3（個表） '!L48)</f>
        <v/>
      </c>
      <c r="N38" s="508" t="str">
        <f>IF('別紙様式2-3（個表） '!M48="","",'別紙様式2-3（個表） '!M48)</f>
        <v/>
      </c>
      <c r="O38" s="508" t="str">
        <f>IF('別紙様式2-3（個表） '!N48="","",'別紙様式2-3（個表） '!N48)</f>
        <v/>
      </c>
      <c r="P38" s="508" t="str">
        <f>IF('別紙様式2-3（個表） '!O48="","",'別紙様式2-3（個表） '!O48)</f>
        <v>令和７年12月</v>
      </c>
      <c r="Q38" s="508" t="str">
        <f>IF('別紙様式2-3（個表） '!P48="","",'別紙様式2-3（個表） '!P48)</f>
        <v>未入力あり</v>
      </c>
      <c r="R38" s="508" t="str">
        <f>IF('別紙様式2-3（個表） '!Q48="","",'別紙様式2-3（個表） '!Q48)</f>
        <v/>
      </c>
      <c r="S38" s="508" t="str">
        <f>IF('別紙様式2-3（個表） '!R48="","",'別紙様式2-3（個表） '!R48)</f>
        <v/>
      </c>
      <c r="T38" s="508" t="str">
        <f>IF('別紙様式2-3（個表） '!S48="","",'別紙様式2-3（個表） '!S48)</f>
        <v/>
      </c>
      <c r="U38" s="494" t="str">
        <f>IF('別紙様式2-3（個表） '!T48="","",'別紙様式2-3（個表） '!T48)</f>
        <v/>
      </c>
      <c r="V38" s="508" t="str">
        <f ca="1">IF(基本情報入力シート!$B91="","",INDIRECT("基本情報入力シート!L1７"))</f>
        <v/>
      </c>
      <c r="W38" s="508" t="str">
        <f ca="1">IF(基本情報入力シート!$B91="","",INDIRECT("基本情報入力シート!L1８"))</f>
        <v/>
      </c>
      <c r="X38" s="508" t="str">
        <f ca="1">IF(基本情報入力シート!B91="","",INDIRECT("基本情報入力シート!L1９")&amp;(INDIRECT("基本情報入力シート!P19"))&amp;(INDIRECT("基本情報入力シート!Q19")))</f>
        <v/>
      </c>
      <c r="Y38" s="508" t="str">
        <f ca="1">IF(基本情報入力シート!$B91="","",INDIRECT("基本情報入力シート!L２０"))</f>
        <v/>
      </c>
      <c r="Z38" s="508" t="str">
        <f ca="1">IF(基本情報入力シート!$B91="","",INDIRECT("基本情報入力シート!L２１"))</f>
        <v/>
      </c>
      <c r="AA38" s="508" t="str">
        <f ca="1">IF(基本情報入力シート!$B91="","",INDIRECT("基本情報入力シート!L２２"))</f>
        <v/>
      </c>
      <c r="AB38" s="508" t="str">
        <f ca="1">IF(基本情報入力シート!$B91="","",INDIRECT("基本情報入力シート!L２３"))</f>
        <v/>
      </c>
      <c r="AC38" s="508" t="str">
        <f ca="1">IF(基本情報入力シート!$B91="","",INDIRECT("基本情報入力シート!L２４"))</f>
        <v/>
      </c>
      <c r="AD38" s="508" t="str">
        <f ca="1">IF(基本情報入力シート!$B91="","",INDIRECT("基本情報入力シート!L２５"))</f>
        <v/>
      </c>
      <c r="AE38" s="508" t="str">
        <f ca="1">IF(基本情報入力シート!$B91="","",INDIRECT("基本情報入力シート!L２6"))</f>
        <v/>
      </c>
      <c r="AF38" s="508" t="str">
        <f ca="1">IF(基本情報入力シート!$B91="","",INDIRECT("基本情報入力シート!L２７"))</f>
        <v/>
      </c>
      <c r="AG38" s="508" t="str">
        <f ca="1">IF(基本情報入力シート!$B91="","",INDIRECT("基本情報入力シート!L２８"))</f>
        <v/>
      </c>
      <c r="AH38" s="494" t="str">
        <f ca="1">IF(基本情報入力シート!$B91="","",INDIRECT("'別紙様式2-1（処遇改善加算対象サービス　総括表）'!AH18"))</f>
        <v/>
      </c>
      <c r="AI38" s="494" t="str">
        <f ca="1">IF(基本情報入力シート!$B91="","",INDIRECT("'別紙様式2-1（処遇改善加算対象サービス　総括表）'!AH２２"))</f>
        <v/>
      </c>
      <c r="AJ38" s="494" t="str">
        <f>IF(基本情報入力シート!$B91="","",IF('別紙様式2-1（処遇改善加算対象サービス　総括表）'!$B$24="","",
'別紙様式2-1（処遇改善加算対象サービス　総括表）'!$B$24))</f>
        <v/>
      </c>
      <c r="AK38" s="494" t="str">
        <f>IF(基本情報入力シート!$B91="","",IF('別紙様式2-1（処遇改善加算対象サービス　総括表）'!$B$25="","",
'別紙様式2-1（処遇改善加算対象サービス　総括表）'!$B$25))</f>
        <v/>
      </c>
      <c r="AL38" s="494" t="str">
        <f>IF(基本情報入力シート!$B91="","",IF('別紙様式2-1（処遇改善加算対象サービス　総括表）'!$B$26="","",
'別紙様式2-1（処遇改善加算対象サービス　総括表）'!$B$26))</f>
        <v/>
      </c>
      <c r="AM38" s="494" t="str">
        <f>IF(基本情報入力シート!$B91="","",IF('別紙様式2-1（処遇改善加算対象サービス　総括表）'!$B$30="","",
'別紙様式2-1（処遇改善加算対象サービス　総括表）'!$B$30))</f>
        <v/>
      </c>
      <c r="AN38" s="494" t="str">
        <f>IF(基本情報入力シート!$B91="","",IF('別紙様式2-1（処遇改善加算対象サービス　総括表）'!$B$31="","",
'別紙様式2-1（処遇改善加算対象サービス　総括表）'!$B$31))</f>
        <v/>
      </c>
      <c r="AO38" s="508" t="str">
        <f>IF(基本情報入力シート!$B91="","",IF('別紙様式2-1（処遇改善加算対象サービス　総括表）'!$M$32="","",
'別紙様式2-1（処遇改善加算対象サービス　総括表）'!$M$32))</f>
        <v/>
      </c>
      <c r="AP38" s="494" t="str">
        <f>IF(基本情報入力シート!$B91="","",   IF('別紙様式2-2（処遇改善加算対象外サービス　総括表）'!$AH$17="","",'別紙様式2-2（処遇改善加算対象外サービス　総括表）'!$AH$17))</f>
        <v/>
      </c>
      <c r="AQ38" s="494" t="str">
        <f>IF(基本情報入力シート!$B91="","",   IF('別紙様式2-2（処遇改善加算対象外サービス　総括表）'!$AH$18="","", '別紙様式2-2（処遇改善加算対象外サービス　総括表）'!$AH$18))</f>
        <v/>
      </c>
      <c r="AR38" s="494" t="str">
        <f>IF(基本情報入力シート!$B91="","",   IF('別紙様式2-2（処遇改善加算対象外サービス　総括表）'!$AH$19="","",'別紙様式2-2（処遇改善加算対象外サービス　総括表）'!$AH$19))</f>
        <v/>
      </c>
      <c r="AS38" s="494" t="str">
        <f>IF(基本情報入力シート!$B91="","",   IF('別紙様式2-2（処遇改善加算対象外サービス　総括表）'!$F$21="","",'別紙様式2-2（処遇改善加算対象外サービス　総括表）'!$F$21))</f>
        <v/>
      </c>
      <c r="AT38" s="494" t="str">
        <f>IF(基本情報入力シート!$B91="","",   IF('別紙様式2-2（処遇改善加算対象外サービス　総括表）'!$F$22="","",'別紙様式2-2（処遇改善加算対象外サービス　総括表）'!$F$22))</f>
        <v/>
      </c>
      <c r="AU38" s="494" t="str">
        <f>IF(基本情報入力シート!$B91="","",   IF('別紙様式2-2（処遇改善加算対象外サービス　総括表）'!$F$23="","",'別紙様式2-2（処遇改善加算対象外サービス　総括表）'!$F$23))</f>
        <v/>
      </c>
      <c r="AV38" s="494" t="str">
        <f>IF(基本情報入力シート!$B91="","",   IF('別紙様式2-2（処遇改善加算対象外サービス　総括表）'!$F$24="","",'別紙様式2-2（処遇改善加算対象外サービス　総括表）'!$F$24))</f>
        <v/>
      </c>
      <c r="AW38" s="494" t="str">
        <f>IF(基本情報入力シート!$B91="","",   IF('別紙様式2-2（処遇改善加算対象外サービス　総括表）'!$F$25="","",'別紙様式2-2（処遇改善加算対象外サービス　総括表）'!$F$25))</f>
        <v/>
      </c>
      <c r="AX38" s="494" t="str">
        <f>IF(基本情報入力シート!$B91="","",   IF('別紙様式2-2（処遇改善加算対象外サービス　総括表）'!$F$26="","",'別紙様式2-2（処遇改善加算対象外サービス　総括表）'!$F$26))</f>
        <v/>
      </c>
      <c r="AY38" s="494" t="str">
        <f>IF(基本情報入力シート!$B91="","",   IF('別紙様式2-2（処遇改善加算対象外サービス　総括表）'!$F$27="","",'別紙様式2-2（処遇改善加算対象外サービス　総括表）'!$F$27))</f>
        <v/>
      </c>
      <c r="AZ38" s="494" t="str">
        <f>IF(基本情報入力シート!$B91="","",   IF('別紙様式2-2（処遇改善加算対象外サービス　総括表）'!$F$28="","",'別紙様式2-2（処遇改善加算対象外サービス　総括表）'!$F$28))</f>
        <v/>
      </c>
      <c r="BA38" s="494" t="str">
        <f>IF(基本情報入力シート!$B91="","",   IF('別紙様式2-2（処遇改善加算対象外サービス　総括表）'!$F$29="","",'別紙様式2-2（処遇改善加算対象外サービス　総括表）'!$F$29))</f>
        <v/>
      </c>
      <c r="BB38" s="494" t="str">
        <f>IF(基本情報入力シート!$B91="","",   IF('別紙様式2-2（処遇改善加算対象外サービス　総括表）'!$F$30="","",'別紙様式2-2（処遇改善加算対象外サービス　総括表）'!$F$30))</f>
        <v/>
      </c>
      <c r="BC38" s="494" t="str">
        <f>IF(基本情報入力シート!$B91="","",   IF('別紙様式2-2（処遇改善加算対象外サービス　総括表）'!$F$31="","",'別紙様式2-2（処遇改善加算対象外サービス　総括表）'!$F$31))</f>
        <v/>
      </c>
      <c r="BD38" s="494" t="str">
        <f>IF(基本情報入力シート!$B91="","",   IF('別紙様式2-2（処遇改善加算対象外サービス　総括表）'!$F$32="","",'別紙様式2-2（処遇改善加算対象外サービス　総括表）'!$F$32))</f>
        <v/>
      </c>
      <c r="BE38" s="494" t="str">
        <f>IF(基本情報入力シート!$B91="","",   IF('別紙様式2-2（処遇改善加算対象外サービス　総括表）'!$F$33="","",'別紙様式2-2（処遇改善加算対象外サービス　総括表）'!$F$33))</f>
        <v/>
      </c>
      <c r="BF38" s="494" t="str">
        <f>IF(基本情報入力シート!$B91="","",   IF('別紙様式2-2（処遇改善加算対象外サービス　総括表）'!$F$34="","",'別紙様式2-2（処遇改善加算対象外サービス　総括表）'!$F$34))</f>
        <v/>
      </c>
      <c r="BG38" s="494" t="str">
        <f>IF(基本情報入力シート!$B91="","",   IF('別紙様式2-2（処遇改善加算対象外サービス　総括表）'!$F$35="","",'別紙様式2-2（処遇改善加算対象外サービス　総括表）'!$F$35))</f>
        <v/>
      </c>
      <c r="BH38" s="494" t="str">
        <f>IF(基本情報入力シート!$B91="","",   IF('別紙様式2-2（処遇改善加算対象外サービス　総括表）'!$F$36="","",'別紙様式2-2（処遇改善加算対象外サービス　総括表）'!$F$36))</f>
        <v/>
      </c>
      <c r="BI38" s="494" t="str">
        <f>IF(基本情報入力シート!$B91="","",   IF('別紙様式2-2（処遇改善加算対象外サービス　総括表）'!$F$37="","",'別紙様式2-2（処遇改善加算対象外サービス　総括表）'!$F$37))</f>
        <v/>
      </c>
      <c r="BJ38" s="494" t="str">
        <f>IF(基本情報入力シート!$B91="","",   IF('別紙様式2-2（処遇改善加算対象外サービス　総括表）'!$F$38="","",'別紙様式2-2（処遇改善加算対象外サービス　総括表）'!$F$38))</f>
        <v/>
      </c>
      <c r="BK38" s="494" t="str">
        <f>IF(基本情報入力シート!$B91="","",   IF('別紙様式2-2（処遇改善加算対象外サービス　総括表）'!$F$39="","",'別紙様式2-2（処遇改善加算対象外サービス　総括表）'!$F$39))</f>
        <v/>
      </c>
      <c r="BL38" s="494" t="str">
        <f>IF(基本情報入力シート!$B91="","",   IF('別紙様式2-2（処遇改善加算対象外サービス　総括表）'!$F$40="","",'別紙様式2-2（処遇改善加算対象外サービス　総括表）'!$F$40))</f>
        <v/>
      </c>
      <c r="BM38" s="494" t="str">
        <f>IF(基本情報入力シート!$B91="","",   IF('別紙様式2-2（処遇改善加算対象外サービス　総括表）'!$F$41="","",'別紙様式2-2（処遇改善加算対象外サービス　総括表）'!$F$41))</f>
        <v/>
      </c>
      <c r="BN38" s="494" t="str">
        <f>IF(基本情報入力シート!$B91="","",   IF('別紙様式2-2（処遇改善加算対象外サービス　総括表）'!$F$42="","",'別紙様式2-2（処遇改善加算対象外サービス　総括表）'!$F$42))</f>
        <v/>
      </c>
      <c r="BO38" s="494" t="str">
        <f>IF(基本情報入力シート!$B91="","",   IF('別紙様式2-2（処遇改善加算対象外サービス　総括表）'!$F$43="","",'別紙様式2-2（処遇改善加算対象外サービス　総括表）'!$F$43))</f>
        <v/>
      </c>
      <c r="BP38" s="494" t="str">
        <f>IF(基本情報入力シート!$B91="","",   IF('別紙様式2-2（処遇改善加算対象外サービス　総括表）'!$F$44="","",'別紙様式2-2（処遇改善加算対象外サービス　総括表）'!$F$44))</f>
        <v/>
      </c>
      <c r="BQ38" s="494" t="str">
        <f>IF(基本情報入力シート!$B91="","",   IF('別紙様式2-2（処遇改善加算対象外サービス　総括表）'!$F$45="","",'別紙様式2-2（処遇改善加算対象外サービス　総括表）'!$F$45))</f>
        <v/>
      </c>
      <c r="BR38" s="494" t="str">
        <f>IF(基本情報入力シート!$B91="","",   IF('別紙様式2-2（処遇改善加算対象外サービス　総括表）'!$F$46="","",'別紙様式2-2（処遇改善加算対象外サービス　総括表）'!$F$46))</f>
        <v/>
      </c>
      <c r="BS38" s="494" t="str">
        <f>IF(基本情報入力シート!$B91="","",   IF('別紙様式2-2（処遇改善加算対象外サービス　総括表）'!$F$47="","",'別紙様式2-2（処遇改善加算対象外サービス　総括表）'!$F$47))</f>
        <v/>
      </c>
      <c r="BT38" s="494" t="str">
        <f>IF(基本情報入力シート!$B91="","",   IF('別紙様式2-2（処遇改善加算対象外サービス　総括表）'!$F$48="","",'別紙様式2-2（処遇改善加算対象外サービス　総括表）'!$F$48))</f>
        <v/>
      </c>
      <c r="BU38" s="494" t="str">
        <f>IF(基本情報入力シート!$B91="","",   IF('別紙様式2-2（処遇改善加算対象外サービス　総括表）'!$F$49="","",'別紙様式2-2（処遇改善加算対象外サービス　総括表）'!$F$49))</f>
        <v/>
      </c>
    </row>
    <row r="39" spans="1:73">
      <c r="A39" s="508" t="str">
        <f>IF('別紙様式2-3（個表） '!B49="","",'別紙様式2-3（個表） '!A49)</f>
        <v/>
      </c>
      <c r="B39" s="494" t="str">
        <f>IF(基本情報入力シート!B92="","",基本情報入力シート!B92)</f>
        <v/>
      </c>
      <c r="C39" s="513" t="str">
        <f>IF(基本情報入力シート!L92="","",基本情報入力シート!L92)</f>
        <v/>
      </c>
      <c r="D39" s="513" t="str">
        <f>IF(基本情報入力シート!Q92="","",基本情報入力シート!Q92)</f>
        <v/>
      </c>
      <c r="E39" s="513" t="str">
        <f>IF(基本情報入力シート!V92="","",基本情報入力シート!V92)</f>
        <v/>
      </c>
      <c r="F39" s="513" t="str">
        <f>IF(基本情報入力シート!W92="","",基本情報入力シート!W92)</f>
        <v/>
      </c>
      <c r="G39" s="513" t="str">
        <f>IF(基本情報入力シート!Z92="","",基本情報入力シート!Z92)</f>
        <v/>
      </c>
      <c r="H39" s="494" t="str">
        <f>IF(基本情報入力シート!AC92="","",基本情報入力シート!AC92)</f>
        <v/>
      </c>
      <c r="I39" s="514" t="str">
        <f>IF(基本情報入力シート!AD92="","",基本情報入力シート!AD92)</f>
        <v/>
      </c>
      <c r="J39" s="514" t="str">
        <f>IF(基本情報入力シート!AE92="","",基本情報入力シート!AE92)</f>
        <v/>
      </c>
      <c r="K39" s="508" t="str">
        <f>IF('別紙様式2-3（個表） '!J49="","",'別紙様式2-3（個表） '!J49)</f>
        <v/>
      </c>
      <c r="L39" s="508" t="str">
        <f>IF('別紙様式2-3（個表） '!K49="","",'別紙様式2-3（個表） '!K49)</f>
        <v/>
      </c>
      <c r="M39" s="508" t="str">
        <f>IF('別紙様式2-3（個表） '!L49="","",'別紙様式2-3（個表） '!L49)</f>
        <v/>
      </c>
      <c r="N39" s="508" t="str">
        <f>IF('別紙様式2-3（個表） '!M49="","",'別紙様式2-3（個表） '!M49)</f>
        <v/>
      </c>
      <c r="O39" s="508" t="str">
        <f>IF('別紙様式2-3（個表） '!N49="","",'別紙様式2-3（個表） '!N49)</f>
        <v/>
      </c>
      <c r="P39" s="508" t="str">
        <f>IF('別紙様式2-3（個表） '!O49="","",'別紙様式2-3（個表） '!O49)</f>
        <v>令和７年12月</v>
      </c>
      <c r="Q39" s="508" t="str">
        <f>IF('別紙様式2-3（個表） '!P49="","",'別紙様式2-3（個表） '!P49)</f>
        <v>未入力あり</v>
      </c>
      <c r="R39" s="508" t="str">
        <f>IF('別紙様式2-3（個表） '!Q49="","",'別紙様式2-3（個表） '!Q49)</f>
        <v/>
      </c>
      <c r="S39" s="508" t="str">
        <f>IF('別紙様式2-3（個表） '!R49="","",'別紙様式2-3（個表） '!R49)</f>
        <v/>
      </c>
      <c r="T39" s="508" t="str">
        <f>IF('別紙様式2-3（個表） '!S49="","",'別紙様式2-3（個表） '!S49)</f>
        <v/>
      </c>
      <c r="U39" s="494" t="str">
        <f>IF('別紙様式2-3（個表） '!T49="","",'別紙様式2-3（個表） '!T49)</f>
        <v/>
      </c>
      <c r="V39" s="508" t="str">
        <f ca="1">IF(基本情報入力シート!$B92="","",INDIRECT("基本情報入力シート!L1７"))</f>
        <v/>
      </c>
      <c r="W39" s="508" t="str">
        <f ca="1">IF(基本情報入力シート!$B92="","",INDIRECT("基本情報入力シート!L1８"))</f>
        <v/>
      </c>
      <c r="X39" s="508" t="str">
        <f ca="1">IF(基本情報入力シート!B92="","",INDIRECT("基本情報入力シート!L1９")&amp;(INDIRECT("基本情報入力シート!P19"))&amp;(INDIRECT("基本情報入力シート!Q19")))</f>
        <v/>
      </c>
      <c r="Y39" s="508" t="str">
        <f ca="1">IF(基本情報入力シート!$B92="","",INDIRECT("基本情報入力シート!L２０"))</f>
        <v/>
      </c>
      <c r="Z39" s="508" t="str">
        <f ca="1">IF(基本情報入力シート!$B92="","",INDIRECT("基本情報入力シート!L２１"))</f>
        <v/>
      </c>
      <c r="AA39" s="508" t="str">
        <f ca="1">IF(基本情報入力シート!$B92="","",INDIRECT("基本情報入力シート!L２２"))</f>
        <v/>
      </c>
      <c r="AB39" s="508" t="str">
        <f ca="1">IF(基本情報入力シート!$B92="","",INDIRECT("基本情報入力シート!L２３"))</f>
        <v/>
      </c>
      <c r="AC39" s="508" t="str">
        <f ca="1">IF(基本情報入力シート!$B92="","",INDIRECT("基本情報入力シート!L２４"))</f>
        <v/>
      </c>
      <c r="AD39" s="508" t="str">
        <f ca="1">IF(基本情報入力シート!$B92="","",INDIRECT("基本情報入力シート!L２５"))</f>
        <v/>
      </c>
      <c r="AE39" s="508" t="str">
        <f ca="1">IF(基本情報入力シート!$B92="","",INDIRECT("基本情報入力シート!L２6"))</f>
        <v/>
      </c>
      <c r="AF39" s="508" t="str">
        <f ca="1">IF(基本情報入力シート!$B92="","",INDIRECT("基本情報入力シート!L２７"))</f>
        <v/>
      </c>
      <c r="AG39" s="508" t="str">
        <f ca="1">IF(基本情報入力シート!$B92="","",INDIRECT("基本情報入力シート!L２８"))</f>
        <v/>
      </c>
      <c r="AH39" s="494" t="str">
        <f ca="1">IF(基本情報入力シート!$B92="","",INDIRECT("'別紙様式2-1（処遇改善加算対象サービス　総括表）'!AH18"))</f>
        <v/>
      </c>
      <c r="AI39" s="494" t="str">
        <f ca="1">IF(基本情報入力シート!$B92="","",INDIRECT("'別紙様式2-1（処遇改善加算対象サービス　総括表）'!AH２２"))</f>
        <v/>
      </c>
      <c r="AJ39" s="494" t="str">
        <f>IF(基本情報入力シート!$B92="","",IF('別紙様式2-1（処遇改善加算対象サービス　総括表）'!$B$24="","",
'別紙様式2-1（処遇改善加算対象サービス　総括表）'!$B$24))</f>
        <v/>
      </c>
      <c r="AK39" s="494" t="str">
        <f>IF(基本情報入力シート!$B92="","",IF('別紙様式2-1（処遇改善加算対象サービス　総括表）'!$B$25="","",
'別紙様式2-1（処遇改善加算対象サービス　総括表）'!$B$25))</f>
        <v/>
      </c>
      <c r="AL39" s="494" t="str">
        <f>IF(基本情報入力シート!$B92="","",IF('別紙様式2-1（処遇改善加算対象サービス　総括表）'!$B$26="","",
'別紙様式2-1（処遇改善加算対象サービス　総括表）'!$B$26))</f>
        <v/>
      </c>
      <c r="AM39" s="494" t="str">
        <f>IF(基本情報入力シート!$B92="","",IF('別紙様式2-1（処遇改善加算対象サービス　総括表）'!$B$30="","",
'別紙様式2-1（処遇改善加算対象サービス　総括表）'!$B$30))</f>
        <v/>
      </c>
      <c r="AN39" s="494" t="str">
        <f>IF(基本情報入力シート!$B92="","",IF('別紙様式2-1（処遇改善加算対象サービス　総括表）'!$B$31="","",
'別紙様式2-1（処遇改善加算対象サービス　総括表）'!$B$31))</f>
        <v/>
      </c>
      <c r="AO39" s="508" t="str">
        <f>IF(基本情報入力シート!$B92="","",IF('別紙様式2-1（処遇改善加算対象サービス　総括表）'!$M$32="","",
'別紙様式2-1（処遇改善加算対象サービス　総括表）'!$M$32))</f>
        <v/>
      </c>
      <c r="AP39" s="494" t="str">
        <f>IF(基本情報入力シート!$B92="","",   IF('別紙様式2-2（処遇改善加算対象外サービス　総括表）'!$AH$17="","",'別紙様式2-2（処遇改善加算対象外サービス　総括表）'!$AH$17))</f>
        <v/>
      </c>
      <c r="AQ39" s="494" t="str">
        <f>IF(基本情報入力シート!$B92="","",   IF('別紙様式2-2（処遇改善加算対象外サービス　総括表）'!$AH$18="","", '別紙様式2-2（処遇改善加算対象外サービス　総括表）'!$AH$18))</f>
        <v/>
      </c>
      <c r="AR39" s="494" t="str">
        <f>IF(基本情報入力シート!$B92="","",   IF('別紙様式2-2（処遇改善加算対象外サービス　総括表）'!$AH$19="","",'別紙様式2-2（処遇改善加算対象外サービス　総括表）'!$AH$19))</f>
        <v/>
      </c>
      <c r="AS39" s="494" t="str">
        <f>IF(基本情報入力シート!$B92="","",   IF('別紙様式2-2（処遇改善加算対象外サービス　総括表）'!$F$21="","",'別紙様式2-2（処遇改善加算対象外サービス　総括表）'!$F$21))</f>
        <v/>
      </c>
      <c r="AT39" s="494" t="str">
        <f>IF(基本情報入力シート!$B92="","",   IF('別紙様式2-2（処遇改善加算対象外サービス　総括表）'!$F$22="","",'別紙様式2-2（処遇改善加算対象外サービス　総括表）'!$F$22))</f>
        <v/>
      </c>
      <c r="AU39" s="494" t="str">
        <f>IF(基本情報入力シート!$B92="","",   IF('別紙様式2-2（処遇改善加算対象外サービス　総括表）'!$F$23="","",'別紙様式2-2（処遇改善加算対象外サービス　総括表）'!$F$23))</f>
        <v/>
      </c>
      <c r="AV39" s="494" t="str">
        <f>IF(基本情報入力シート!$B92="","",   IF('別紙様式2-2（処遇改善加算対象外サービス　総括表）'!$F$24="","",'別紙様式2-2（処遇改善加算対象外サービス　総括表）'!$F$24))</f>
        <v/>
      </c>
      <c r="AW39" s="494" t="str">
        <f>IF(基本情報入力シート!$B92="","",   IF('別紙様式2-2（処遇改善加算対象外サービス　総括表）'!$F$25="","",'別紙様式2-2（処遇改善加算対象外サービス　総括表）'!$F$25))</f>
        <v/>
      </c>
      <c r="AX39" s="494" t="str">
        <f>IF(基本情報入力シート!$B92="","",   IF('別紙様式2-2（処遇改善加算対象外サービス　総括表）'!$F$26="","",'別紙様式2-2（処遇改善加算対象外サービス　総括表）'!$F$26))</f>
        <v/>
      </c>
      <c r="AY39" s="494" t="str">
        <f>IF(基本情報入力シート!$B92="","",   IF('別紙様式2-2（処遇改善加算対象外サービス　総括表）'!$F$27="","",'別紙様式2-2（処遇改善加算対象外サービス　総括表）'!$F$27))</f>
        <v/>
      </c>
      <c r="AZ39" s="494" t="str">
        <f>IF(基本情報入力シート!$B92="","",   IF('別紙様式2-2（処遇改善加算対象外サービス　総括表）'!$F$28="","",'別紙様式2-2（処遇改善加算対象外サービス　総括表）'!$F$28))</f>
        <v/>
      </c>
      <c r="BA39" s="494" t="str">
        <f>IF(基本情報入力シート!$B92="","",   IF('別紙様式2-2（処遇改善加算対象外サービス　総括表）'!$F$29="","",'別紙様式2-2（処遇改善加算対象外サービス　総括表）'!$F$29))</f>
        <v/>
      </c>
      <c r="BB39" s="494" t="str">
        <f>IF(基本情報入力シート!$B92="","",   IF('別紙様式2-2（処遇改善加算対象外サービス　総括表）'!$F$30="","",'別紙様式2-2（処遇改善加算対象外サービス　総括表）'!$F$30))</f>
        <v/>
      </c>
      <c r="BC39" s="494" t="str">
        <f>IF(基本情報入力シート!$B92="","",   IF('別紙様式2-2（処遇改善加算対象外サービス　総括表）'!$F$31="","",'別紙様式2-2（処遇改善加算対象外サービス　総括表）'!$F$31))</f>
        <v/>
      </c>
      <c r="BD39" s="494" t="str">
        <f>IF(基本情報入力シート!$B92="","",   IF('別紙様式2-2（処遇改善加算対象外サービス　総括表）'!$F$32="","",'別紙様式2-2（処遇改善加算対象外サービス　総括表）'!$F$32))</f>
        <v/>
      </c>
      <c r="BE39" s="494" t="str">
        <f>IF(基本情報入力シート!$B92="","",   IF('別紙様式2-2（処遇改善加算対象外サービス　総括表）'!$F$33="","",'別紙様式2-2（処遇改善加算対象外サービス　総括表）'!$F$33))</f>
        <v/>
      </c>
      <c r="BF39" s="494" t="str">
        <f>IF(基本情報入力シート!$B92="","",   IF('別紙様式2-2（処遇改善加算対象外サービス　総括表）'!$F$34="","",'別紙様式2-2（処遇改善加算対象外サービス　総括表）'!$F$34))</f>
        <v/>
      </c>
      <c r="BG39" s="494" t="str">
        <f>IF(基本情報入力シート!$B92="","",   IF('別紙様式2-2（処遇改善加算対象外サービス　総括表）'!$F$35="","",'別紙様式2-2（処遇改善加算対象外サービス　総括表）'!$F$35))</f>
        <v/>
      </c>
      <c r="BH39" s="494" t="str">
        <f>IF(基本情報入力シート!$B92="","",   IF('別紙様式2-2（処遇改善加算対象外サービス　総括表）'!$F$36="","",'別紙様式2-2（処遇改善加算対象外サービス　総括表）'!$F$36))</f>
        <v/>
      </c>
      <c r="BI39" s="494" t="str">
        <f>IF(基本情報入力シート!$B92="","",   IF('別紙様式2-2（処遇改善加算対象外サービス　総括表）'!$F$37="","",'別紙様式2-2（処遇改善加算対象外サービス　総括表）'!$F$37))</f>
        <v/>
      </c>
      <c r="BJ39" s="494" t="str">
        <f>IF(基本情報入力シート!$B92="","",   IF('別紙様式2-2（処遇改善加算対象外サービス　総括表）'!$F$38="","",'別紙様式2-2（処遇改善加算対象外サービス　総括表）'!$F$38))</f>
        <v/>
      </c>
      <c r="BK39" s="494" t="str">
        <f>IF(基本情報入力シート!$B92="","",   IF('別紙様式2-2（処遇改善加算対象外サービス　総括表）'!$F$39="","",'別紙様式2-2（処遇改善加算対象外サービス　総括表）'!$F$39))</f>
        <v/>
      </c>
      <c r="BL39" s="494" t="str">
        <f>IF(基本情報入力シート!$B92="","",   IF('別紙様式2-2（処遇改善加算対象外サービス　総括表）'!$F$40="","",'別紙様式2-2（処遇改善加算対象外サービス　総括表）'!$F$40))</f>
        <v/>
      </c>
      <c r="BM39" s="494" t="str">
        <f>IF(基本情報入力シート!$B92="","",   IF('別紙様式2-2（処遇改善加算対象外サービス　総括表）'!$F$41="","",'別紙様式2-2（処遇改善加算対象外サービス　総括表）'!$F$41))</f>
        <v/>
      </c>
      <c r="BN39" s="494" t="str">
        <f>IF(基本情報入力シート!$B92="","",   IF('別紙様式2-2（処遇改善加算対象外サービス　総括表）'!$F$42="","",'別紙様式2-2（処遇改善加算対象外サービス　総括表）'!$F$42))</f>
        <v/>
      </c>
      <c r="BO39" s="494" t="str">
        <f>IF(基本情報入力シート!$B92="","",   IF('別紙様式2-2（処遇改善加算対象外サービス　総括表）'!$F$43="","",'別紙様式2-2（処遇改善加算対象外サービス　総括表）'!$F$43))</f>
        <v/>
      </c>
      <c r="BP39" s="494" t="str">
        <f>IF(基本情報入力シート!$B92="","",   IF('別紙様式2-2（処遇改善加算対象外サービス　総括表）'!$F$44="","",'別紙様式2-2（処遇改善加算対象外サービス　総括表）'!$F$44))</f>
        <v/>
      </c>
      <c r="BQ39" s="494" t="str">
        <f>IF(基本情報入力シート!$B92="","",   IF('別紙様式2-2（処遇改善加算対象外サービス　総括表）'!$F$45="","",'別紙様式2-2（処遇改善加算対象外サービス　総括表）'!$F$45))</f>
        <v/>
      </c>
      <c r="BR39" s="494" t="str">
        <f>IF(基本情報入力シート!$B92="","",   IF('別紙様式2-2（処遇改善加算対象外サービス　総括表）'!$F$46="","",'別紙様式2-2（処遇改善加算対象外サービス　総括表）'!$F$46))</f>
        <v/>
      </c>
      <c r="BS39" s="494" t="str">
        <f>IF(基本情報入力シート!$B92="","",   IF('別紙様式2-2（処遇改善加算対象外サービス　総括表）'!$F$47="","",'別紙様式2-2（処遇改善加算対象外サービス　総括表）'!$F$47))</f>
        <v/>
      </c>
      <c r="BT39" s="494" t="str">
        <f>IF(基本情報入力シート!$B92="","",   IF('別紙様式2-2（処遇改善加算対象外サービス　総括表）'!$F$48="","",'別紙様式2-2（処遇改善加算対象外サービス　総括表）'!$F$48))</f>
        <v/>
      </c>
      <c r="BU39" s="494" t="str">
        <f>IF(基本情報入力シート!$B92="","",   IF('別紙様式2-2（処遇改善加算対象外サービス　総括表）'!$F$49="","",'別紙様式2-2（処遇改善加算対象外サービス　総括表）'!$F$49))</f>
        <v/>
      </c>
    </row>
    <row r="40" spans="1:73">
      <c r="A40" s="508" t="str">
        <f>IF('別紙様式2-3（個表） '!B50="","",'別紙様式2-3（個表） '!A50)</f>
        <v/>
      </c>
      <c r="B40" s="494" t="str">
        <f>IF(基本情報入力シート!B93="","",基本情報入力シート!B93)</f>
        <v/>
      </c>
      <c r="C40" s="513" t="str">
        <f>IF(基本情報入力シート!L93="","",基本情報入力シート!L93)</f>
        <v/>
      </c>
      <c r="D40" s="513" t="str">
        <f>IF(基本情報入力シート!Q93="","",基本情報入力シート!Q93)</f>
        <v/>
      </c>
      <c r="E40" s="513" t="str">
        <f>IF(基本情報入力シート!V93="","",基本情報入力シート!V93)</f>
        <v/>
      </c>
      <c r="F40" s="513" t="str">
        <f>IF(基本情報入力シート!W93="","",基本情報入力シート!W93)</f>
        <v/>
      </c>
      <c r="G40" s="513" t="str">
        <f>IF(基本情報入力シート!Z93="","",基本情報入力シート!Z93)</f>
        <v/>
      </c>
      <c r="H40" s="494" t="str">
        <f>IF(基本情報入力シート!AC93="","",基本情報入力シート!AC93)</f>
        <v/>
      </c>
      <c r="I40" s="514" t="str">
        <f>IF(基本情報入力シート!AD93="","",基本情報入力シート!AD93)</f>
        <v/>
      </c>
      <c r="J40" s="514" t="str">
        <f>IF(基本情報入力シート!AE93="","",基本情報入力シート!AE93)</f>
        <v/>
      </c>
      <c r="K40" s="508" t="str">
        <f>IF('別紙様式2-3（個表） '!J50="","",'別紙様式2-3（個表） '!J50)</f>
        <v/>
      </c>
      <c r="L40" s="508" t="str">
        <f>IF('別紙様式2-3（個表） '!K50="","",'別紙様式2-3（個表） '!K50)</f>
        <v/>
      </c>
      <c r="M40" s="508" t="str">
        <f>IF('別紙様式2-3（個表） '!L50="","",'別紙様式2-3（個表） '!L50)</f>
        <v/>
      </c>
      <c r="N40" s="508" t="str">
        <f>IF('別紙様式2-3（個表） '!M50="","",'別紙様式2-3（個表） '!M50)</f>
        <v/>
      </c>
      <c r="O40" s="508" t="str">
        <f>IF('別紙様式2-3（個表） '!N50="","",'別紙様式2-3（個表） '!N50)</f>
        <v/>
      </c>
      <c r="P40" s="508" t="str">
        <f>IF('別紙様式2-3（個表） '!O50="","",'別紙様式2-3（個表） '!O50)</f>
        <v>令和７年12月</v>
      </c>
      <c r="Q40" s="508" t="str">
        <f>IF('別紙様式2-3（個表） '!P50="","",'別紙様式2-3（個表） '!P50)</f>
        <v>未入力あり</v>
      </c>
      <c r="R40" s="508" t="str">
        <f>IF('別紙様式2-3（個表） '!Q50="","",'別紙様式2-3（個表） '!Q50)</f>
        <v/>
      </c>
      <c r="S40" s="508" t="str">
        <f>IF('別紙様式2-3（個表） '!R50="","",'別紙様式2-3（個表） '!R50)</f>
        <v/>
      </c>
      <c r="T40" s="508" t="str">
        <f>IF('別紙様式2-3（個表） '!S50="","",'別紙様式2-3（個表） '!S50)</f>
        <v/>
      </c>
      <c r="U40" s="494" t="str">
        <f>IF('別紙様式2-3（個表） '!T50="","",'別紙様式2-3（個表） '!T50)</f>
        <v/>
      </c>
      <c r="V40" s="508" t="str">
        <f ca="1">IF(基本情報入力シート!$B93="","",INDIRECT("基本情報入力シート!L1７"))</f>
        <v/>
      </c>
      <c r="W40" s="508" t="str">
        <f ca="1">IF(基本情報入力シート!$B93="","",INDIRECT("基本情報入力シート!L1８"))</f>
        <v/>
      </c>
      <c r="X40" s="508" t="str">
        <f ca="1">IF(基本情報入力シート!B93="","",INDIRECT("基本情報入力シート!L1９")&amp;(INDIRECT("基本情報入力シート!P19"))&amp;(INDIRECT("基本情報入力シート!Q19")))</f>
        <v/>
      </c>
      <c r="Y40" s="508" t="str">
        <f ca="1">IF(基本情報入力シート!$B93="","",INDIRECT("基本情報入力シート!L２０"))</f>
        <v/>
      </c>
      <c r="Z40" s="508" t="str">
        <f ca="1">IF(基本情報入力シート!$B93="","",INDIRECT("基本情報入力シート!L２１"))</f>
        <v/>
      </c>
      <c r="AA40" s="508" t="str">
        <f ca="1">IF(基本情報入力シート!$B93="","",INDIRECT("基本情報入力シート!L２２"))</f>
        <v/>
      </c>
      <c r="AB40" s="508" t="str">
        <f ca="1">IF(基本情報入力シート!$B93="","",INDIRECT("基本情報入力シート!L２３"))</f>
        <v/>
      </c>
      <c r="AC40" s="508" t="str">
        <f ca="1">IF(基本情報入力シート!$B93="","",INDIRECT("基本情報入力シート!L２４"))</f>
        <v/>
      </c>
      <c r="AD40" s="508" t="str">
        <f ca="1">IF(基本情報入力シート!$B93="","",INDIRECT("基本情報入力シート!L２５"))</f>
        <v/>
      </c>
      <c r="AE40" s="508" t="str">
        <f ca="1">IF(基本情報入力シート!$B93="","",INDIRECT("基本情報入力シート!L２6"))</f>
        <v/>
      </c>
      <c r="AF40" s="508" t="str">
        <f ca="1">IF(基本情報入力シート!$B93="","",INDIRECT("基本情報入力シート!L２７"))</f>
        <v/>
      </c>
      <c r="AG40" s="508" t="str">
        <f ca="1">IF(基本情報入力シート!$B93="","",INDIRECT("基本情報入力シート!L２８"))</f>
        <v/>
      </c>
      <c r="AH40" s="494" t="str">
        <f ca="1">IF(基本情報入力シート!$B93="","",INDIRECT("'別紙様式2-1（処遇改善加算対象サービス　総括表）'!AH18"))</f>
        <v/>
      </c>
      <c r="AI40" s="494" t="str">
        <f ca="1">IF(基本情報入力シート!$B93="","",INDIRECT("'別紙様式2-1（処遇改善加算対象サービス　総括表）'!AH２２"))</f>
        <v/>
      </c>
      <c r="AJ40" s="494" t="str">
        <f>IF(基本情報入力シート!$B93="","",IF('別紙様式2-1（処遇改善加算対象サービス　総括表）'!$B$24="","",
'別紙様式2-1（処遇改善加算対象サービス　総括表）'!$B$24))</f>
        <v/>
      </c>
      <c r="AK40" s="494" t="str">
        <f>IF(基本情報入力シート!$B93="","",IF('別紙様式2-1（処遇改善加算対象サービス　総括表）'!$B$25="","",
'別紙様式2-1（処遇改善加算対象サービス　総括表）'!$B$25))</f>
        <v/>
      </c>
      <c r="AL40" s="494" t="str">
        <f>IF(基本情報入力シート!$B93="","",IF('別紙様式2-1（処遇改善加算対象サービス　総括表）'!$B$26="","",
'別紙様式2-1（処遇改善加算対象サービス　総括表）'!$B$26))</f>
        <v/>
      </c>
      <c r="AM40" s="494" t="str">
        <f>IF(基本情報入力シート!$B93="","",IF('別紙様式2-1（処遇改善加算対象サービス　総括表）'!$B$30="","",
'別紙様式2-1（処遇改善加算対象サービス　総括表）'!$B$30))</f>
        <v/>
      </c>
      <c r="AN40" s="494" t="str">
        <f>IF(基本情報入力シート!$B93="","",IF('別紙様式2-1（処遇改善加算対象サービス　総括表）'!$B$31="","",
'別紙様式2-1（処遇改善加算対象サービス　総括表）'!$B$31))</f>
        <v/>
      </c>
      <c r="AO40" s="508" t="str">
        <f>IF(基本情報入力シート!$B93="","",IF('別紙様式2-1（処遇改善加算対象サービス　総括表）'!$M$32="","",
'別紙様式2-1（処遇改善加算対象サービス　総括表）'!$M$32))</f>
        <v/>
      </c>
      <c r="AP40" s="494" t="str">
        <f>IF(基本情報入力シート!$B93="","",   IF('別紙様式2-2（処遇改善加算対象外サービス　総括表）'!$AH$17="","",'別紙様式2-2（処遇改善加算対象外サービス　総括表）'!$AH$17))</f>
        <v/>
      </c>
      <c r="AQ40" s="494" t="str">
        <f>IF(基本情報入力シート!$B93="","",   IF('別紙様式2-2（処遇改善加算対象外サービス　総括表）'!$AH$18="","", '別紙様式2-2（処遇改善加算対象外サービス　総括表）'!$AH$18))</f>
        <v/>
      </c>
      <c r="AR40" s="494" t="str">
        <f>IF(基本情報入力シート!$B93="","",   IF('別紙様式2-2（処遇改善加算対象外サービス　総括表）'!$AH$19="","",'別紙様式2-2（処遇改善加算対象外サービス　総括表）'!$AH$19))</f>
        <v/>
      </c>
      <c r="AS40" s="494" t="str">
        <f>IF(基本情報入力シート!$B93="","",   IF('別紙様式2-2（処遇改善加算対象外サービス　総括表）'!$F$21="","",'別紙様式2-2（処遇改善加算対象外サービス　総括表）'!$F$21))</f>
        <v/>
      </c>
      <c r="AT40" s="494" t="str">
        <f>IF(基本情報入力シート!$B93="","",   IF('別紙様式2-2（処遇改善加算対象外サービス　総括表）'!$F$22="","",'別紙様式2-2（処遇改善加算対象外サービス　総括表）'!$F$22))</f>
        <v/>
      </c>
      <c r="AU40" s="494" t="str">
        <f>IF(基本情報入力シート!$B93="","",   IF('別紙様式2-2（処遇改善加算対象外サービス　総括表）'!$F$23="","",'別紙様式2-2（処遇改善加算対象外サービス　総括表）'!$F$23))</f>
        <v/>
      </c>
      <c r="AV40" s="494" t="str">
        <f>IF(基本情報入力シート!$B93="","",   IF('別紙様式2-2（処遇改善加算対象外サービス　総括表）'!$F$24="","",'別紙様式2-2（処遇改善加算対象外サービス　総括表）'!$F$24))</f>
        <v/>
      </c>
      <c r="AW40" s="494" t="str">
        <f>IF(基本情報入力シート!$B93="","",   IF('別紙様式2-2（処遇改善加算対象外サービス　総括表）'!$F$25="","",'別紙様式2-2（処遇改善加算対象外サービス　総括表）'!$F$25))</f>
        <v/>
      </c>
      <c r="AX40" s="494" t="str">
        <f>IF(基本情報入力シート!$B93="","",   IF('別紙様式2-2（処遇改善加算対象外サービス　総括表）'!$F$26="","",'別紙様式2-2（処遇改善加算対象外サービス　総括表）'!$F$26))</f>
        <v/>
      </c>
      <c r="AY40" s="494" t="str">
        <f>IF(基本情報入力シート!$B93="","",   IF('別紙様式2-2（処遇改善加算対象外サービス　総括表）'!$F$27="","",'別紙様式2-2（処遇改善加算対象外サービス　総括表）'!$F$27))</f>
        <v/>
      </c>
      <c r="AZ40" s="494" t="str">
        <f>IF(基本情報入力シート!$B93="","",   IF('別紙様式2-2（処遇改善加算対象外サービス　総括表）'!$F$28="","",'別紙様式2-2（処遇改善加算対象外サービス　総括表）'!$F$28))</f>
        <v/>
      </c>
      <c r="BA40" s="494" t="str">
        <f>IF(基本情報入力シート!$B93="","",   IF('別紙様式2-2（処遇改善加算対象外サービス　総括表）'!$F$29="","",'別紙様式2-2（処遇改善加算対象外サービス　総括表）'!$F$29))</f>
        <v/>
      </c>
      <c r="BB40" s="494" t="str">
        <f>IF(基本情報入力シート!$B93="","",   IF('別紙様式2-2（処遇改善加算対象外サービス　総括表）'!$F$30="","",'別紙様式2-2（処遇改善加算対象外サービス　総括表）'!$F$30))</f>
        <v/>
      </c>
      <c r="BC40" s="494" t="str">
        <f>IF(基本情報入力シート!$B93="","",   IF('別紙様式2-2（処遇改善加算対象外サービス　総括表）'!$F$31="","",'別紙様式2-2（処遇改善加算対象外サービス　総括表）'!$F$31))</f>
        <v/>
      </c>
      <c r="BD40" s="494" t="str">
        <f>IF(基本情報入力シート!$B93="","",   IF('別紙様式2-2（処遇改善加算対象外サービス　総括表）'!$F$32="","",'別紙様式2-2（処遇改善加算対象外サービス　総括表）'!$F$32))</f>
        <v/>
      </c>
      <c r="BE40" s="494" t="str">
        <f>IF(基本情報入力シート!$B93="","",   IF('別紙様式2-2（処遇改善加算対象外サービス　総括表）'!$F$33="","",'別紙様式2-2（処遇改善加算対象外サービス　総括表）'!$F$33))</f>
        <v/>
      </c>
      <c r="BF40" s="494" t="str">
        <f>IF(基本情報入力シート!$B93="","",   IF('別紙様式2-2（処遇改善加算対象外サービス　総括表）'!$F$34="","",'別紙様式2-2（処遇改善加算対象外サービス　総括表）'!$F$34))</f>
        <v/>
      </c>
      <c r="BG40" s="494" t="str">
        <f>IF(基本情報入力シート!$B93="","",   IF('別紙様式2-2（処遇改善加算対象外サービス　総括表）'!$F$35="","",'別紙様式2-2（処遇改善加算対象外サービス　総括表）'!$F$35))</f>
        <v/>
      </c>
      <c r="BH40" s="494" t="str">
        <f>IF(基本情報入力シート!$B93="","",   IF('別紙様式2-2（処遇改善加算対象外サービス　総括表）'!$F$36="","",'別紙様式2-2（処遇改善加算対象外サービス　総括表）'!$F$36))</f>
        <v/>
      </c>
      <c r="BI40" s="494" t="str">
        <f>IF(基本情報入力シート!$B93="","",   IF('別紙様式2-2（処遇改善加算対象外サービス　総括表）'!$F$37="","",'別紙様式2-2（処遇改善加算対象外サービス　総括表）'!$F$37))</f>
        <v/>
      </c>
      <c r="BJ40" s="494" t="str">
        <f>IF(基本情報入力シート!$B93="","",   IF('別紙様式2-2（処遇改善加算対象外サービス　総括表）'!$F$38="","",'別紙様式2-2（処遇改善加算対象外サービス　総括表）'!$F$38))</f>
        <v/>
      </c>
      <c r="BK40" s="494" t="str">
        <f>IF(基本情報入力シート!$B93="","",   IF('別紙様式2-2（処遇改善加算対象外サービス　総括表）'!$F$39="","",'別紙様式2-2（処遇改善加算対象外サービス　総括表）'!$F$39))</f>
        <v/>
      </c>
      <c r="BL40" s="494" t="str">
        <f>IF(基本情報入力シート!$B93="","",   IF('別紙様式2-2（処遇改善加算対象外サービス　総括表）'!$F$40="","",'別紙様式2-2（処遇改善加算対象外サービス　総括表）'!$F$40))</f>
        <v/>
      </c>
      <c r="BM40" s="494" t="str">
        <f>IF(基本情報入力シート!$B93="","",   IF('別紙様式2-2（処遇改善加算対象外サービス　総括表）'!$F$41="","",'別紙様式2-2（処遇改善加算対象外サービス　総括表）'!$F$41))</f>
        <v/>
      </c>
      <c r="BN40" s="494" t="str">
        <f>IF(基本情報入力シート!$B93="","",   IF('別紙様式2-2（処遇改善加算対象外サービス　総括表）'!$F$42="","",'別紙様式2-2（処遇改善加算対象外サービス　総括表）'!$F$42))</f>
        <v/>
      </c>
      <c r="BO40" s="494" t="str">
        <f>IF(基本情報入力シート!$B93="","",   IF('別紙様式2-2（処遇改善加算対象外サービス　総括表）'!$F$43="","",'別紙様式2-2（処遇改善加算対象外サービス　総括表）'!$F$43))</f>
        <v/>
      </c>
      <c r="BP40" s="494" t="str">
        <f>IF(基本情報入力シート!$B93="","",   IF('別紙様式2-2（処遇改善加算対象外サービス　総括表）'!$F$44="","",'別紙様式2-2（処遇改善加算対象外サービス　総括表）'!$F$44))</f>
        <v/>
      </c>
      <c r="BQ40" s="494" t="str">
        <f>IF(基本情報入力シート!$B93="","",   IF('別紙様式2-2（処遇改善加算対象外サービス　総括表）'!$F$45="","",'別紙様式2-2（処遇改善加算対象外サービス　総括表）'!$F$45))</f>
        <v/>
      </c>
      <c r="BR40" s="494" t="str">
        <f>IF(基本情報入力シート!$B93="","",   IF('別紙様式2-2（処遇改善加算対象外サービス　総括表）'!$F$46="","",'別紙様式2-2（処遇改善加算対象外サービス　総括表）'!$F$46))</f>
        <v/>
      </c>
      <c r="BS40" s="494" t="str">
        <f>IF(基本情報入力シート!$B93="","",   IF('別紙様式2-2（処遇改善加算対象外サービス　総括表）'!$F$47="","",'別紙様式2-2（処遇改善加算対象外サービス　総括表）'!$F$47))</f>
        <v/>
      </c>
      <c r="BT40" s="494" t="str">
        <f>IF(基本情報入力シート!$B93="","",   IF('別紙様式2-2（処遇改善加算対象外サービス　総括表）'!$F$48="","",'別紙様式2-2（処遇改善加算対象外サービス　総括表）'!$F$48))</f>
        <v/>
      </c>
      <c r="BU40" s="494" t="str">
        <f>IF(基本情報入力シート!$B93="","",   IF('別紙様式2-2（処遇改善加算対象外サービス　総括表）'!$F$49="","",'別紙様式2-2（処遇改善加算対象外サービス　総括表）'!$F$49))</f>
        <v/>
      </c>
    </row>
    <row r="41" spans="1:73">
      <c r="A41" s="508" t="str">
        <f>IF('別紙様式2-3（個表） '!B51="","",'別紙様式2-3（個表） '!A51)</f>
        <v/>
      </c>
      <c r="B41" s="494" t="str">
        <f>IF(基本情報入力シート!B94="","",基本情報入力シート!B94)</f>
        <v/>
      </c>
      <c r="C41" s="513" t="str">
        <f>IF(基本情報入力シート!L94="","",基本情報入力シート!L94)</f>
        <v/>
      </c>
      <c r="D41" s="513" t="str">
        <f>IF(基本情報入力シート!Q94="","",基本情報入力シート!Q94)</f>
        <v/>
      </c>
      <c r="E41" s="513" t="str">
        <f>IF(基本情報入力シート!V94="","",基本情報入力シート!V94)</f>
        <v/>
      </c>
      <c r="F41" s="513" t="str">
        <f>IF(基本情報入力シート!W94="","",基本情報入力シート!W94)</f>
        <v/>
      </c>
      <c r="G41" s="513" t="str">
        <f>IF(基本情報入力シート!Z94="","",基本情報入力シート!Z94)</f>
        <v/>
      </c>
      <c r="H41" s="494" t="str">
        <f>IF(基本情報入力シート!AC94="","",基本情報入力シート!AC94)</f>
        <v/>
      </c>
      <c r="I41" s="514" t="str">
        <f>IF(基本情報入力シート!AD94="","",基本情報入力シート!AD94)</f>
        <v/>
      </c>
      <c r="J41" s="514" t="str">
        <f>IF(基本情報入力シート!AE94="","",基本情報入力シート!AE94)</f>
        <v/>
      </c>
      <c r="K41" s="508" t="str">
        <f>IF('別紙様式2-3（個表） '!J51="","",'別紙様式2-3（個表） '!J51)</f>
        <v/>
      </c>
      <c r="L41" s="508" t="str">
        <f>IF('別紙様式2-3（個表） '!K51="","",'別紙様式2-3（個表） '!K51)</f>
        <v/>
      </c>
      <c r="M41" s="508" t="str">
        <f>IF('別紙様式2-3（個表） '!L51="","",'別紙様式2-3（個表） '!L51)</f>
        <v/>
      </c>
      <c r="N41" s="508" t="str">
        <f>IF('別紙様式2-3（個表） '!M51="","",'別紙様式2-3（個表） '!M51)</f>
        <v/>
      </c>
      <c r="O41" s="508" t="str">
        <f>IF('別紙様式2-3（個表） '!N51="","",'別紙様式2-3（個表） '!N51)</f>
        <v/>
      </c>
      <c r="P41" s="508" t="str">
        <f>IF('別紙様式2-3（個表） '!O51="","",'別紙様式2-3（個表） '!O51)</f>
        <v>令和７年12月</v>
      </c>
      <c r="Q41" s="508" t="str">
        <f>IF('別紙様式2-3（個表） '!P51="","",'別紙様式2-3（個表） '!P51)</f>
        <v>未入力あり</v>
      </c>
      <c r="R41" s="508" t="str">
        <f>IF('別紙様式2-3（個表） '!Q51="","",'別紙様式2-3（個表） '!Q51)</f>
        <v/>
      </c>
      <c r="S41" s="508" t="str">
        <f>IF('別紙様式2-3（個表） '!R51="","",'別紙様式2-3（個表） '!R51)</f>
        <v/>
      </c>
      <c r="T41" s="508" t="str">
        <f>IF('別紙様式2-3（個表） '!S51="","",'別紙様式2-3（個表） '!S51)</f>
        <v/>
      </c>
      <c r="U41" s="494" t="str">
        <f>IF('別紙様式2-3（個表） '!T51="","",'別紙様式2-3（個表） '!T51)</f>
        <v/>
      </c>
      <c r="V41" s="508" t="str">
        <f ca="1">IF(基本情報入力シート!$B94="","",INDIRECT("基本情報入力シート!L1７"))</f>
        <v/>
      </c>
      <c r="W41" s="508" t="str">
        <f ca="1">IF(基本情報入力シート!$B94="","",INDIRECT("基本情報入力シート!L1８"))</f>
        <v/>
      </c>
      <c r="X41" s="508" t="str">
        <f ca="1">IF(基本情報入力シート!B94="","",INDIRECT("基本情報入力シート!L1９")&amp;(INDIRECT("基本情報入力シート!P19"))&amp;(INDIRECT("基本情報入力シート!Q19")))</f>
        <v/>
      </c>
      <c r="Y41" s="508" t="str">
        <f ca="1">IF(基本情報入力シート!$B94="","",INDIRECT("基本情報入力シート!L２０"))</f>
        <v/>
      </c>
      <c r="Z41" s="508" t="str">
        <f ca="1">IF(基本情報入力シート!$B94="","",INDIRECT("基本情報入力シート!L２１"))</f>
        <v/>
      </c>
      <c r="AA41" s="508" t="str">
        <f ca="1">IF(基本情報入力シート!$B94="","",INDIRECT("基本情報入力シート!L２２"))</f>
        <v/>
      </c>
      <c r="AB41" s="508" t="str">
        <f ca="1">IF(基本情報入力シート!$B94="","",INDIRECT("基本情報入力シート!L２３"))</f>
        <v/>
      </c>
      <c r="AC41" s="508" t="str">
        <f ca="1">IF(基本情報入力シート!$B94="","",INDIRECT("基本情報入力シート!L２４"))</f>
        <v/>
      </c>
      <c r="AD41" s="508" t="str">
        <f ca="1">IF(基本情報入力シート!$B94="","",INDIRECT("基本情報入力シート!L２５"))</f>
        <v/>
      </c>
      <c r="AE41" s="508" t="str">
        <f ca="1">IF(基本情報入力シート!$B94="","",INDIRECT("基本情報入力シート!L２6"))</f>
        <v/>
      </c>
      <c r="AF41" s="508" t="str">
        <f ca="1">IF(基本情報入力シート!$B94="","",INDIRECT("基本情報入力シート!L２７"))</f>
        <v/>
      </c>
      <c r="AG41" s="508" t="str">
        <f ca="1">IF(基本情報入力シート!$B94="","",INDIRECT("基本情報入力シート!L２８"))</f>
        <v/>
      </c>
      <c r="AH41" s="494" t="str">
        <f ca="1">IF(基本情報入力シート!$B94="","",INDIRECT("'別紙様式2-1（処遇改善加算対象サービス　総括表）'!AH18"))</f>
        <v/>
      </c>
      <c r="AI41" s="494" t="str">
        <f ca="1">IF(基本情報入力シート!$B94="","",INDIRECT("'別紙様式2-1（処遇改善加算対象サービス　総括表）'!AH２２"))</f>
        <v/>
      </c>
      <c r="AJ41" s="494" t="str">
        <f>IF(基本情報入力シート!$B94="","",IF('別紙様式2-1（処遇改善加算対象サービス　総括表）'!$B$24="","",
'別紙様式2-1（処遇改善加算対象サービス　総括表）'!$B$24))</f>
        <v/>
      </c>
      <c r="AK41" s="494" t="str">
        <f>IF(基本情報入力シート!$B94="","",IF('別紙様式2-1（処遇改善加算対象サービス　総括表）'!$B$25="","",
'別紙様式2-1（処遇改善加算対象サービス　総括表）'!$B$25))</f>
        <v/>
      </c>
      <c r="AL41" s="494" t="str">
        <f>IF(基本情報入力シート!$B94="","",IF('別紙様式2-1（処遇改善加算対象サービス　総括表）'!$B$26="","",
'別紙様式2-1（処遇改善加算対象サービス　総括表）'!$B$26))</f>
        <v/>
      </c>
      <c r="AM41" s="494" t="str">
        <f>IF(基本情報入力シート!$B94="","",IF('別紙様式2-1（処遇改善加算対象サービス　総括表）'!$B$30="","",
'別紙様式2-1（処遇改善加算対象サービス　総括表）'!$B$30))</f>
        <v/>
      </c>
      <c r="AN41" s="494" t="str">
        <f>IF(基本情報入力シート!$B94="","",IF('別紙様式2-1（処遇改善加算対象サービス　総括表）'!$B$31="","",
'別紙様式2-1（処遇改善加算対象サービス　総括表）'!$B$31))</f>
        <v/>
      </c>
      <c r="AO41" s="508" t="str">
        <f>IF(基本情報入力シート!$B94="","",IF('別紙様式2-1（処遇改善加算対象サービス　総括表）'!$M$32="","",
'別紙様式2-1（処遇改善加算対象サービス　総括表）'!$M$32))</f>
        <v/>
      </c>
      <c r="AP41" s="494" t="str">
        <f>IF(基本情報入力シート!$B94="","",   IF('別紙様式2-2（処遇改善加算対象外サービス　総括表）'!$AH$17="","",'別紙様式2-2（処遇改善加算対象外サービス　総括表）'!$AH$17))</f>
        <v/>
      </c>
      <c r="AQ41" s="494" t="str">
        <f>IF(基本情報入力シート!$B94="","",   IF('別紙様式2-2（処遇改善加算対象外サービス　総括表）'!$AH$18="","", '別紙様式2-2（処遇改善加算対象外サービス　総括表）'!$AH$18))</f>
        <v/>
      </c>
      <c r="AR41" s="494" t="str">
        <f>IF(基本情報入力シート!$B94="","",   IF('別紙様式2-2（処遇改善加算対象外サービス　総括表）'!$AH$19="","",'別紙様式2-2（処遇改善加算対象外サービス　総括表）'!$AH$19))</f>
        <v/>
      </c>
      <c r="AS41" s="494" t="str">
        <f>IF(基本情報入力シート!$B94="","",   IF('別紙様式2-2（処遇改善加算対象外サービス　総括表）'!$F$21="","",'別紙様式2-2（処遇改善加算対象外サービス　総括表）'!$F$21))</f>
        <v/>
      </c>
      <c r="AT41" s="494" t="str">
        <f>IF(基本情報入力シート!$B94="","",   IF('別紙様式2-2（処遇改善加算対象外サービス　総括表）'!$F$22="","",'別紙様式2-2（処遇改善加算対象外サービス　総括表）'!$F$22))</f>
        <v/>
      </c>
      <c r="AU41" s="494" t="str">
        <f>IF(基本情報入力シート!$B94="","",   IF('別紙様式2-2（処遇改善加算対象外サービス　総括表）'!$F$23="","",'別紙様式2-2（処遇改善加算対象外サービス　総括表）'!$F$23))</f>
        <v/>
      </c>
      <c r="AV41" s="494" t="str">
        <f>IF(基本情報入力シート!$B94="","",   IF('別紙様式2-2（処遇改善加算対象外サービス　総括表）'!$F$24="","",'別紙様式2-2（処遇改善加算対象外サービス　総括表）'!$F$24))</f>
        <v/>
      </c>
      <c r="AW41" s="494" t="str">
        <f>IF(基本情報入力シート!$B94="","",   IF('別紙様式2-2（処遇改善加算対象外サービス　総括表）'!$F$25="","",'別紙様式2-2（処遇改善加算対象外サービス　総括表）'!$F$25))</f>
        <v/>
      </c>
      <c r="AX41" s="494" t="str">
        <f>IF(基本情報入力シート!$B94="","",   IF('別紙様式2-2（処遇改善加算対象外サービス　総括表）'!$F$26="","",'別紙様式2-2（処遇改善加算対象外サービス　総括表）'!$F$26))</f>
        <v/>
      </c>
      <c r="AY41" s="494" t="str">
        <f>IF(基本情報入力シート!$B94="","",   IF('別紙様式2-2（処遇改善加算対象外サービス　総括表）'!$F$27="","",'別紙様式2-2（処遇改善加算対象外サービス　総括表）'!$F$27))</f>
        <v/>
      </c>
      <c r="AZ41" s="494" t="str">
        <f>IF(基本情報入力シート!$B94="","",   IF('別紙様式2-2（処遇改善加算対象外サービス　総括表）'!$F$28="","",'別紙様式2-2（処遇改善加算対象外サービス　総括表）'!$F$28))</f>
        <v/>
      </c>
      <c r="BA41" s="494" t="str">
        <f>IF(基本情報入力シート!$B94="","",   IF('別紙様式2-2（処遇改善加算対象外サービス　総括表）'!$F$29="","",'別紙様式2-2（処遇改善加算対象外サービス　総括表）'!$F$29))</f>
        <v/>
      </c>
      <c r="BB41" s="494" t="str">
        <f>IF(基本情報入力シート!$B94="","",   IF('別紙様式2-2（処遇改善加算対象外サービス　総括表）'!$F$30="","",'別紙様式2-2（処遇改善加算対象外サービス　総括表）'!$F$30))</f>
        <v/>
      </c>
      <c r="BC41" s="494" t="str">
        <f>IF(基本情報入力シート!$B94="","",   IF('別紙様式2-2（処遇改善加算対象外サービス　総括表）'!$F$31="","",'別紙様式2-2（処遇改善加算対象外サービス　総括表）'!$F$31))</f>
        <v/>
      </c>
      <c r="BD41" s="494" t="str">
        <f>IF(基本情報入力シート!$B94="","",   IF('別紙様式2-2（処遇改善加算対象外サービス　総括表）'!$F$32="","",'別紙様式2-2（処遇改善加算対象外サービス　総括表）'!$F$32))</f>
        <v/>
      </c>
      <c r="BE41" s="494" t="str">
        <f>IF(基本情報入力シート!$B94="","",   IF('別紙様式2-2（処遇改善加算対象外サービス　総括表）'!$F$33="","",'別紙様式2-2（処遇改善加算対象外サービス　総括表）'!$F$33))</f>
        <v/>
      </c>
      <c r="BF41" s="494" t="str">
        <f>IF(基本情報入力シート!$B94="","",   IF('別紙様式2-2（処遇改善加算対象外サービス　総括表）'!$F$34="","",'別紙様式2-2（処遇改善加算対象外サービス　総括表）'!$F$34))</f>
        <v/>
      </c>
      <c r="BG41" s="494" t="str">
        <f>IF(基本情報入力シート!$B94="","",   IF('別紙様式2-2（処遇改善加算対象外サービス　総括表）'!$F$35="","",'別紙様式2-2（処遇改善加算対象外サービス　総括表）'!$F$35))</f>
        <v/>
      </c>
      <c r="BH41" s="494" t="str">
        <f>IF(基本情報入力シート!$B94="","",   IF('別紙様式2-2（処遇改善加算対象外サービス　総括表）'!$F$36="","",'別紙様式2-2（処遇改善加算対象外サービス　総括表）'!$F$36))</f>
        <v/>
      </c>
      <c r="BI41" s="494" t="str">
        <f>IF(基本情報入力シート!$B94="","",   IF('別紙様式2-2（処遇改善加算対象外サービス　総括表）'!$F$37="","",'別紙様式2-2（処遇改善加算対象外サービス　総括表）'!$F$37))</f>
        <v/>
      </c>
      <c r="BJ41" s="494" t="str">
        <f>IF(基本情報入力シート!$B94="","",   IF('別紙様式2-2（処遇改善加算対象外サービス　総括表）'!$F$38="","",'別紙様式2-2（処遇改善加算対象外サービス　総括表）'!$F$38))</f>
        <v/>
      </c>
      <c r="BK41" s="494" t="str">
        <f>IF(基本情報入力シート!$B94="","",   IF('別紙様式2-2（処遇改善加算対象外サービス　総括表）'!$F$39="","",'別紙様式2-2（処遇改善加算対象外サービス　総括表）'!$F$39))</f>
        <v/>
      </c>
      <c r="BL41" s="494" t="str">
        <f>IF(基本情報入力シート!$B94="","",   IF('別紙様式2-2（処遇改善加算対象外サービス　総括表）'!$F$40="","",'別紙様式2-2（処遇改善加算対象外サービス　総括表）'!$F$40))</f>
        <v/>
      </c>
      <c r="BM41" s="494" t="str">
        <f>IF(基本情報入力シート!$B94="","",   IF('別紙様式2-2（処遇改善加算対象外サービス　総括表）'!$F$41="","",'別紙様式2-2（処遇改善加算対象外サービス　総括表）'!$F$41))</f>
        <v/>
      </c>
      <c r="BN41" s="494" t="str">
        <f>IF(基本情報入力シート!$B94="","",   IF('別紙様式2-2（処遇改善加算対象外サービス　総括表）'!$F$42="","",'別紙様式2-2（処遇改善加算対象外サービス　総括表）'!$F$42))</f>
        <v/>
      </c>
      <c r="BO41" s="494" t="str">
        <f>IF(基本情報入力シート!$B94="","",   IF('別紙様式2-2（処遇改善加算対象外サービス　総括表）'!$F$43="","",'別紙様式2-2（処遇改善加算対象外サービス　総括表）'!$F$43))</f>
        <v/>
      </c>
      <c r="BP41" s="494" t="str">
        <f>IF(基本情報入力シート!$B94="","",   IF('別紙様式2-2（処遇改善加算対象外サービス　総括表）'!$F$44="","",'別紙様式2-2（処遇改善加算対象外サービス　総括表）'!$F$44))</f>
        <v/>
      </c>
      <c r="BQ41" s="494" t="str">
        <f>IF(基本情報入力シート!$B94="","",   IF('別紙様式2-2（処遇改善加算対象外サービス　総括表）'!$F$45="","",'別紙様式2-2（処遇改善加算対象外サービス　総括表）'!$F$45))</f>
        <v/>
      </c>
      <c r="BR41" s="494" t="str">
        <f>IF(基本情報入力シート!$B94="","",   IF('別紙様式2-2（処遇改善加算対象外サービス　総括表）'!$F$46="","",'別紙様式2-2（処遇改善加算対象外サービス　総括表）'!$F$46))</f>
        <v/>
      </c>
      <c r="BS41" s="494" t="str">
        <f>IF(基本情報入力シート!$B94="","",   IF('別紙様式2-2（処遇改善加算対象外サービス　総括表）'!$F$47="","",'別紙様式2-2（処遇改善加算対象外サービス　総括表）'!$F$47))</f>
        <v/>
      </c>
      <c r="BT41" s="494" t="str">
        <f>IF(基本情報入力シート!$B94="","",   IF('別紙様式2-2（処遇改善加算対象外サービス　総括表）'!$F$48="","",'別紙様式2-2（処遇改善加算対象外サービス　総括表）'!$F$48))</f>
        <v/>
      </c>
      <c r="BU41" s="494" t="str">
        <f>IF(基本情報入力シート!$B94="","",   IF('別紙様式2-2（処遇改善加算対象外サービス　総括表）'!$F$49="","",'別紙様式2-2（処遇改善加算対象外サービス　総括表）'!$F$49))</f>
        <v/>
      </c>
    </row>
    <row r="42" spans="1:73">
      <c r="A42" s="508" t="str">
        <f>IF('別紙様式2-3（個表） '!B52="","",'別紙様式2-3（個表） '!A52)</f>
        <v/>
      </c>
      <c r="B42" s="494" t="str">
        <f>IF(基本情報入力シート!B95="","",基本情報入力シート!B95)</f>
        <v/>
      </c>
      <c r="C42" s="513" t="str">
        <f>IF(基本情報入力シート!L95="","",基本情報入力シート!L95)</f>
        <v/>
      </c>
      <c r="D42" s="513" t="str">
        <f>IF(基本情報入力シート!Q95="","",基本情報入力シート!Q95)</f>
        <v/>
      </c>
      <c r="E42" s="513" t="str">
        <f>IF(基本情報入力シート!V95="","",基本情報入力シート!V95)</f>
        <v/>
      </c>
      <c r="F42" s="513" t="str">
        <f>IF(基本情報入力シート!W95="","",基本情報入力シート!W95)</f>
        <v/>
      </c>
      <c r="G42" s="513" t="str">
        <f>IF(基本情報入力シート!Z95="","",基本情報入力シート!Z95)</f>
        <v/>
      </c>
      <c r="H42" s="494" t="str">
        <f>IF(基本情報入力シート!AC95="","",基本情報入力シート!AC95)</f>
        <v/>
      </c>
      <c r="I42" s="514" t="str">
        <f>IF(基本情報入力シート!AD95="","",基本情報入力シート!AD95)</f>
        <v/>
      </c>
      <c r="J42" s="514" t="str">
        <f>IF(基本情報入力シート!AE95="","",基本情報入力シート!AE95)</f>
        <v/>
      </c>
      <c r="K42" s="508" t="str">
        <f>IF('別紙様式2-3（個表） '!J52="","",'別紙様式2-3（個表） '!J52)</f>
        <v/>
      </c>
      <c r="L42" s="508" t="str">
        <f>IF('別紙様式2-3（個表） '!K52="","",'別紙様式2-3（個表） '!K52)</f>
        <v/>
      </c>
      <c r="M42" s="508" t="str">
        <f>IF('別紙様式2-3（個表） '!L52="","",'別紙様式2-3（個表） '!L52)</f>
        <v/>
      </c>
      <c r="N42" s="508" t="str">
        <f>IF('別紙様式2-3（個表） '!M52="","",'別紙様式2-3（個表） '!M52)</f>
        <v/>
      </c>
      <c r="O42" s="508" t="str">
        <f>IF('別紙様式2-3（個表） '!N52="","",'別紙様式2-3（個表） '!N52)</f>
        <v/>
      </c>
      <c r="P42" s="508" t="str">
        <f>IF('別紙様式2-3（個表） '!O52="","",'別紙様式2-3（個表） '!O52)</f>
        <v>令和７年12月</v>
      </c>
      <c r="Q42" s="508" t="str">
        <f>IF('別紙様式2-3（個表） '!P52="","",'別紙様式2-3（個表） '!P52)</f>
        <v>未入力あり</v>
      </c>
      <c r="R42" s="508" t="str">
        <f>IF('別紙様式2-3（個表） '!Q52="","",'別紙様式2-3（個表） '!Q52)</f>
        <v/>
      </c>
      <c r="S42" s="508" t="str">
        <f>IF('別紙様式2-3（個表） '!R52="","",'別紙様式2-3（個表） '!R52)</f>
        <v/>
      </c>
      <c r="T42" s="508" t="str">
        <f>IF('別紙様式2-3（個表） '!S52="","",'別紙様式2-3（個表） '!S52)</f>
        <v/>
      </c>
      <c r="U42" s="494" t="str">
        <f>IF('別紙様式2-3（個表） '!T52="","",'別紙様式2-3（個表） '!T52)</f>
        <v/>
      </c>
      <c r="V42" s="508" t="str">
        <f ca="1">IF(基本情報入力シート!$B95="","",INDIRECT("基本情報入力シート!L1７"))</f>
        <v/>
      </c>
      <c r="W42" s="508" t="str">
        <f ca="1">IF(基本情報入力シート!$B95="","",INDIRECT("基本情報入力シート!L1８"))</f>
        <v/>
      </c>
      <c r="X42" s="508" t="str">
        <f ca="1">IF(基本情報入力シート!B95="","",INDIRECT("基本情報入力シート!L1９")&amp;(INDIRECT("基本情報入力シート!P19"))&amp;(INDIRECT("基本情報入力シート!Q19")))</f>
        <v/>
      </c>
      <c r="Y42" s="508" t="str">
        <f ca="1">IF(基本情報入力シート!$B95="","",INDIRECT("基本情報入力シート!L２０"))</f>
        <v/>
      </c>
      <c r="Z42" s="508" t="str">
        <f ca="1">IF(基本情報入力シート!$B95="","",INDIRECT("基本情報入力シート!L２１"))</f>
        <v/>
      </c>
      <c r="AA42" s="508" t="str">
        <f ca="1">IF(基本情報入力シート!$B95="","",INDIRECT("基本情報入力シート!L２２"))</f>
        <v/>
      </c>
      <c r="AB42" s="508" t="str">
        <f ca="1">IF(基本情報入力シート!$B95="","",INDIRECT("基本情報入力シート!L２３"))</f>
        <v/>
      </c>
      <c r="AC42" s="508" t="str">
        <f ca="1">IF(基本情報入力シート!$B95="","",INDIRECT("基本情報入力シート!L２４"))</f>
        <v/>
      </c>
      <c r="AD42" s="508" t="str">
        <f ca="1">IF(基本情報入力シート!$B95="","",INDIRECT("基本情報入力シート!L２５"))</f>
        <v/>
      </c>
      <c r="AE42" s="508" t="str">
        <f ca="1">IF(基本情報入力シート!$B95="","",INDIRECT("基本情報入力シート!L２6"))</f>
        <v/>
      </c>
      <c r="AF42" s="508" t="str">
        <f ca="1">IF(基本情報入力シート!$B95="","",INDIRECT("基本情報入力シート!L２７"))</f>
        <v/>
      </c>
      <c r="AG42" s="508" t="str">
        <f ca="1">IF(基本情報入力シート!$B95="","",INDIRECT("基本情報入力シート!L２８"))</f>
        <v/>
      </c>
      <c r="AH42" s="494" t="str">
        <f ca="1">IF(基本情報入力シート!$B95="","",INDIRECT("'別紙様式2-1（処遇改善加算対象サービス　総括表）'!AH18"))</f>
        <v/>
      </c>
      <c r="AI42" s="494" t="str">
        <f ca="1">IF(基本情報入力シート!$B95="","",INDIRECT("'別紙様式2-1（処遇改善加算対象サービス　総括表）'!AH２２"))</f>
        <v/>
      </c>
      <c r="AJ42" s="494" t="str">
        <f>IF(基本情報入力シート!$B95="","",IF('別紙様式2-1（処遇改善加算対象サービス　総括表）'!$B$24="","",
'別紙様式2-1（処遇改善加算対象サービス　総括表）'!$B$24))</f>
        <v/>
      </c>
      <c r="AK42" s="494" t="str">
        <f>IF(基本情報入力シート!$B95="","",IF('別紙様式2-1（処遇改善加算対象サービス　総括表）'!$B$25="","",
'別紙様式2-1（処遇改善加算対象サービス　総括表）'!$B$25))</f>
        <v/>
      </c>
      <c r="AL42" s="494" t="str">
        <f>IF(基本情報入力シート!$B95="","",IF('別紙様式2-1（処遇改善加算対象サービス　総括表）'!$B$26="","",
'別紙様式2-1（処遇改善加算対象サービス　総括表）'!$B$26))</f>
        <v/>
      </c>
      <c r="AM42" s="494" t="str">
        <f>IF(基本情報入力シート!$B95="","",IF('別紙様式2-1（処遇改善加算対象サービス　総括表）'!$B$30="","",
'別紙様式2-1（処遇改善加算対象サービス　総括表）'!$B$30))</f>
        <v/>
      </c>
      <c r="AN42" s="494" t="str">
        <f>IF(基本情報入力シート!$B95="","",IF('別紙様式2-1（処遇改善加算対象サービス　総括表）'!$B$31="","",
'別紙様式2-1（処遇改善加算対象サービス　総括表）'!$B$31))</f>
        <v/>
      </c>
      <c r="AO42" s="508" t="str">
        <f>IF(基本情報入力シート!$B95="","",IF('別紙様式2-1（処遇改善加算対象サービス　総括表）'!$M$32="","",
'別紙様式2-1（処遇改善加算対象サービス　総括表）'!$M$32))</f>
        <v/>
      </c>
      <c r="AP42" s="494" t="str">
        <f>IF(基本情報入力シート!$B95="","",   IF('別紙様式2-2（処遇改善加算対象外サービス　総括表）'!$AH$17="","",'別紙様式2-2（処遇改善加算対象外サービス　総括表）'!$AH$17))</f>
        <v/>
      </c>
      <c r="AQ42" s="494" t="str">
        <f>IF(基本情報入力シート!$B95="","",   IF('別紙様式2-2（処遇改善加算対象外サービス　総括表）'!$AH$18="","", '別紙様式2-2（処遇改善加算対象外サービス　総括表）'!$AH$18))</f>
        <v/>
      </c>
      <c r="AR42" s="494" t="str">
        <f>IF(基本情報入力シート!$B95="","",   IF('別紙様式2-2（処遇改善加算対象外サービス　総括表）'!$AH$19="","",'別紙様式2-2（処遇改善加算対象外サービス　総括表）'!$AH$19))</f>
        <v/>
      </c>
      <c r="AS42" s="494" t="str">
        <f>IF(基本情報入力シート!$B95="","",   IF('別紙様式2-2（処遇改善加算対象外サービス　総括表）'!$F$21="","",'別紙様式2-2（処遇改善加算対象外サービス　総括表）'!$F$21))</f>
        <v/>
      </c>
      <c r="AT42" s="494" t="str">
        <f>IF(基本情報入力シート!$B95="","",   IF('別紙様式2-2（処遇改善加算対象外サービス　総括表）'!$F$22="","",'別紙様式2-2（処遇改善加算対象外サービス　総括表）'!$F$22))</f>
        <v/>
      </c>
      <c r="AU42" s="494" t="str">
        <f>IF(基本情報入力シート!$B95="","",   IF('別紙様式2-2（処遇改善加算対象外サービス　総括表）'!$F$23="","",'別紙様式2-2（処遇改善加算対象外サービス　総括表）'!$F$23))</f>
        <v/>
      </c>
      <c r="AV42" s="494" t="str">
        <f>IF(基本情報入力シート!$B95="","",   IF('別紙様式2-2（処遇改善加算対象外サービス　総括表）'!$F$24="","",'別紙様式2-2（処遇改善加算対象外サービス　総括表）'!$F$24))</f>
        <v/>
      </c>
      <c r="AW42" s="494" t="str">
        <f>IF(基本情報入力シート!$B95="","",   IF('別紙様式2-2（処遇改善加算対象外サービス　総括表）'!$F$25="","",'別紙様式2-2（処遇改善加算対象外サービス　総括表）'!$F$25))</f>
        <v/>
      </c>
      <c r="AX42" s="494" t="str">
        <f>IF(基本情報入力シート!$B95="","",   IF('別紙様式2-2（処遇改善加算対象外サービス　総括表）'!$F$26="","",'別紙様式2-2（処遇改善加算対象外サービス　総括表）'!$F$26))</f>
        <v/>
      </c>
      <c r="AY42" s="494" t="str">
        <f>IF(基本情報入力シート!$B95="","",   IF('別紙様式2-2（処遇改善加算対象外サービス　総括表）'!$F$27="","",'別紙様式2-2（処遇改善加算対象外サービス　総括表）'!$F$27))</f>
        <v/>
      </c>
      <c r="AZ42" s="494" t="str">
        <f>IF(基本情報入力シート!$B95="","",   IF('別紙様式2-2（処遇改善加算対象外サービス　総括表）'!$F$28="","",'別紙様式2-2（処遇改善加算対象外サービス　総括表）'!$F$28))</f>
        <v/>
      </c>
      <c r="BA42" s="494" t="str">
        <f>IF(基本情報入力シート!$B95="","",   IF('別紙様式2-2（処遇改善加算対象外サービス　総括表）'!$F$29="","",'別紙様式2-2（処遇改善加算対象外サービス　総括表）'!$F$29))</f>
        <v/>
      </c>
      <c r="BB42" s="494" t="str">
        <f>IF(基本情報入力シート!$B95="","",   IF('別紙様式2-2（処遇改善加算対象外サービス　総括表）'!$F$30="","",'別紙様式2-2（処遇改善加算対象外サービス　総括表）'!$F$30))</f>
        <v/>
      </c>
      <c r="BC42" s="494" t="str">
        <f>IF(基本情報入力シート!$B95="","",   IF('別紙様式2-2（処遇改善加算対象外サービス　総括表）'!$F$31="","",'別紙様式2-2（処遇改善加算対象外サービス　総括表）'!$F$31))</f>
        <v/>
      </c>
      <c r="BD42" s="494" t="str">
        <f>IF(基本情報入力シート!$B95="","",   IF('別紙様式2-2（処遇改善加算対象外サービス　総括表）'!$F$32="","",'別紙様式2-2（処遇改善加算対象外サービス　総括表）'!$F$32))</f>
        <v/>
      </c>
      <c r="BE42" s="494" t="str">
        <f>IF(基本情報入力シート!$B95="","",   IF('別紙様式2-2（処遇改善加算対象外サービス　総括表）'!$F$33="","",'別紙様式2-2（処遇改善加算対象外サービス　総括表）'!$F$33))</f>
        <v/>
      </c>
      <c r="BF42" s="494" t="str">
        <f>IF(基本情報入力シート!$B95="","",   IF('別紙様式2-2（処遇改善加算対象外サービス　総括表）'!$F$34="","",'別紙様式2-2（処遇改善加算対象外サービス　総括表）'!$F$34))</f>
        <v/>
      </c>
      <c r="BG42" s="494" t="str">
        <f>IF(基本情報入力シート!$B95="","",   IF('別紙様式2-2（処遇改善加算対象外サービス　総括表）'!$F$35="","",'別紙様式2-2（処遇改善加算対象外サービス　総括表）'!$F$35))</f>
        <v/>
      </c>
      <c r="BH42" s="494" t="str">
        <f>IF(基本情報入力シート!$B95="","",   IF('別紙様式2-2（処遇改善加算対象外サービス　総括表）'!$F$36="","",'別紙様式2-2（処遇改善加算対象外サービス　総括表）'!$F$36))</f>
        <v/>
      </c>
      <c r="BI42" s="494" t="str">
        <f>IF(基本情報入力シート!$B95="","",   IF('別紙様式2-2（処遇改善加算対象外サービス　総括表）'!$F$37="","",'別紙様式2-2（処遇改善加算対象外サービス　総括表）'!$F$37))</f>
        <v/>
      </c>
      <c r="BJ42" s="494" t="str">
        <f>IF(基本情報入力シート!$B95="","",   IF('別紙様式2-2（処遇改善加算対象外サービス　総括表）'!$F$38="","",'別紙様式2-2（処遇改善加算対象外サービス　総括表）'!$F$38))</f>
        <v/>
      </c>
      <c r="BK42" s="494" t="str">
        <f>IF(基本情報入力シート!$B95="","",   IF('別紙様式2-2（処遇改善加算対象外サービス　総括表）'!$F$39="","",'別紙様式2-2（処遇改善加算対象外サービス　総括表）'!$F$39))</f>
        <v/>
      </c>
      <c r="BL42" s="494" t="str">
        <f>IF(基本情報入力シート!$B95="","",   IF('別紙様式2-2（処遇改善加算対象外サービス　総括表）'!$F$40="","",'別紙様式2-2（処遇改善加算対象外サービス　総括表）'!$F$40))</f>
        <v/>
      </c>
      <c r="BM42" s="494" t="str">
        <f>IF(基本情報入力シート!$B95="","",   IF('別紙様式2-2（処遇改善加算対象外サービス　総括表）'!$F$41="","",'別紙様式2-2（処遇改善加算対象外サービス　総括表）'!$F$41))</f>
        <v/>
      </c>
      <c r="BN42" s="494" t="str">
        <f>IF(基本情報入力シート!$B95="","",   IF('別紙様式2-2（処遇改善加算対象外サービス　総括表）'!$F$42="","",'別紙様式2-2（処遇改善加算対象外サービス　総括表）'!$F$42))</f>
        <v/>
      </c>
      <c r="BO42" s="494" t="str">
        <f>IF(基本情報入力シート!$B95="","",   IF('別紙様式2-2（処遇改善加算対象外サービス　総括表）'!$F$43="","",'別紙様式2-2（処遇改善加算対象外サービス　総括表）'!$F$43))</f>
        <v/>
      </c>
      <c r="BP42" s="494" t="str">
        <f>IF(基本情報入力シート!$B95="","",   IF('別紙様式2-2（処遇改善加算対象外サービス　総括表）'!$F$44="","",'別紙様式2-2（処遇改善加算対象外サービス　総括表）'!$F$44))</f>
        <v/>
      </c>
      <c r="BQ42" s="494" t="str">
        <f>IF(基本情報入力シート!$B95="","",   IF('別紙様式2-2（処遇改善加算対象外サービス　総括表）'!$F$45="","",'別紙様式2-2（処遇改善加算対象外サービス　総括表）'!$F$45))</f>
        <v/>
      </c>
      <c r="BR42" s="494" t="str">
        <f>IF(基本情報入力シート!$B95="","",   IF('別紙様式2-2（処遇改善加算対象外サービス　総括表）'!$F$46="","",'別紙様式2-2（処遇改善加算対象外サービス　総括表）'!$F$46))</f>
        <v/>
      </c>
      <c r="BS42" s="494" t="str">
        <f>IF(基本情報入力シート!$B95="","",   IF('別紙様式2-2（処遇改善加算対象外サービス　総括表）'!$F$47="","",'別紙様式2-2（処遇改善加算対象外サービス　総括表）'!$F$47))</f>
        <v/>
      </c>
      <c r="BT42" s="494" t="str">
        <f>IF(基本情報入力シート!$B95="","",   IF('別紙様式2-2（処遇改善加算対象外サービス　総括表）'!$F$48="","",'別紙様式2-2（処遇改善加算対象外サービス　総括表）'!$F$48))</f>
        <v/>
      </c>
      <c r="BU42" s="494" t="str">
        <f>IF(基本情報入力シート!$B95="","",   IF('別紙様式2-2（処遇改善加算対象外サービス　総括表）'!$F$49="","",'別紙様式2-2（処遇改善加算対象外サービス　総括表）'!$F$49))</f>
        <v/>
      </c>
    </row>
    <row r="43" spans="1:73">
      <c r="A43" s="508" t="str">
        <f>IF('別紙様式2-3（個表） '!B53="","",'別紙様式2-3（個表） '!A53)</f>
        <v/>
      </c>
      <c r="B43" s="494" t="str">
        <f>IF(基本情報入力シート!B96="","",基本情報入力シート!B96)</f>
        <v/>
      </c>
      <c r="C43" s="513" t="str">
        <f>IF(基本情報入力シート!L96="","",基本情報入力シート!L96)</f>
        <v/>
      </c>
      <c r="D43" s="513" t="str">
        <f>IF(基本情報入力シート!Q96="","",基本情報入力シート!Q96)</f>
        <v/>
      </c>
      <c r="E43" s="513" t="str">
        <f>IF(基本情報入力シート!V96="","",基本情報入力シート!V96)</f>
        <v/>
      </c>
      <c r="F43" s="513" t="str">
        <f>IF(基本情報入力シート!W96="","",基本情報入力シート!W96)</f>
        <v/>
      </c>
      <c r="G43" s="513" t="str">
        <f>IF(基本情報入力シート!Z96="","",基本情報入力シート!Z96)</f>
        <v/>
      </c>
      <c r="H43" s="494" t="str">
        <f>IF(基本情報入力シート!AC96="","",基本情報入力シート!AC96)</f>
        <v/>
      </c>
      <c r="I43" s="514" t="str">
        <f>IF(基本情報入力シート!AD96="","",基本情報入力シート!AD96)</f>
        <v/>
      </c>
      <c r="J43" s="514" t="str">
        <f>IF(基本情報入力シート!AE96="","",基本情報入力シート!AE96)</f>
        <v/>
      </c>
      <c r="K43" s="508" t="str">
        <f>IF('別紙様式2-3（個表） '!J53="","",'別紙様式2-3（個表） '!J53)</f>
        <v/>
      </c>
      <c r="L43" s="508" t="str">
        <f>IF('別紙様式2-3（個表） '!K53="","",'別紙様式2-3（個表） '!K53)</f>
        <v/>
      </c>
      <c r="M43" s="508" t="str">
        <f>IF('別紙様式2-3（個表） '!L53="","",'別紙様式2-3（個表） '!L53)</f>
        <v/>
      </c>
      <c r="N43" s="508" t="str">
        <f>IF('別紙様式2-3（個表） '!M53="","",'別紙様式2-3（個表） '!M53)</f>
        <v/>
      </c>
      <c r="O43" s="508" t="str">
        <f>IF('別紙様式2-3（個表） '!N53="","",'別紙様式2-3（個表） '!N53)</f>
        <v/>
      </c>
      <c r="P43" s="508" t="str">
        <f>IF('別紙様式2-3（個表） '!O53="","",'別紙様式2-3（個表） '!O53)</f>
        <v>令和７年12月</v>
      </c>
      <c r="Q43" s="508" t="str">
        <f>IF('別紙様式2-3（個表） '!P53="","",'別紙様式2-3（個表） '!P53)</f>
        <v>未入力あり</v>
      </c>
      <c r="R43" s="508" t="str">
        <f>IF('別紙様式2-3（個表） '!Q53="","",'別紙様式2-3（個表） '!Q53)</f>
        <v/>
      </c>
      <c r="S43" s="508" t="str">
        <f>IF('別紙様式2-3（個表） '!R53="","",'別紙様式2-3（個表） '!R53)</f>
        <v/>
      </c>
      <c r="T43" s="508" t="str">
        <f>IF('別紙様式2-3（個表） '!S53="","",'別紙様式2-3（個表） '!S53)</f>
        <v/>
      </c>
      <c r="U43" s="494" t="str">
        <f>IF('別紙様式2-3（個表） '!T53="","",'別紙様式2-3（個表） '!T53)</f>
        <v/>
      </c>
      <c r="V43" s="508" t="str">
        <f ca="1">IF(基本情報入力シート!$B96="","",INDIRECT("基本情報入力シート!L1７"))</f>
        <v/>
      </c>
      <c r="W43" s="508" t="str">
        <f ca="1">IF(基本情報入力シート!$B96="","",INDIRECT("基本情報入力シート!L1８"))</f>
        <v/>
      </c>
      <c r="X43" s="508" t="str">
        <f ca="1">IF(基本情報入力シート!B96="","",INDIRECT("基本情報入力シート!L1９")&amp;(INDIRECT("基本情報入力シート!P19"))&amp;(INDIRECT("基本情報入力シート!Q19")))</f>
        <v/>
      </c>
      <c r="Y43" s="508" t="str">
        <f ca="1">IF(基本情報入力シート!$B96="","",INDIRECT("基本情報入力シート!L２０"))</f>
        <v/>
      </c>
      <c r="Z43" s="508" t="str">
        <f ca="1">IF(基本情報入力シート!$B96="","",INDIRECT("基本情報入力シート!L２１"))</f>
        <v/>
      </c>
      <c r="AA43" s="508" t="str">
        <f ca="1">IF(基本情報入力シート!$B96="","",INDIRECT("基本情報入力シート!L２２"))</f>
        <v/>
      </c>
      <c r="AB43" s="508" t="str">
        <f ca="1">IF(基本情報入力シート!$B96="","",INDIRECT("基本情報入力シート!L２３"))</f>
        <v/>
      </c>
      <c r="AC43" s="508" t="str">
        <f ca="1">IF(基本情報入力シート!$B96="","",INDIRECT("基本情報入力シート!L２４"))</f>
        <v/>
      </c>
      <c r="AD43" s="508" t="str">
        <f ca="1">IF(基本情報入力シート!$B96="","",INDIRECT("基本情報入力シート!L２５"))</f>
        <v/>
      </c>
      <c r="AE43" s="508" t="str">
        <f ca="1">IF(基本情報入力シート!$B96="","",INDIRECT("基本情報入力シート!L２6"))</f>
        <v/>
      </c>
      <c r="AF43" s="508" t="str">
        <f ca="1">IF(基本情報入力シート!$B96="","",INDIRECT("基本情報入力シート!L２７"))</f>
        <v/>
      </c>
      <c r="AG43" s="508" t="str">
        <f ca="1">IF(基本情報入力シート!$B96="","",INDIRECT("基本情報入力シート!L２８"))</f>
        <v/>
      </c>
      <c r="AH43" s="494" t="str">
        <f ca="1">IF(基本情報入力シート!$B96="","",INDIRECT("'別紙様式2-1（処遇改善加算対象サービス　総括表）'!AH18"))</f>
        <v/>
      </c>
      <c r="AI43" s="494" t="str">
        <f ca="1">IF(基本情報入力シート!$B96="","",INDIRECT("'別紙様式2-1（処遇改善加算対象サービス　総括表）'!AH２２"))</f>
        <v/>
      </c>
      <c r="AJ43" s="494" t="str">
        <f>IF(基本情報入力シート!$B96="","",IF('別紙様式2-1（処遇改善加算対象サービス　総括表）'!$B$24="","",
'別紙様式2-1（処遇改善加算対象サービス　総括表）'!$B$24))</f>
        <v/>
      </c>
      <c r="AK43" s="494" t="str">
        <f>IF(基本情報入力シート!$B96="","",IF('別紙様式2-1（処遇改善加算対象サービス　総括表）'!$B$25="","",
'別紙様式2-1（処遇改善加算対象サービス　総括表）'!$B$25))</f>
        <v/>
      </c>
      <c r="AL43" s="494" t="str">
        <f>IF(基本情報入力シート!$B96="","",IF('別紙様式2-1（処遇改善加算対象サービス　総括表）'!$B$26="","",
'別紙様式2-1（処遇改善加算対象サービス　総括表）'!$B$26))</f>
        <v/>
      </c>
      <c r="AM43" s="494" t="str">
        <f>IF(基本情報入力シート!$B96="","",IF('別紙様式2-1（処遇改善加算対象サービス　総括表）'!$B$30="","",
'別紙様式2-1（処遇改善加算対象サービス　総括表）'!$B$30))</f>
        <v/>
      </c>
      <c r="AN43" s="494" t="str">
        <f>IF(基本情報入力シート!$B96="","",IF('別紙様式2-1（処遇改善加算対象サービス　総括表）'!$B$31="","",
'別紙様式2-1（処遇改善加算対象サービス　総括表）'!$B$31))</f>
        <v/>
      </c>
      <c r="AO43" s="508" t="str">
        <f>IF(基本情報入力シート!$B96="","",IF('別紙様式2-1（処遇改善加算対象サービス　総括表）'!$M$32="","",
'別紙様式2-1（処遇改善加算対象サービス　総括表）'!$M$32))</f>
        <v/>
      </c>
      <c r="AP43" s="494" t="str">
        <f>IF(基本情報入力シート!$B96="","",   IF('別紙様式2-2（処遇改善加算対象外サービス　総括表）'!$AH$17="","",'別紙様式2-2（処遇改善加算対象外サービス　総括表）'!$AH$17))</f>
        <v/>
      </c>
      <c r="AQ43" s="494" t="str">
        <f>IF(基本情報入力シート!$B96="","",   IF('別紙様式2-2（処遇改善加算対象外サービス　総括表）'!$AH$18="","", '別紙様式2-2（処遇改善加算対象外サービス　総括表）'!$AH$18))</f>
        <v/>
      </c>
      <c r="AR43" s="494" t="str">
        <f>IF(基本情報入力シート!$B96="","",   IF('別紙様式2-2（処遇改善加算対象外サービス　総括表）'!$AH$19="","",'別紙様式2-2（処遇改善加算対象外サービス　総括表）'!$AH$19))</f>
        <v/>
      </c>
      <c r="AS43" s="494" t="str">
        <f>IF(基本情報入力シート!$B96="","",   IF('別紙様式2-2（処遇改善加算対象外サービス　総括表）'!$F$21="","",'別紙様式2-2（処遇改善加算対象外サービス　総括表）'!$F$21))</f>
        <v/>
      </c>
      <c r="AT43" s="494" t="str">
        <f>IF(基本情報入力シート!$B96="","",   IF('別紙様式2-2（処遇改善加算対象外サービス　総括表）'!$F$22="","",'別紙様式2-2（処遇改善加算対象外サービス　総括表）'!$F$22))</f>
        <v/>
      </c>
      <c r="AU43" s="494" t="str">
        <f>IF(基本情報入力シート!$B96="","",   IF('別紙様式2-2（処遇改善加算対象外サービス　総括表）'!$F$23="","",'別紙様式2-2（処遇改善加算対象外サービス　総括表）'!$F$23))</f>
        <v/>
      </c>
      <c r="AV43" s="494" t="str">
        <f>IF(基本情報入力シート!$B96="","",   IF('別紙様式2-2（処遇改善加算対象外サービス　総括表）'!$F$24="","",'別紙様式2-2（処遇改善加算対象外サービス　総括表）'!$F$24))</f>
        <v/>
      </c>
      <c r="AW43" s="494" t="str">
        <f>IF(基本情報入力シート!$B96="","",   IF('別紙様式2-2（処遇改善加算対象外サービス　総括表）'!$F$25="","",'別紙様式2-2（処遇改善加算対象外サービス　総括表）'!$F$25))</f>
        <v/>
      </c>
      <c r="AX43" s="494" t="str">
        <f>IF(基本情報入力シート!$B96="","",   IF('別紙様式2-2（処遇改善加算対象外サービス　総括表）'!$F$26="","",'別紙様式2-2（処遇改善加算対象外サービス　総括表）'!$F$26))</f>
        <v/>
      </c>
      <c r="AY43" s="494" t="str">
        <f>IF(基本情報入力シート!$B96="","",   IF('別紙様式2-2（処遇改善加算対象外サービス　総括表）'!$F$27="","",'別紙様式2-2（処遇改善加算対象外サービス　総括表）'!$F$27))</f>
        <v/>
      </c>
      <c r="AZ43" s="494" t="str">
        <f>IF(基本情報入力シート!$B96="","",   IF('別紙様式2-2（処遇改善加算対象外サービス　総括表）'!$F$28="","",'別紙様式2-2（処遇改善加算対象外サービス　総括表）'!$F$28))</f>
        <v/>
      </c>
      <c r="BA43" s="494" t="str">
        <f>IF(基本情報入力シート!$B96="","",   IF('別紙様式2-2（処遇改善加算対象外サービス　総括表）'!$F$29="","",'別紙様式2-2（処遇改善加算対象外サービス　総括表）'!$F$29))</f>
        <v/>
      </c>
      <c r="BB43" s="494" t="str">
        <f>IF(基本情報入力シート!$B96="","",   IF('別紙様式2-2（処遇改善加算対象外サービス　総括表）'!$F$30="","",'別紙様式2-2（処遇改善加算対象外サービス　総括表）'!$F$30))</f>
        <v/>
      </c>
      <c r="BC43" s="494" t="str">
        <f>IF(基本情報入力シート!$B96="","",   IF('別紙様式2-2（処遇改善加算対象外サービス　総括表）'!$F$31="","",'別紙様式2-2（処遇改善加算対象外サービス　総括表）'!$F$31))</f>
        <v/>
      </c>
      <c r="BD43" s="494" t="str">
        <f>IF(基本情報入力シート!$B96="","",   IF('別紙様式2-2（処遇改善加算対象外サービス　総括表）'!$F$32="","",'別紙様式2-2（処遇改善加算対象外サービス　総括表）'!$F$32))</f>
        <v/>
      </c>
      <c r="BE43" s="494" t="str">
        <f>IF(基本情報入力シート!$B96="","",   IF('別紙様式2-2（処遇改善加算対象外サービス　総括表）'!$F$33="","",'別紙様式2-2（処遇改善加算対象外サービス　総括表）'!$F$33))</f>
        <v/>
      </c>
      <c r="BF43" s="494" t="str">
        <f>IF(基本情報入力シート!$B96="","",   IF('別紙様式2-2（処遇改善加算対象外サービス　総括表）'!$F$34="","",'別紙様式2-2（処遇改善加算対象外サービス　総括表）'!$F$34))</f>
        <v/>
      </c>
      <c r="BG43" s="494" t="str">
        <f>IF(基本情報入力シート!$B96="","",   IF('別紙様式2-2（処遇改善加算対象外サービス　総括表）'!$F$35="","",'別紙様式2-2（処遇改善加算対象外サービス　総括表）'!$F$35))</f>
        <v/>
      </c>
      <c r="BH43" s="494" t="str">
        <f>IF(基本情報入力シート!$B96="","",   IF('別紙様式2-2（処遇改善加算対象外サービス　総括表）'!$F$36="","",'別紙様式2-2（処遇改善加算対象外サービス　総括表）'!$F$36))</f>
        <v/>
      </c>
      <c r="BI43" s="494" t="str">
        <f>IF(基本情報入力シート!$B96="","",   IF('別紙様式2-2（処遇改善加算対象外サービス　総括表）'!$F$37="","",'別紙様式2-2（処遇改善加算対象外サービス　総括表）'!$F$37))</f>
        <v/>
      </c>
      <c r="BJ43" s="494" t="str">
        <f>IF(基本情報入力シート!$B96="","",   IF('別紙様式2-2（処遇改善加算対象外サービス　総括表）'!$F$38="","",'別紙様式2-2（処遇改善加算対象外サービス　総括表）'!$F$38))</f>
        <v/>
      </c>
      <c r="BK43" s="494" t="str">
        <f>IF(基本情報入力シート!$B96="","",   IF('別紙様式2-2（処遇改善加算対象外サービス　総括表）'!$F$39="","",'別紙様式2-2（処遇改善加算対象外サービス　総括表）'!$F$39))</f>
        <v/>
      </c>
      <c r="BL43" s="494" t="str">
        <f>IF(基本情報入力シート!$B96="","",   IF('別紙様式2-2（処遇改善加算対象外サービス　総括表）'!$F$40="","",'別紙様式2-2（処遇改善加算対象外サービス　総括表）'!$F$40))</f>
        <v/>
      </c>
      <c r="BM43" s="494" t="str">
        <f>IF(基本情報入力シート!$B96="","",   IF('別紙様式2-2（処遇改善加算対象外サービス　総括表）'!$F$41="","",'別紙様式2-2（処遇改善加算対象外サービス　総括表）'!$F$41))</f>
        <v/>
      </c>
      <c r="BN43" s="494" t="str">
        <f>IF(基本情報入力シート!$B96="","",   IF('別紙様式2-2（処遇改善加算対象外サービス　総括表）'!$F$42="","",'別紙様式2-2（処遇改善加算対象外サービス　総括表）'!$F$42))</f>
        <v/>
      </c>
      <c r="BO43" s="494" t="str">
        <f>IF(基本情報入力シート!$B96="","",   IF('別紙様式2-2（処遇改善加算対象外サービス　総括表）'!$F$43="","",'別紙様式2-2（処遇改善加算対象外サービス　総括表）'!$F$43))</f>
        <v/>
      </c>
      <c r="BP43" s="494" t="str">
        <f>IF(基本情報入力シート!$B96="","",   IF('別紙様式2-2（処遇改善加算対象外サービス　総括表）'!$F$44="","",'別紙様式2-2（処遇改善加算対象外サービス　総括表）'!$F$44))</f>
        <v/>
      </c>
      <c r="BQ43" s="494" t="str">
        <f>IF(基本情報入力シート!$B96="","",   IF('別紙様式2-2（処遇改善加算対象外サービス　総括表）'!$F$45="","",'別紙様式2-2（処遇改善加算対象外サービス　総括表）'!$F$45))</f>
        <v/>
      </c>
      <c r="BR43" s="494" t="str">
        <f>IF(基本情報入力シート!$B96="","",   IF('別紙様式2-2（処遇改善加算対象外サービス　総括表）'!$F$46="","",'別紙様式2-2（処遇改善加算対象外サービス　総括表）'!$F$46))</f>
        <v/>
      </c>
      <c r="BS43" s="494" t="str">
        <f>IF(基本情報入力シート!$B96="","",   IF('別紙様式2-2（処遇改善加算対象外サービス　総括表）'!$F$47="","",'別紙様式2-2（処遇改善加算対象外サービス　総括表）'!$F$47))</f>
        <v/>
      </c>
      <c r="BT43" s="494" t="str">
        <f>IF(基本情報入力シート!$B96="","",   IF('別紙様式2-2（処遇改善加算対象外サービス　総括表）'!$F$48="","",'別紙様式2-2（処遇改善加算対象外サービス　総括表）'!$F$48))</f>
        <v/>
      </c>
      <c r="BU43" s="494" t="str">
        <f>IF(基本情報入力シート!$B96="","",   IF('別紙様式2-2（処遇改善加算対象外サービス　総括表）'!$F$49="","",'別紙様式2-2（処遇改善加算対象外サービス　総括表）'!$F$49))</f>
        <v/>
      </c>
    </row>
    <row r="44" spans="1:73">
      <c r="A44" s="508" t="str">
        <f>IF('別紙様式2-3（個表） '!B54="","",'別紙様式2-3（個表） '!A54)</f>
        <v/>
      </c>
      <c r="B44" s="494" t="str">
        <f>IF(基本情報入力シート!B97="","",基本情報入力シート!B97)</f>
        <v/>
      </c>
      <c r="C44" s="513" t="str">
        <f>IF(基本情報入力シート!L97="","",基本情報入力シート!L97)</f>
        <v/>
      </c>
      <c r="D44" s="513" t="str">
        <f>IF(基本情報入力シート!Q97="","",基本情報入力シート!Q97)</f>
        <v/>
      </c>
      <c r="E44" s="513" t="str">
        <f>IF(基本情報入力シート!V97="","",基本情報入力シート!V97)</f>
        <v/>
      </c>
      <c r="F44" s="513" t="str">
        <f>IF(基本情報入力シート!W97="","",基本情報入力シート!W97)</f>
        <v/>
      </c>
      <c r="G44" s="513" t="str">
        <f>IF(基本情報入力シート!Z97="","",基本情報入力シート!Z97)</f>
        <v/>
      </c>
      <c r="H44" s="494" t="str">
        <f>IF(基本情報入力シート!AC97="","",基本情報入力シート!AC97)</f>
        <v/>
      </c>
      <c r="I44" s="514" t="str">
        <f>IF(基本情報入力シート!AD97="","",基本情報入力シート!AD97)</f>
        <v/>
      </c>
      <c r="J44" s="514" t="str">
        <f>IF(基本情報入力シート!AE97="","",基本情報入力シート!AE97)</f>
        <v/>
      </c>
      <c r="K44" s="508" t="str">
        <f>IF('別紙様式2-3（個表） '!J54="","",'別紙様式2-3（個表） '!J54)</f>
        <v/>
      </c>
      <c r="L44" s="508" t="str">
        <f>IF('別紙様式2-3（個表） '!K54="","",'別紙様式2-3（個表） '!K54)</f>
        <v/>
      </c>
      <c r="M44" s="508" t="str">
        <f>IF('別紙様式2-3（個表） '!L54="","",'別紙様式2-3（個表） '!L54)</f>
        <v/>
      </c>
      <c r="N44" s="508" t="str">
        <f>IF('別紙様式2-3（個表） '!M54="","",'別紙様式2-3（個表） '!M54)</f>
        <v/>
      </c>
      <c r="O44" s="508" t="str">
        <f>IF('別紙様式2-3（個表） '!N54="","",'別紙様式2-3（個表） '!N54)</f>
        <v/>
      </c>
      <c r="P44" s="508" t="str">
        <f>IF('別紙様式2-3（個表） '!O54="","",'別紙様式2-3（個表） '!O54)</f>
        <v>令和７年12月</v>
      </c>
      <c r="Q44" s="508" t="str">
        <f>IF('別紙様式2-3（個表） '!P54="","",'別紙様式2-3（個表） '!P54)</f>
        <v>未入力あり</v>
      </c>
      <c r="R44" s="508" t="str">
        <f>IF('別紙様式2-3（個表） '!Q54="","",'別紙様式2-3（個表） '!Q54)</f>
        <v/>
      </c>
      <c r="S44" s="508" t="str">
        <f>IF('別紙様式2-3（個表） '!R54="","",'別紙様式2-3（個表） '!R54)</f>
        <v/>
      </c>
      <c r="T44" s="508" t="str">
        <f>IF('別紙様式2-3（個表） '!S54="","",'別紙様式2-3（個表） '!S54)</f>
        <v/>
      </c>
      <c r="U44" s="494" t="str">
        <f>IF('別紙様式2-3（個表） '!T54="","",'別紙様式2-3（個表） '!T54)</f>
        <v/>
      </c>
      <c r="V44" s="508" t="str">
        <f ca="1">IF(基本情報入力シート!$B97="","",INDIRECT("基本情報入力シート!L1７"))</f>
        <v/>
      </c>
      <c r="W44" s="508" t="str">
        <f ca="1">IF(基本情報入力シート!$B97="","",INDIRECT("基本情報入力シート!L1８"))</f>
        <v/>
      </c>
      <c r="X44" s="508" t="str">
        <f ca="1">IF(基本情報入力シート!B97="","",INDIRECT("基本情報入力シート!L1９")&amp;(INDIRECT("基本情報入力シート!P19"))&amp;(INDIRECT("基本情報入力シート!Q19")))</f>
        <v/>
      </c>
      <c r="Y44" s="508" t="str">
        <f ca="1">IF(基本情報入力シート!$B97="","",INDIRECT("基本情報入力シート!L２０"))</f>
        <v/>
      </c>
      <c r="Z44" s="508" t="str">
        <f ca="1">IF(基本情報入力シート!$B97="","",INDIRECT("基本情報入力シート!L２１"))</f>
        <v/>
      </c>
      <c r="AA44" s="508" t="str">
        <f ca="1">IF(基本情報入力シート!$B97="","",INDIRECT("基本情報入力シート!L２２"))</f>
        <v/>
      </c>
      <c r="AB44" s="508" t="str">
        <f ca="1">IF(基本情報入力シート!$B97="","",INDIRECT("基本情報入力シート!L２３"))</f>
        <v/>
      </c>
      <c r="AC44" s="508" t="str">
        <f ca="1">IF(基本情報入力シート!$B97="","",INDIRECT("基本情報入力シート!L２４"))</f>
        <v/>
      </c>
      <c r="AD44" s="508" t="str">
        <f ca="1">IF(基本情報入力シート!$B97="","",INDIRECT("基本情報入力シート!L２５"))</f>
        <v/>
      </c>
      <c r="AE44" s="508" t="str">
        <f ca="1">IF(基本情報入力シート!$B97="","",INDIRECT("基本情報入力シート!L２6"))</f>
        <v/>
      </c>
      <c r="AF44" s="508" t="str">
        <f ca="1">IF(基本情報入力シート!$B97="","",INDIRECT("基本情報入力シート!L２７"))</f>
        <v/>
      </c>
      <c r="AG44" s="508" t="str">
        <f ca="1">IF(基本情報入力シート!$B97="","",INDIRECT("基本情報入力シート!L２８"))</f>
        <v/>
      </c>
      <c r="AH44" s="494" t="str">
        <f ca="1">IF(基本情報入力シート!$B97="","",INDIRECT("'別紙様式2-1（処遇改善加算対象サービス　総括表）'!AH18"))</f>
        <v/>
      </c>
      <c r="AI44" s="494" t="str">
        <f ca="1">IF(基本情報入力シート!$B97="","",INDIRECT("'別紙様式2-1（処遇改善加算対象サービス　総括表）'!AH２２"))</f>
        <v/>
      </c>
      <c r="AJ44" s="494" t="str">
        <f>IF(基本情報入力シート!$B97="","",IF('別紙様式2-1（処遇改善加算対象サービス　総括表）'!$B$24="","",
'別紙様式2-1（処遇改善加算対象サービス　総括表）'!$B$24))</f>
        <v/>
      </c>
      <c r="AK44" s="494" t="str">
        <f>IF(基本情報入力シート!$B97="","",IF('別紙様式2-1（処遇改善加算対象サービス　総括表）'!$B$25="","",
'別紙様式2-1（処遇改善加算対象サービス　総括表）'!$B$25))</f>
        <v/>
      </c>
      <c r="AL44" s="494" t="str">
        <f>IF(基本情報入力シート!$B97="","",IF('別紙様式2-1（処遇改善加算対象サービス　総括表）'!$B$26="","",
'別紙様式2-1（処遇改善加算対象サービス　総括表）'!$B$26))</f>
        <v/>
      </c>
      <c r="AM44" s="494" t="str">
        <f>IF(基本情報入力シート!$B97="","",IF('別紙様式2-1（処遇改善加算対象サービス　総括表）'!$B$30="","",
'別紙様式2-1（処遇改善加算対象サービス　総括表）'!$B$30))</f>
        <v/>
      </c>
      <c r="AN44" s="494" t="str">
        <f>IF(基本情報入力シート!$B97="","",IF('別紙様式2-1（処遇改善加算対象サービス　総括表）'!$B$31="","",
'別紙様式2-1（処遇改善加算対象サービス　総括表）'!$B$31))</f>
        <v/>
      </c>
      <c r="AO44" s="508" t="str">
        <f>IF(基本情報入力シート!$B97="","",IF('別紙様式2-1（処遇改善加算対象サービス　総括表）'!$M$32="","",
'別紙様式2-1（処遇改善加算対象サービス　総括表）'!$M$32))</f>
        <v/>
      </c>
      <c r="AP44" s="494" t="str">
        <f>IF(基本情報入力シート!$B97="","",   IF('別紙様式2-2（処遇改善加算対象外サービス　総括表）'!$AH$17="","",'別紙様式2-2（処遇改善加算対象外サービス　総括表）'!$AH$17))</f>
        <v/>
      </c>
      <c r="AQ44" s="494" t="str">
        <f>IF(基本情報入力シート!$B97="","",   IF('別紙様式2-2（処遇改善加算対象外サービス　総括表）'!$AH$18="","", '別紙様式2-2（処遇改善加算対象外サービス　総括表）'!$AH$18))</f>
        <v/>
      </c>
      <c r="AR44" s="494" t="str">
        <f>IF(基本情報入力シート!$B97="","",   IF('別紙様式2-2（処遇改善加算対象外サービス　総括表）'!$AH$19="","",'別紙様式2-2（処遇改善加算対象外サービス　総括表）'!$AH$19))</f>
        <v/>
      </c>
      <c r="AS44" s="494" t="str">
        <f>IF(基本情報入力シート!$B97="","",   IF('別紙様式2-2（処遇改善加算対象外サービス　総括表）'!$F$21="","",'別紙様式2-2（処遇改善加算対象外サービス　総括表）'!$F$21))</f>
        <v/>
      </c>
      <c r="AT44" s="494" t="str">
        <f>IF(基本情報入力シート!$B97="","",   IF('別紙様式2-2（処遇改善加算対象外サービス　総括表）'!$F$22="","",'別紙様式2-2（処遇改善加算対象外サービス　総括表）'!$F$22))</f>
        <v/>
      </c>
      <c r="AU44" s="494" t="str">
        <f>IF(基本情報入力シート!$B97="","",   IF('別紙様式2-2（処遇改善加算対象外サービス　総括表）'!$F$23="","",'別紙様式2-2（処遇改善加算対象外サービス　総括表）'!$F$23))</f>
        <v/>
      </c>
      <c r="AV44" s="494" t="str">
        <f>IF(基本情報入力シート!$B97="","",   IF('別紙様式2-2（処遇改善加算対象外サービス　総括表）'!$F$24="","",'別紙様式2-2（処遇改善加算対象外サービス　総括表）'!$F$24))</f>
        <v/>
      </c>
      <c r="AW44" s="494" t="str">
        <f>IF(基本情報入力シート!$B97="","",   IF('別紙様式2-2（処遇改善加算対象外サービス　総括表）'!$F$25="","",'別紙様式2-2（処遇改善加算対象外サービス　総括表）'!$F$25))</f>
        <v/>
      </c>
      <c r="AX44" s="494" t="str">
        <f>IF(基本情報入力シート!$B97="","",   IF('別紙様式2-2（処遇改善加算対象外サービス　総括表）'!$F$26="","",'別紙様式2-2（処遇改善加算対象外サービス　総括表）'!$F$26))</f>
        <v/>
      </c>
      <c r="AY44" s="494" t="str">
        <f>IF(基本情報入力シート!$B97="","",   IF('別紙様式2-2（処遇改善加算対象外サービス　総括表）'!$F$27="","",'別紙様式2-2（処遇改善加算対象外サービス　総括表）'!$F$27))</f>
        <v/>
      </c>
      <c r="AZ44" s="494" t="str">
        <f>IF(基本情報入力シート!$B97="","",   IF('別紙様式2-2（処遇改善加算対象外サービス　総括表）'!$F$28="","",'別紙様式2-2（処遇改善加算対象外サービス　総括表）'!$F$28))</f>
        <v/>
      </c>
      <c r="BA44" s="494" t="str">
        <f>IF(基本情報入力シート!$B97="","",   IF('別紙様式2-2（処遇改善加算対象外サービス　総括表）'!$F$29="","",'別紙様式2-2（処遇改善加算対象外サービス　総括表）'!$F$29))</f>
        <v/>
      </c>
      <c r="BB44" s="494" t="str">
        <f>IF(基本情報入力シート!$B97="","",   IF('別紙様式2-2（処遇改善加算対象外サービス　総括表）'!$F$30="","",'別紙様式2-2（処遇改善加算対象外サービス　総括表）'!$F$30))</f>
        <v/>
      </c>
      <c r="BC44" s="494" t="str">
        <f>IF(基本情報入力シート!$B97="","",   IF('別紙様式2-2（処遇改善加算対象外サービス　総括表）'!$F$31="","",'別紙様式2-2（処遇改善加算対象外サービス　総括表）'!$F$31))</f>
        <v/>
      </c>
      <c r="BD44" s="494" t="str">
        <f>IF(基本情報入力シート!$B97="","",   IF('別紙様式2-2（処遇改善加算対象外サービス　総括表）'!$F$32="","",'別紙様式2-2（処遇改善加算対象外サービス　総括表）'!$F$32))</f>
        <v/>
      </c>
      <c r="BE44" s="494" t="str">
        <f>IF(基本情報入力シート!$B97="","",   IF('別紙様式2-2（処遇改善加算対象外サービス　総括表）'!$F$33="","",'別紙様式2-2（処遇改善加算対象外サービス　総括表）'!$F$33))</f>
        <v/>
      </c>
      <c r="BF44" s="494" t="str">
        <f>IF(基本情報入力シート!$B97="","",   IF('別紙様式2-2（処遇改善加算対象外サービス　総括表）'!$F$34="","",'別紙様式2-2（処遇改善加算対象外サービス　総括表）'!$F$34))</f>
        <v/>
      </c>
      <c r="BG44" s="494" t="str">
        <f>IF(基本情報入力シート!$B97="","",   IF('別紙様式2-2（処遇改善加算対象外サービス　総括表）'!$F$35="","",'別紙様式2-2（処遇改善加算対象外サービス　総括表）'!$F$35))</f>
        <v/>
      </c>
      <c r="BH44" s="494" t="str">
        <f>IF(基本情報入力シート!$B97="","",   IF('別紙様式2-2（処遇改善加算対象外サービス　総括表）'!$F$36="","",'別紙様式2-2（処遇改善加算対象外サービス　総括表）'!$F$36))</f>
        <v/>
      </c>
      <c r="BI44" s="494" t="str">
        <f>IF(基本情報入力シート!$B97="","",   IF('別紙様式2-2（処遇改善加算対象外サービス　総括表）'!$F$37="","",'別紙様式2-2（処遇改善加算対象外サービス　総括表）'!$F$37))</f>
        <v/>
      </c>
      <c r="BJ44" s="494" t="str">
        <f>IF(基本情報入力シート!$B97="","",   IF('別紙様式2-2（処遇改善加算対象外サービス　総括表）'!$F$38="","",'別紙様式2-2（処遇改善加算対象外サービス　総括表）'!$F$38))</f>
        <v/>
      </c>
      <c r="BK44" s="494" t="str">
        <f>IF(基本情報入力シート!$B97="","",   IF('別紙様式2-2（処遇改善加算対象外サービス　総括表）'!$F$39="","",'別紙様式2-2（処遇改善加算対象外サービス　総括表）'!$F$39))</f>
        <v/>
      </c>
      <c r="BL44" s="494" t="str">
        <f>IF(基本情報入力シート!$B97="","",   IF('別紙様式2-2（処遇改善加算対象外サービス　総括表）'!$F$40="","",'別紙様式2-2（処遇改善加算対象外サービス　総括表）'!$F$40))</f>
        <v/>
      </c>
      <c r="BM44" s="494" t="str">
        <f>IF(基本情報入力シート!$B97="","",   IF('別紙様式2-2（処遇改善加算対象外サービス　総括表）'!$F$41="","",'別紙様式2-2（処遇改善加算対象外サービス　総括表）'!$F$41))</f>
        <v/>
      </c>
      <c r="BN44" s="494" t="str">
        <f>IF(基本情報入力シート!$B97="","",   IF('別紙様式2-2（処遇改善加算対象外サービス　総括表）'!$F$42="","",'別紙様式2-2（処遇改善加算対象外サービス　総括表）'!$F$42))</f>
        <v/>
      </c>
      <c r="BO44" s="494" t="str">
        <f>IF(基本情報入力シート!$B97="","",   IF('別紙様式2-2（処遇改善加算対象外サービス　総括表）'!$F$43="","",'別紙様式2-2（処遇改善加算対象外サービス　総括表）'!$F$43))</f>
        <v/>
      </c>
      <c r="BP44" s="494" t="str">
        <f>IF(基本情報入力シート!$B97="","",   IF('別紙様式2-2（処遇改善加算対象外サービス　総括表）'!$F$44="","",'別紙様式2-2（処遇改善加算対象外サービス　総括表）'!$F$44))</f>
        <v/>
      </c>
      <c r="BQ44" s="494" t="str">
        <f>IF(基本情報入力シート!$B97="","",   IF('別紙様式2-2（処遇改善加算対象外サービス　総括表）'!$F$45="","",'別紙様式2-2（処遇改善加算対象外サービス　総括表）'!$F$45))</f>
        <v/>
      </c>
      <c r="BR44" s="494" t="str">
        <f>IF(基本情報入力シート!$B97="","",   IF('別紙様式2-2（処遇改善加算対象外サービス　総括表）'!$F$46="","",'別紙様式2-2（処遇改善加算対象外サービス　総括表）'!$F$46))</f>
        <v/>
      </c>
      <c r="BS44" s="494" t="str">
        <f>IF(基本情報入力シート!$B97="","",   IF('別紙様式2-2（処遇改善加算対象外サービス　総括表）'!$F$47="","",'別紙様式2-2（処遇改善加算対象外サービス　総括表）'!$F$47))</f>
        <v/>
      </c>
      <c r="BT44" s="494" t="str">
        <f>IF(基本情報入力シート!$B97="","",   IF('別紙様式2-2（処遇改善加算対象外サービス　総括表）'!$F$48="","",'別紙様式2-2（処遇改善加算対象外サービス　総括表）'!$F$48))</f>
        <v/>
      </c>
      <c r="BU44" s="494" t="str">
        <f>IF(基本情報入力シート!$B97="","",   IF('別紙様式2-2（処遇改善加算対象外サービス　総括表）'!$F$49="","",'別紙様式2-2（処遇改善加算対象外サービス　総括表）'!$F$49))</f>
        <v/>
      </c>
    </row>
    <row r="45" spans="1:73">
      <c r="A45" s="508" t="str">
        <f>IF('別紙様式2-3（個表） '!B55="","",'別紙様式2-3（個表） '!A55)</f>
        <v/>
      </c>
      <c r="B45" s="494" t="str">
        <f>IF(基本情報入力シート!B98="","",基本情報入力シート!B98)</f>
        <v/>
      </c>
      <c r="C45" s="513" t="str">
        <f>IF(基本情報入力シート!L98="","",基本情報入力シート!L98)</f>
        <v/>
      </c>
      <c r="D45" s="513" t="str">
        <f>IF(基本情報入力シート!Q98="","",基本情報入力シート!Q98)</f>
        <v/>
      </c>
      <c r="E45" s="513" t="str">
        <f>IF(基本情報入力シート!V98="","",基本情報入力シート!V98)</f>
        <v/>
      </c>
      <c r="F45" s="513" t="str">
        <f>IF(基本情報入力シート!W98="","",基本情報入力シート!W98)</f>
        <v/>
      </c>
      <c r="G45" s="513" t="str">
        <f>IF(基本情報入力シート!Z98="","",基本情報入力シート!Z98)</f>
        <v/>
      </c>
      <c r="H45" s="494" t="str">
        <f>IF(基本情報入力シート!AC98="","",基本情報入力シート!AC98)</f>
        <v/>
      </c>
      <c r="I45" s="514" t="str">
        <f>IF(基本情報入力シート!AD98="","",基本情報入力シート!AD98)</f>
        <v/>
      </c>
      <c r="J45" s="514" t="str">
        <f>IF(基本情報入力シート!AE98="","",基本情報入力シート!AE98)</f>
        <v/>
      </c>
      <c r="K45" s="508" t="str">
        <f>IF('別紙様式2-3（個表） '!J55="","",'別紙様式2-3（個表） '!J55)</f>
        <v/>
      </c>
      <c r="L45" s="508" t="str">
        <f>IF('別紙様式2-3（個表） '!K55="","",'別紙様式2-3（個表） '!K55)</f>
        <v/>
      </c>
      <c r="M45" s="508" t="str">
        <f>IF('別紙様式2-3（個表） '!L55="","",'別紙様式2-3（個表） '!L55)</f>
        <v/>
      </c>
      <c r="N45" s="508" t="str">
        <f>IF('別紙様式2-3（個表） '!M55="","",'別紙様式2-3（個表） '!M55)</f>
        <v/>
      </c>
      <c r="O45" s="508" t="str">
        <f>IF('別紙様式2-3（個表） '!N55="","",'別紙様式2-3（個表） '!N55)</f>
        <v/>
      </c>
      <c r="P45" s="508" t="str">
        <f>IF('別紙様式2-3（個表） '!O55="","",'別紙様式2-3（個表） '!O55)</f>
        <v>令和７年12月</v>
      </c>
      <c r="Q45" s="508" t="str">
        <f>IF('別紙様式2-3（個表） '!P55="","",'別紙様式2-3（個表） '!P55)</f>
        <v>未入力あり</v>
      </c>
      <c r="R45" s="508" t="str">
        <f>IF('別紙様式2-3（個表） '!Q55="","",'別紙様式2-3（個表） '!Q55)</f>
        <v/>
      </c>
      <c r="S45" s="508" t="str">
        <f>IF('別紙様式2-3（個表） '!R55="","",'別紙様式2-3（個表） '!R55)</f>
        <v/>
      </c>
      <c r="T45" s="508" t="str">
        <f>IF('別紙様式2-3（個表） '!S55="","",'別紙様式2-3（個表） '!S55)</f>
        <v/>
      </c>
      <c r="U45" s="494" t="str">
        <f>IF('別紙様式2-3（個表） '!T55="","",'別紙様式2-3（個表） '!T55)</f>
        <v/>
      </c>
      <c r="V45" s="508" t="str">
        <f ca="1">IF(基本情報入力シート!$B98="","",INDIRECT("基本情報入力シート!L1７"))</f>
        <v/>
      </c>
      <c r="W45" s="508" t="str">
        <f ca="1">IF(基本情報入力シート!$B98="","",INDIRECT("基本情報入力シート!L1８"))</f>
        <v/>
      </c>
      <c r="X45" s="508" t="str">
        <f ca="1">IF(基本情報入力シート!B98="","",INDIRECT("基本情報入力シート!L1９")&amp;(INDIRECT("基本情報入力シート!P19"))&amp;(INDIRECT("基本情報入力シート!Q19")))</f>
        <v/>
      </c>
      <c r="Y45" s="508" t="str">
        <f ca="1">IF(基本情報入力シート!$B98="","",INDIRECT("基本情報入力シート!L２０"))</f>
        <v/>
      </c>
      <c r="Z45" s="508" t="str">
        <f ca="1">IF(基本情報入力シート!$B98="","",INDIRECT("基本情報入力シート!L２１"))</f>
        <v/>
      </c>
      <c r="AA45" s="508" t="str">
        <f ca="1">IF(基本情報入力シート!$B98="","",INDIRECT("基本情報入力シート!L２２"))</f>
        <v/>
      </c>
      <c r="AB45" s="508" t="str">
        <f ca="1">IF(基本情報入力シート!$B98="","",INDIRECT("基本情報入力シート!L２３"))</f>
        <v/>
      </c>
      <c r="AC45" s="508" t="str">
        <f ca="1">IF(基本情報入力シート!$B98="","",INDIRECT("基本情報入力シート!L２４"))</f>
        <v/>
      </c>
      <c r="AD45" s="508" t="str">
        <f ca="1">IF(基本情報入力シート!$B98="","",INDIRECT("基本情報入力シート!L２５"))</f>
        <v/>
      </c>
      <c r="AE45" s="508" t="str">
        <f ca="1">IF(基本情報入力シート!$B98="","",INDIRECT("基本情報入力シート!L２6"))</f>
        <v/>
      </c>
      <c r="AF45" s="508" t="str">
        <f ca="1">IF(基本情報入力シート!$B98="","",INDIRECT("基本情報入力シート!L２７"))</f>
        <v/>
      </c>
      <c r="AG45" s="508" t="str">
        <f ca="1">IF(基本情報入力シート!$B98="","",INDIRECT("基本情報入力シート!L２８"))</f>
        <v/>
      </c>
      <c r="AH45" s="494" t="str">
        <f ca="1">IF(基本情報入力シート!$B98="","",INDIRECT("'別紙様式2-1（処遇改善加算対象サービス　総括表）'!AH18"))</f>
        <v/>
      </c>
      <c r="AI45" s="494" t="str">
        <f ca="1">IF(基本情報入力シート!$B98="","",INDIRECT("'別紙様式2-1（処遇改善加算対象サービス　総括表）'!AH２２"))</f>
        <v/>
      </c>
      <c r="AJ45" s="494" t="str">
        <f>IF(基本情報入力シート!$B98="","",IF('別紙様式2-1（処遇改善加算対象サービス　総括表）'!$B$24="","",
'別紙様式2-1（処遇改善加算対象サービス　総括表）'!$B$24))</f>
        <v/>
      </c>
      <c r="AK45" s="494" t="str">
        <f>IF(基本情報入力シート!$B98="","",IF('別紙様式2-1（処遇改善加算対象サービス　総括表）'!$B$25="","",
'別紙様式2-1（処遇改善加算対象サービス　総括表）'!$B$25))</f>
        <v/>
      </c>
      <c r="AL45" s="494" t="str">
        <f>IF(基本情報入力シート!$B98="","",IF('別紙様式2-1（処遇改善加算対象サービス　総括表）'!$B$26="","",
'別紙様式2-1（処遇改善加算対象サービス　総括表）'!$B$26))</f>
        <v/>
      </c>
      <c r="AM45" s="494" t="str">
        <f>IF(基本情報入力シート!$B98="","",IF('別紙様式2-1（処遇改善加算対象サービス　総括表）'!$B$30="","",
'別紙様式2-1（処遇改善加算対象サービス　総括表）'!$B$30))</f>
        <v/>
      </c>
      <c r="AN45" s="494" t="str">
        <f>IF(基本情報入力シート!$B98="","",IF('別紙様式2-1（処遇改善加算対象サービス　総括表）'!$B$31="","",
'別紙様式2-1（処遇改善加算対象サービス　総括表）'!$B$31))</f>
        <v/>
      </c>
      <c r="AO45" s="508" t="str">
        <f>IF(基本情報入力シート!$B98="","",IF('別紙様式2-1（処遇改善加算対象サービス　総括表）'!$M$32="","",
'別紙様式2-1（処遇改善加算対象サービス　総括表）'!$M$32))</f>
        <v/>
      </c>
      <c r="AP45" s="494" t="str">
        <f>IF(基本情報入力シート!$B98="","",   IF('別紙様式2-2（処遇改善加算対象外サービス　総括表）'!$AH$17="","",'別紙様式2-2（処遇改善加算対象外サービス　総括表）'!$AH$17))</f>
        <v/>
      </c>
      <c r="AQ45" s="494" t="str">
        <f>IF(基本情報入力シート!$B98="","",   IF('別紙様式2-2（処遇改善加算対象外サービス　総括表）'!$AH$18="","", '別紙様式2-2（処遇改善加算対象外サービス　総括表）'!$AH$18))</f>
        <v/>
      </c>
      <c r="AR45" s="494" t="str">
        <f>IF(基本情報入力シート!$B98="","",   IF('別紙様式2-2（処遇改善加算対象外サービス　総括表）'!$AH$19="","",'別紙様式2-2（処遇改善加算対象外サービス　総括表）'!$AH$19))</f>
        <v/>
      </c>
      <c r="AS45" s="494" t="str">
        <f>IF(基本情報入力シート!$B98="","",   IF('別紙様式2-2（処遇改善加算対象外サービス　総括表）'!$F$21="","",'別紙様式2-2（処遇改善加算対象外サービス　総括表）'!$F$21))</f>
        <v/>
      </c>
      <c r="AT45" s="494" t="str">
        <f>IF(基本情報入力シート!$B98="","",   IF('別紙様式2-2（処遇改善加算対象外サービス　総括表）'!$F$22="","",'別紙様式2-2（処遇改善加算対象外サービス　総括表）'!$F$22))</f>
        <v/>
      </c>
      <c r="AU45" s="494" t="str">
        <f>IF(基本情報入力シート!$B98="","",   IF('別紙様式2-2（処遇改善加算対象外サービス　総括表）'!$F$23="","",'別紙様式2-2（処遇改善加算対象外サービス　総括表）'!$F$23))</f>
        <v/>
      </c>
      <c r="AV45" s="494" t="str">
        <f>IF(基本情報入力シート!$B98="","",   IF('別紙様式2-2（処遇改善加算対象外サービス　総括表）'!$F$24="","",'別紙様式2-2（処遇改善加算対象外サービス　総括表）'!$F$24))</f>
        <v/>
      </c>
      <c r="AW45" s="494" t="str">
        <f>IF(基本情報入力シート!$B98="","",   IF('別紙様式2-2（処遇改善加算対象外サービス　総括表）'!$F$25="","",'別紙様式2-2（処遇改善加算対象外サービス　総括表）'!$F$25))</f>
        <v/>
      </c>
      <c r="AX45" s="494" t="str">
        <f>IF(基本情報入力シート!$B98="","",   IF('別紙様式2-2（処遇改善加算対象外サービス　総括表）'!$F$26="","",'別紙様式2-2（処遇改善加算対象外サービス　総括表）'!$F$26))</f>
        <v/>
      </c>
      <c r="AY45" s="494" t="str">
        <f>IF(基本情報入力シート!$B98="","",   IF('別紙様式2-2（処遇改善加算対象外サービス　総括表）'!$F$27="","",'別紙様式2-2（処遇改善加算対象外サービス　総括表）'!$F$27))</f>
        <v/>
      </c>
      <c r="AZ45" s="494" t="str">
        <f>IF(基本情報入力シート!$B98="","",   IF('別紙様式2-2（処遇改善加算対象外サービス　総括表）'!$F$28="","",'別紙様式2-2（処遇改善加算対象外サービス　総括表）'!$F$28))</f>
        <v/>
      </c>
      <c r="BA45" s="494" t="str">
        <f>IF(基本情報入力シート!$B98="","",   IF('別紙様式2-2（処遇改善加算対象外サービス　総括表）'!$F$29="","",'別紙様式2-2（処遇改善加算対象外サービス　総括表）'!$F$29))</f>
        <v/>
      </c>
      <c r="BB45" s="494" t="str">
        <f>IF(基本情報入力シート!$B98="","",   IF('別紙様式2-2（処遇改善加算対象外サービス　総括表）'!$F$30="","",'別紙様式2-2（処遇改善加算対象外サービス　総括表）'!$F$30))</f>
        <v/>
      </c>
      <c r="BC45" s="494" t="str">
        <f>IF(基本情報入力シート!$B98="","",   IF('別紙様式2-2（処遇改善加算対象外サービス　総括表）'!$F$31="","",'別紙様式2-2（処遇改善加算対象外サービス　総括表）'!$F$31))</f>
        <v/>
      </c>
      <c r="BD45" s="494" t="str">
        <f>IF(基本情報入力シート!$B98="","",   IF('別紙様式2-2（処遇改善加算対象外サービス　総括表）'!$F$32="","",'別紙様式2-2（処遇改善加算対象外サービス　総括表）'!$F$32))</f>
        <v/>
      </c>
      <c r="BE45" s="494" t="str">
        <f>IF(基本情報入力シート!$B98="","",   IF('別紙様式2-2（処遇改善加算対象外サービス　総括表）'!$F$33="","",'別紙様式2-2（処遇改善加算対象外サービス　総括表）'!$F$33))</f>
        <v/>
      </c>
      <c r="BF45" s="494" t="str">
        <f>IF(基本情報入力シート!$B98="","",   IF('別紙様式2-2（処遇改善加算対象外サービス　総括表）'!$F$34="","",'別紙様式2-2（処遇改善加算対象外サービス　総括表）'!$F$34))</f>
        <v/>
      </c>
      <c r="BG45" s="494" t="str">
        <f>IF(基本情報入力シート!$B98="","",   IF('別紙様式2-2（処遇改善加算対象外サービス　総括表）'!$F$35="","",'別紙様式2-2（処遇改善加算対象外サービス　総括表）'!$F$35))</f>
        <v/>
      </c>
      <c r="BH45" s="494" t="str">
        <f>IF(基本情報入力シート!$B98="","",   IF('別紙様式2-2（処遇改善加算対象外サービス　総括表）'!$F$36="","",'別紙様式2-2（処遇改善加算対象外サービス　総括表）'!$F$36))</f>
        <v/>
      </c>
      <c r="BI45" s="494" t="str">
        <f>IF(基本情報入力シート!$B98="","",   IF('別紙様式2-2（処遇改善加算対象外サービス　総括表）'!$F$37="","",'別紙様式2-2（処遇改善加算対象外サービス　総括表）'!$F$37))</f>
        <v/>
      </c>
      <c r="BJ45" s="494" t="str">
        <f>IF(基本情報入力シート!$B98="","",   IF('別紙様式2-2（処遇改善加算対象外サービス　総括表）'!$F$38="","",'別紙様式2-2（処遇改善加算対象外サービス　総括表）'!$F$38))</f>
        <v/>
      </c>
      <c r="BK45" s="494" t="str">
        <f>IF(基本情報入力シート!$B98="","",   IF('別紙様式2-2（処遇改善加算対象外サービス　総括表）'!$F$39="","",'別紙様式2-2（処遇改善加算対象外サービス　総括表）'!$F$39))</f>
        <v/>
      </c>
      <c r="BL45" s="494" t="str">
        <f>IF(基本情報入力シート!$B98="","",   IF('別紙様式2-2（処遇改善加算対象外サービス　総括表）'!$F$40="","",'別紙様式2-2（処遇改善加算対象外サービス　総括表）'!$F$40))</f>
        <v/>
      </c>
      <c r="BM45" s="494" t="str">
        <f>IF(基本情報入力シート!$B98="","",   IF('別紙様式2-2（処遇改善加算対象外サービス　総括表）'!$F$41="","",'別紙様式2-2（処遇改善加算対象外サービス　総括表）'!$F$41))</f>
        <v/>
      </c>
      <c r="BN45" s="494" t="str">
        <f>IF(基本情報入力シート!$B98="","",   IF('別紙様式2-2（処遇改善加算対象外サービス　総括表）'!$F$42="","",'別紙様式2-2（処遇改善加算対象外サービス　総括表）'!$F$42))</f>
        <v/>
      </c>
      <c r="BO45" s="494" t="str">
        <f>IF(基本情報入力シート!$B98="","",   IF('別紙様式2-2（処遇改善加算対象外サービス　総括表）'!$F$43="","",'別紙様式2-2（処遇改善加算対象外サービス　総括表）'!$F$43))</f>
        <v/>
      </c>
      <c r="BP45" s="494" t="str">
        <f>IF(基本情報入力シート!$B98="","",   IF('別紙様式2-2（処遇改善加算対象外サービス　総括表）'!$F$44="","",'別紙様式2-2（処遇改善加算対象外サービス　総括表）'!$F$44))</f>
        <v/>
      </c>
      <c r="BQ45" s="494" t="str">
        <f>IF(基本情報入力シート!$B98="","",   IF('別紙様式2-2（処遇改善加算対象外サービス　総括表）'!$F$45="","",'別紙様式2-2（処遇改善加算対象外サービス　総括表）'!$F$45))</f>
        <v/>
      </c>
      <c r="BR45" s="494" t="str">
        <f>IF(基本情報入力シート!$B98="","",   IF('別紙様式2-2（処遇改善加算対象外サービス　総括表）'!$F$46="","",'別紙様式2-2（処遇改善加算対象外サービス　総括表）'!$F$46))</f>
        <v/>
      </c>
      <c r="BS45" s="494" t="str">
        <f>IF(基本情報入力シート!$B98="","",   IF('別紙様式2-2（処遇改善加算対象外サービス　総括表）'!$F$47="","",'別紙様式2-2（処遇改善加算対象外サービス　総括表）'!$F$47))</f>
        <v/>
      </c>
      <c r="BT45" s="494" t="str">
        <f>IF(基本情報入力シート!$B98="","",   IF('別紙様式2-2（処遇改善加算対象外サービス　総括表）'!$F$48="","",'別紙様式2-2（処遇改善加算対象外サービス　総括表）'!$F$48))</f>
        <v/>
      </c>
      <c r="BU45" s="494" t="str">
        <f>IF(基本情報入力シート!$B98="","",   IF('別紙様式2-2（処遇改善加算対象外サービス　総括表）'!$F$49="","",'別紙様式2-2（処遇改善加算対象外サービス　総括表）'!$F$49))</f>
        <v/>
      </c>
    </row>
    <row r="46" spans="1:73">
      <c r="A46" s="508" t="str">
        <f>IF('別紙様式2-3（個表） '!B56="","",'別紙様式2-3（個表） '!A56)</f>
        <v/>
      </c>
      <c r="B46" s="494" t="str">
        <f>IF(基本情報入力シート!B99="","",基本情報入力シート!B99)</f>
        <v/>
      </c>
      <c r="C46" s="513" t="str">
        <f>IF(基本情報入力シート!L99="","",基本情報入力シート!L99)</f>
        <v/>
      </c>
      <c r="D46" s="513" t="str">
        <f>IF(基本情報入力シート!Q99="","",基本情報入力シート!Q99)</f>
        <v/>
      </c>
      <c r="E46" s="513" t="str">
        <f>IF(基本情報入力シート!V99="","",基本情報入力シート!V99)</f>
        <v/>
      </c>
      <c r="F46" s="513" t="str">
        <f>IF(基本情報入力シート!W99="","",基本情報入力シート!W99)</f>
        <v/>
      </c>
      <c r="G46" s="513" t="str">
        <f>IF(基本情報入力シート!Z99="","",基本情報入力シート!Z99)</f>
        <v/>
      </c>
      <c r="H46" s="494" t="str">
        <f>IF(基本情報入力シート!AC99="","",基本情報入力シート!AC99)</f>
        <v/>
      </c>
      <c r="I46" s="514" t="str">
        <f>IF(基本情報入力シート!AD99="","",基本情報入力シート!AD99)</f>
        <v/>
      </c>
      <c r="J46" s="514" t="str">
        <f>IF(基本情報入力シート!AE99="","",基本情報入力シート!AE99)</f>
        <v/>
      </c>
      <c r="K46" s="508" t="str">
        <f>IF('別紙様式2-3（個表） '!J56="","",'別紙様式2-3（個表） '!J56)</f>
        <v/>
      </c>
      <c r="L46" s="508" t="str">
        <f>IF('別紙様式2-3（個表） '!K56="","",'別紙様式2-3（個表） '!K56)</f>
        <v/>
      </c>
      <c r="M46" s="508" t="str">
        <f>IF('別紙様式2-3（個表） '!L56="","",'別紙様式2-3（個表） '!L56)</f>
        <v/>
      </c>
      <c r="N46" s="508" t="str">
        <f>IF('別紙様式2-3（個表） '!M56="","",'別紙様式2-3（個表） '!M56)</f>
        <v/>
      </c>
      <c r="O46" s="508" t="str">
        <f>IF('別紙様式2-3（個表） '!N56="","",'別紙様式2-3（個表） '!N56)</f>
        <v/>
      </c>
      <c r="P46" s="508" t="str">
        <f>IF('別紙様式2-3（個表） '!O56="","",'別紙様式2-3（個表） '!O56)</f>
        <v>令和７年12月</v>
      </c>
      <c r="Q46" s="508" t="str">
        <f>IF('別紙様式2-3（個表） '!P56="","",'別紙様式2-3（個表） '!P56)</f>
        <v>未入力あり</v>
      </c>
      <c r="R46" s="508" t="str">
        <f>IF('別紙様式2-3（個表） '!Q56="","",'別紙様式2-3（個表） '!Q56)</f>
        <v/>
      </c>
      <c r="S46" s="508" t="str">
        <f>IF('別紙様式2-3（個表） '!R56="","",'別紙様式2-3（個表） '!R56)</f>
        <v/>
      </c>
      <c r="T46" s="508" t="str">
        <f>IF('別紙様式2-3（個表） '!S56="","",'別紙様式2-3（個表） '!S56)</f>
        <v/>
      </c>
      <c r="U46" s="494" t="str">
        <f>IF('別紙様式2-3（個表） '!T56="","",'別紙様式2-3（個表） '!T56)</f>
        <v/>
      </c>
      <c r="V46" s="508" t="str">
        <f ca="1">IF(基本情報入力シート!$B99="","",INDIRECT("基本情報入力シート!L1７"))</f>
        <v/>
      </c>
      <c r="W46" s="508" t="str">
        <f ca="1">IF(基本情報入力シート!$B99="","",INDIRECT("基本情報入力シート!L1８"))</f>
        <v/>
      </c>
      <c r="X46" s="508" t="str">
        <f ca="1">IF(基本情報入力シート!B99="","",INDIRECT("基本情報入力シート!L1９")&amp;(INDIRECT("基本情報入力シート!P19"))&amp;(INDIRECT("基本情報入力シート!Q19")))</f>
        <v/>
      </c>
      <c r="Y46" s="508" t="str">
        <f ca="1">IF(基本情報入力シート!$B99="","",INDIRECT("基本情報入力シート!L２０"))</f>
        <v/>
      </c>
      <c r="Z46" s="508" t="str">
        <f ca="1">IF(基本情報入力シート!$B99="","",INDIRECT("基本情報入力シート!L２１"))</f>
        <v/>
      </c>
      <c r="AA46" s="508" t="str">
        <f ca="1">IF(基本情報入力シート!$B99="","",INDIRECT("基本情報入力シート!L２２"))</f>
        <v/>
      </c>
      <c r="AB46" s="508" t="str">
        <f ca="1">IF(基本情報入力シート!$B99="","",INDIRECT("基本情報入力シート!L２３"))</f>
        <v/>
      </c>
      <c r="AC46" s="508" t="str">
        <f ca="1">IF(基本情報入力シート!$B99="","",INDIRECT("基本情報入力シート!L２４"))</f>
        <v/>
      </c>
      <c r="AD46" s="508" t="str">
        <f ca="1">IF(基本情報入力シート!$B99="","",INDIRECT("基本情報入力シート!L２５"))</f>
        <v/>
      </c>
      <c r="AE46" s="508" t="str">
        <f ca="1">IF(基本情報入力シート!$B99="","",INDIRECT("基本情報入力シート!L２6"))</f>
        <v/>
      </c>
      <c r="AF46" s="508" t="str">
        <f ca="1">IF(基本情報入力シート!$B99="","",INDIRECT("基本情報入力シート!L２７"))</f>
        <v/>
      </c>
      <c r="AG46" s="508" t="str">
        <f ca="1">IF(基本情報入力シート!$B99="","",INDIRECT("基本情報入力シート!L２８"))</f>
        <v/>
      </c>
      <c r="AH46" s="494" t="str">
        <f ca="1">IF(基本情報入力シート!$B99="","",INDIRECT("'別紙様式2-1（処遇改善加算対象サービス　総括表）'!AH18"))</f>
        <v/>
      </c>
      <c r="AI46" s="494" t="str">
        <f ca="1">IF(基本情報入力シート!$B99="","",INDIRECT("'別紙様式2-1（処遇改善加算対象サービス　総括表）'!AH２２"))</f>
        <v/>
      </c>
      <c r="AJ46" s="494" t="str">
        <f>IF(基本情報入力シート!$B99="","",IF('別紙様式2-1（処遇改善加算対象サービス　総括表）'!$B$24="","",
'別紙様式2-1（処遇改善加算対象サービス　総括表）'!$B$24))</f>
        <v/>
      </c>
      <c r="AK46" s="494" t="str">
        <f>IF(基本情報入力シート!$B99="","",IF('別紙様式2-1（処遇改善加算対象サービス　総括表）'!$B$25="","",
'別紙様式2-1（処遇改善加算対象サービス　総括表）'!$B$25))</f>
        <v/>
      </c>
      <c r="AL46" s="494" t="str">
        <f>IF(基本情報入力シート!$B99="","",IF('別紙様式2-1（処遇改善加算対象サービス　総括表）'!$B$26="","",
'別紙様式2-1（処遇改善加算対象サービス　総括表）'!$B$26))</f>
        <v/>
      </c>
      <c r="AM46" s="494" t="str">
        <f>IF(基本情報入力シート!$B99="","",IF('別紙様式2-1（処遇改善加算対象サービス　総括表）'!$B$30="","",
'別紙様式2-1（処遇改善加算対象サービス　総括表）'!$B$30))</f>
        <v/>
      </c>
      <c r="AN46" s="494" t="str">
        <f>IF(基本情報入力シート!$B99="","",IF('別紙様式2-1（処遇改善加算対象サービス　総括表）'!$B$31="","",
'別紙様式2-1（処遇改善加算対象サービス　総括表）'!$B$31))</f>
        <v/>
      </c>
      <c r="AO46" s="508" t="str">
        <f>IF(基本情報入力シート!$B99="","",IF('別紙様式2-1（処遇改善加算対象サービス　総括表）'!$M$32="","",
'別紙様式2-1（処遇改善加算対象サービス　総括表）'!$M$32))</f>
        <v/>
      </c>
      <c r="AP46" s="494" t="str">
        <f>IF(基本情報入力シート!$B99="","",   IF('別紙様式2-2（処遇改善加算対象外サービス　総括表）'!$AH$17="","",'別紙様式2-2（処遇改善加算対象外サービス　総括表）'!$AH$17))</f>
        <v/>
      </c>
      <c r="AQ46" s="494" t="str">
        <f>IF(基本情報入力シート!$B99="","",   IF('別紙様式2-2（処遇改善加算対象外サービス　総括表）'!$AH$18="","", '別紙様式2-2（処遇改善加算対象外サービス　総括表）'!$AH$18))</f>
        <v/>
      </c>
      <c r="AR46" s="494" t="str">
        <f>IF(基本情報入力シート!$B99="","",   IF('別紙様式2-2（処遇改善加算対象外サービス　総括表）'!$AH$19="","",'別紙様式2-2（処遇改善加算対象外サービス　総括表）'!$AH$19))</f>
        <v/>
      </c>
      <c r="AS46" s="494" t="str">
        <f>IF(基本情報入力シート!$B99="","",   IF('別紙様式2-2（処遇改善加算対象外サービス　総括表）'!$F$21="","",'別紙様式2-2（処遇改善加算対象外サービス　総括表）'!$F$21))</f>
        <v/>
      </c>
      <c r="AT46" s="494" t="str">
        <f>IF(基本情報入力シート!$B99="","",   IF('別紙様式2-2（処遇改善加算対象外サービス　総括表）'!$F$22="","",'別紙様式2-2（処遇改善加算対象外サービス　総括表）'!$F$22))</f>
        <v/>
      </c>
      <c r="AU46" s="494" t="str">
        <f>IF(基本情報入力シート!$B99="","",   IF('別紙様式2-2（処遇改善加算対象外サービス　総括表）'!$F$23="","",'別紙様式2-2（処遇改善加算対象外サービス　総括表）'!$F$23))</f>
        <v/>
      </c>
      <c r="AV46" s="494" t="str">
        <f>IF(基本情報入力シート!$B99="","",   IF('別紙様式2-2（処遇改善加算対象外サービス　総括表）'!$F$24="","",'別紙様式2-2（処遇改善加算対象外サービス　総括表）'!$F$24))</f>
        <v/>
      </c>
      <c r="AW46" s="494" t="str">
        <f>IF(基本情報入力シート!$B99="","",   IF('別紙様式2-2（処遇改善加算対象外サービス　総括表）'!$F$25="","",'別紙様式2-2（処遇改善加算対象外サービス　総括表）'!$F$25))</f>
        <v/>
      </c>
      <c r="AX46" s="494" t="str">
        <f>IF(基本情報入力シート!$B99="","",   IF('別紙様式2-2（処遇改善加算対象外サービス　総括表）'!$F$26="","",'別紙様式2-2（処遇改善加算対象外サービス　総括表）'!$F$26))</f>
        <v/>
      </c>
      <c r="AY46" s="494" t="str">
        <f>IF(基本情報入力シート!$B99="","",   IF('別紙様式2-2（処遇改善加算対象外サービス　総括表）'!$F$27="","",'別紙様式2-2（処遇改善加算対象外サービス　総括表）'!$F$27))</f>
        <v/>
      </c>
      <c r="AZ46" s="494" t="str">
        <f>IF(基本情報入力シート!$B99="","",   IF('別紙様式2-2（処遇改善加算対象外サービス　総括表）'!$F$28="","",'別紙様式2-2（処遇改善加算対象外サービス　総括表）'!$F$28))</f>
        <v/>
      </c>
      <c r="BA46" s="494" t="str">
        <f>IF(基本情報入力シート!$B99="","",   IF('別紙様式2-2（処遇改善加算対象外サービス　総括表）'!$F$29="","",'別紙様式2-2（処遇改善加算対象外サービス　総括表）'!$F$29))</f>
        <v/>
      </c>
      <c r="BB46" s="494" t="str">
        <f>IF(基本情報入力シート!$B99="","",   IF('別紙様式2-2（処遇改善加算対象外サービス　総括表）'!$F$30="","",'別紙様式2-2（処遇改善加算対象外サービス　総括表）'!$F$30))</f>
        <v/>
      </c>
      <c r="BC46" s="494" t="str">
        <f>IF(基本情報入力シート!$B99="","",   IF('別紙様式2-2（処遇改善加算対象外サービス　総括表）'!$F$31="","",'別紙様式2-2（処遇改善加算対象外サービス　総括表）'!$F$31))</f>
        <v/>
      </c>
      <c r="BD46" s="494" t="str">
        <f>IF(基本情報入力シート!$B99="","",   IF('別紙様式2-2（処遇改善加算対象外サービス　総括表）'!$F$32="","",'別紙様式2-2（処遇改善加算対象外サービス　総括表）'!$F$32))</f>
        <v/>
      </c>
      <c r="BE46" s="494" t="str">
        <f>IF(基本情報入力シート!$B99="","",   IF('別紙様式2-2（処遇改善加算対象外サービス　総括表）'!$F$33="","",'別紙様式2-2（処遇改善加算対象外サービス　総括表）'!$F$33))</f>
        <v/>
      </c>
      <c r="BF46" s="494" t="str">
        <f>IF(基本情報入力シート!$B99="","",   IF('別紙様式2-2（処遇改善加算対象外サービス　総括表）'!$F$34="","",'別紙様式2-2（処遇改善加算対象外サービス　総括表）'!$F$34))</f>
        <v/>
      </c>
      <c r="BG46" s="494" t="str">
        <f>IF(基本情報入力シート!$B99="","",   IF('別紙様式2-2（処遇改善加算対象外サービス　総括表）'!$F$35="","",'別紙様式2-2（処遇改善加算対象外サービス　総括表）'!$F$35))</f>
        <v/>
      </c>
      <c r="BH46" s="494" t="str">
        <f>IF(基本情報入力シート!$B99="","",   IF('別紙様式2-2（処遇改善加算対象外サービス　総括表）'!$F$36="","",'別紙様式2-2（処遇改善加算対象外サービス　総括表）'!$F$36))</f>
        <v/>
      </c>
      <c r="BI46" s="494" t="str">
        <f>IF(基本情報入力シート!$B99="","",   IF('別紙様式2-2（処遇改善加算対象外サービス　総括表）'!$F$37="","",'別紙様式2-2（処遇改善加算対象外サービス　総括表）'!$F$37))</f>
        <v/>
      </c>
      <c r="BJ46" s="494" t="str">
        <f>IF(基本情報入力シート!$B99="","",   IF('別紙様式2-2（処遇改善加算対象外サービス　総括表）'!$F$38="","",'別紙様式2-2（処遇改善加算対象外サービス　総括表）'!$F$38))</f>
        <v/>
      </c>
      <c r="BK46" s="494" t="str">
        <f>IF(基本情報入力シート!$B99="","",   IF('別紙様式2-2（処遇改善加算対象外サービス　総括表）'!$F$39="","",'別紙様式2-2（処遇改善加算対象外サービス　総括表）'!$F$39))</f>
        <v/>
      </c>
      <c r="BL46" s="494" t="str">
        <f>IF(基本情報入力シート!$B99="","",   IF('別紙様式2-2（処遇改善加算対象外サービス　総括表）'!$F$40="","",'別紙様式2-2（処遇改善加算対象外サービス　総括表）'!$F$40))</f>
        <v/>
      </c>
      <c r="BM46" s="494" t="str">
        <f>IF(基本情報入力シート!$B99="","",   IF('別紙様式2-2（処遇改善加算対象外サービス　総括表）'!$F$41="","",'別紙様式2-2（処遇改善加算対象外サービス　総括表）'!$F$41))</f>
        <v/>
      </c>
      <c r="BN46" s="494" t="str">
        <f>IF(基本情報入力シート!$B99="","",   IF('別紙様式2-2（処遇改善加算対象外サービス　総括表）'!$F$42="","",'別紙様式2-2（処遇改善加算対象外サービス　総括表）'!$F$42))</f>
        <v/>
      </c>
      <c r="BO46" s="494" t="str">
        <f>IF(基本情報入力シート!$B99="","",   IF('別紙様式2-2（処遇改善加算対象外サービス　総括表）'!$F$43="","",'別紙様式2-2（処遇改善加算対象外サービス　総括表）'!$F$43))</f>
        <v/>
      </c>
      <c r="BP46" s="494" t="str">
        <f>IF(基本情報入力シート!$B99="","",   IF('別紙様式2-2（処遇改善加算対象外サービス　総括表）'!$F$44="","",'別紙様式2-2（処遇改善加算対象外サービス　総括表）'!$F$44))</f>
        <v/>
      </c>
      <c r="BQ46" s="494" t="str">
        <f>IF(基本情報入力シート!$B99="","",   IF('別紙様式2-2（処遇改善加算対象外サービス　総括表）'!$F$45="","",'別紙様式2-2（処遇改善加算対象外サービス　総括表）'!$F$45))</f>
        <v/>
      </c>
      <c r="BR46" s="494" t="str">
        <f>IF(基本情報入力シート!$B99="","",   IF('別紙様式2-2（処遇改善加算対象外サービス　総括表）'!$F$46="","",'別紙様式2-2（処遇改善加算対象外サービス　総括表）'!$F$46))</f>
        <v/>
      </c>
      <c r="BS46" s="494" t="str">
        <f>IF(基本情報入力シート!$B99="","",   IF('別紙様式2-2（処遇改善加算対象外サービス　総括表）'!$F$47="","",'別紙様式2-2（処遇改善加算対象外サービス　総括表）'!$F$47))</f>
        <v/>
      </c>
      <c r="BT46" s="494" t="str">
        <f>IF(基本情報入力シート!$B99="","",   IF('別紙様式2-2（処遇改善加算対象外サービス　総括表）'!$F$48="","",'別紙様式2-2（処遇改善加算対象外サービス　総括表）'!$F$48))</f>
        <v/>
      </c>
      <c r="BU46" s="494" t="str">
        <f>IF(基本情報入力シート!$B99="","",   IF('別紙様式2-2（処遇改善加算対象外サービス　総括表）'!$F$49="","",'別紙様式2-2（処遇改善加算対象外サービス　総括表）'!$F$49))</f>
        <v/>
      </c>
    </row>
    <row r="47" spans="1:73">
      <c r="A47" s="508" t="str">
        <f>IF('別紙様式2-3（個表） '!B57="","",'別紙様式2-3（個表） '!A57)</f>
        <v/>
      </c>
      <c r="B47" s="494" t="str">
        <f>IF(基本情報入力シート!B100="","",基本情報入力シート!B100)</f>
        <v/>
      </c>
      <c r="C47" s="513" t="str">
        <f>IF(基本情報入力シート!L100="","",基本情報入力シート!L100)</f>
        <v/>
      </c>
      <c r="D47" s="513" t="str">
        <f>IF(基本情報入力シート!Q100="","",基本情報入力シート!Q100)</f>
        <v/>
      </c>
      <c r="E47" s="513" t="str">
        <f>IF(基本情報入力シート!V100="","",基本情報入力シート!V100)</f>
        <v/>
      </c>
      <c r="F47" s="513" t="str">
        <f>IF(基本情報入力シート!W100="","",基本情報入力シート!W100)</f>
        <v/>
      </c>
      <c r="G47" s="513" t="str">
        <f>IF(基本情報入力シート!Z100="","",基本情報入力シート!Z100)</f>
        <v/>
      </c>
      <c r="H47" s="494" t="str">
        <f>IF(基本情報入力シート!AC100="","",基本情報入力シート!AC100)</f>
        <v/>
      </c>
      <c r="I47" s="514" t="str">
        <f>IF(基本情報入力シート!AD100="","",基本情報入力シート!AD100)</f>
        <v/>
      </c>
      <c r="J47" s="514" t="str">
        <f>IF(基本情報入力シート!AE100="","",基本情報入力シート!AE100)</f>
        <v/>
      </c>
      <c r="K47" s="508" t="str">
        <f>IF('別紙様式2-3（個表） '!J57="","",'別紙様式2-3（個表） '!J57)</f>
        <v/>
      </c>
      <c r="L47" s="508" t="str">
        <f>IF('別紙様式2-3（個表） '!K57="","",'別紙様式2-3（個表） '!K57)</f>
        <v/>
      </c>
      <c r="M47" s="508" t="str">
        <f>IF('別紙様式2-3（個表） '!L57="","",'別紙様式2-3（個表） '!L57)</f>
        <v/>
      </c>
      <c r="N47" s="508" t="str">
        <f>IF('別紙様式2-3（個表） '!M57="","",'別紙様式2-3（個表） '!M57)</f>
        <v/>
      </c>
      <c r="O47" s="508" t="str">
        <f>IF('別紙様式2-3（個表） '!N57="","",'別紙様式2-3（個表） '!N57)</f>
        <v/>
      </c>
      <c r="P47" s="508" t="str">
        <f>IF('別紙様式2-3（個表） '!O57="","",'別紙様式2-3（個表） '!O57)</f>
        <v>令和７年12月</v>
      </c>
      <c r="Q47" s="508" t="str">
        <f>IF('別紙様式2-3（個表） '!P57="","",'別紙様式2-3（個表） '!P57)</f>
        <v>未入力あり</v>
      </c>
      <c r="R47" s="508" t="str">
        <f>IF('別紙様式2-3（個表） '!Q57="","",'別紙様式2-3（個表） '!Q57)</f>
        <v/>
      </c>
      <c r="S47" s="508" t="str">
        <f>IF('別紙様式2-3（個表） '!R57="","",'別紙様式2-3（個表） '!R57)</f>
        <v/>
      </c>
      <c r="T47" s="508" t="str">
        <f>IF('別紙様式2-3（個表） '!S57="","",'別紙様式2-3（個表） '!S57)</f>
        <v/>
      </c>
      <c r="U47" s="494" t="str">
        <f>IF('別紙様式2-3（個表） '!T57="","",'別紙様式2-3（個表） '!T57)</f>
        <v/>
      </c>
      <c r="V47" s="508" t="str">
        <f ca="1">IF(基本情報入力シート!$B100="","",INDIRECT("基本情報入力シート!L1７"))</f>
        <v/>
      </c>
      <c r="W47" s="508" t="str">
        <f ca="1">IF(基本情報入力シート!$B100="","",INDIRECT("基本情報入力シート!L1８"))</f>
        <v/>
      </c>
      <c r="X47" s="508" t="str">
        <f ca="1">IF(基本情報入力シート!B100="","",INDIRECT("基本情報入力シート!L1９")&amp;(INDIRECT("基本情報入力シート!P19"))&amp;(INDIRECT("基本情報入力シート!Q19")))</f>
        <v/>
      </c>
      <c r="Y47" s="508" t="str">
        <f ca="1">IF(基本情報入力シート!$B100="","",INDIRECT("基本情報入力シート!L２０"))</f>
        <v/>
      </c>
      <c r="Z47" s="508" t="str">
        <f ca="1">IF(基本情報入力シート!$B100="","",INDIRECT("基本情報入力シート!L２１"))</f>
        <v/>
      </c>
      <c r="AA47" s="508" t="str">
        <f ca="1">IF(基本情報入力シート!$B100="","",INDIRECT("基本情報入力シート!L２２"))</f>
        <v/>
      </c>
      <c r="AB47" s="508" t="str">
        <f ca="1">IF(基本情報入力シート!$B100="","",INDIRECT("基本情報入力シート!L２３"))</f>
        <v/>
      </c>
      <c r="AC47" s="508" t="str">
        <f ca="1">IF(基本情報入力シート!$B100="","",INDIRECT("基本情報入力シート!L２４"))</f>
        <v/>
      </c>
      <c r="AD47" s="508" t="str">
        <f ca="1">IF(基本情報入力シート!$B100="","",INDIRECT("基本情報入力シート!L２５"))</f>
        <v/>
      </c>
      <c r="AE47" s="508" t="str">
        <f ca="1">IF(基本情報入力シート!$B100="","",INDIRECT("基本情報入力シート!L２6"))</f>
        <v/>
      </c>
      <c r="AF47" s="508" t="str">
        <f ca="1">IF(基本情報入力シート!$B100="","",INDIRECT("基本情報入力シート!L２７"))</f>
        <v/>
      </c>
      <c r="AG47" s="508" t="str">
        <f ca="1">IF(基本情報入力シート!$B100="","",INDIRECT("基本情報入力シート!L２８"))</f>
        <v/>
      </c>
      <c r="AH47" s="494" t="str">
        <f ca="1">IF(基本情報入力シート!$B100="","",INDIRECT("'別紙様式2-1（処遇改善加算対象サービス　総括表）'!AH18"))</f>
        <v/>
      </c>
      <c r="AI47" s="494" t="str">
        <f ca="1">IF(基本情報入力シート!$B100="","",INDIRECT("'別紙様式2-1（処遇改善加算対象サービス　総括表）'!AH２２"))</f>
        <v/>
      </c>
      <c r="AJ47" s="494" t="str">
        <f>IF(基本情報入力シート!$B100="","",IF('別紙様式2-1（処遇改善加算対象サービス　総括表）'!$B$24="","",
'別紙様式2-1（処遇改善加算対象サービス　総括表）'!$B$24))</f>
        <v/>
      </c>
      <c r="AK47" s="494" t="str">
        <f>IF(基本情報入力シート!$B100="","",IF('別紙様式2-1（処遇改善加算対象サービス　総括表）'!$B$25="","",
'別紙様式2-1（処遇改善加算対象サービス　総括表）'!$B$25))</f>
        <v/>
      </c>
      <c r="AL47" s="494" t="str">
        <f>IF(基本情報入力シート!$B100="","",IF('別紙様式2-1（処遇改善加算対象サービス　総括表）'!$B$26="","",
'別紙様式2-1（処遇改善加算対象サービス　総括表）'!$B$26))</f>
        <v/>
      </c>
      <c r="AM47" s="494" t="str">
        <f>IF(基本情報入力シート!$B100="","",IF('別紙様式2-1（処遇改善加算対象サービス　総括表）'!$B$30="","",
'別紙様式2-1（処遇改善加算対象サービス　総括表）'!$B$30))</f>
        <v/>
      </c>
      <c r="AN47" s="494" t="str">
        <f>IF(基本情報入力シート!$B100="","",IF('別紙様式2-1（処遇改善加算対象サービス　総括表）'!$B$31="","",
'別紙様式2-1（処遇改善加算対象サービス　総括表）'!$B$31))</f>
        <v/>
      </c>
      <c r="AO47" s="508" t="str">
        <f>IF(基本情報入力シート!$B100="","",IF('別紙様式2-1（処遇改善加算対象サービス　総括表）'!$M$32="","",
'別紙様式2-1（処遇改善加算対象サービス　総括表）'!$M$32))</f>
        <v/>
      </c>
      <c r="AP47" s="494" t="str">
        <f>IF(基本情報入力シート!$B100="","",   IF('別紙様式2-2（処遇改善加算対象外サービス　総括表）'!$AH$17="","",'別紙様式2-2（処遇改善加算対象外サービス　総括表）'!$AH$17))</f>
        <v/>
      </c>
      <c r="AQ47" s="494" t="str">
        <f>IF(基本情報入力シート!$B100="","",   IF('別紙様式2-2（処遇改善加算対象外サービス　総括表）'!$AH$18="","", '別紙様式2-2（処遇改善加算対象外サービス　総括表）'!$AH$18))</f>
        <v/>
      </c>
      <c r="AR47" s="494" t="str">
        <f>IF(基本情報入力シート!$B100="","",   IF('別紙様式2-2（処遇改善加算対象外サービス　総括表）'!$AH$19="","",'別紙様式2-2（処遇改善加算対象外サービス　総括表）'!$AH$19))</f>
        <v/>
      </c>
      <c r="AS47" s="494" t="str">
        <f>IF(基本情報入力シート!$B100="","",   IF('別紙様式2-2（処遇改善加算対象外サービス　総括表）'!$F$21="","",'別紙様式2-2（処遇改善加算対象外サービス　総括表）'!$F$21))</f>
        <v/>
      </c>
      <c r="AT47" s="494" t="str">
        <f>IF(基本情報入力シート!$B100="","",   IF('別紙様式2-2（処遇改善加算対象外サービス　総括表）'!$F$22="","",'別紙様式2-2（処遇改善加算対象外サービス　総括表）'!$F$22))</f>
        <v/>
      </c>
      <c r="AU47" s="494" t="str">
        <f>IF(基本情報入力シート!$B100="","",   IF('別紙様式2-2（処遇改善加算対象外サービス　総括表）'!$F$23="","",'別紙様式2-2（処遇改善加算対象外サービス　総括表）'!$F$23))</f>
        <v/>
      </c>
      <c r="AV47" s="494" t="str">
        <f>IF(基本情報入力シート!$B100="","",   IF('別紙様式2-2（処遇改善加算対象外サービス　総括表）'!$F$24="","",'別紙様式2-2（処遇改善加算対象外サービス　総括表）'!$F$24))</f>
        <v/>
      </c>
      <c r="AW47" s="494" t="str">
        <f>IF(基本情報入力シート!$B100="","",   IF('別紙様式2-2（処遇改善加算対象外サービス　総括表）'!$F$25="","",'別紙様式2-2（処遇改善加算対象外サービス　総括表）'!$F$25))</f>
        <v/>
      </c>
      <c r="AX47" s="494" t="str">
        <f>IF(基本情報入力シート!$B100="","",   IF('別紙様式2-2（処遇改善加算対象外サービス　総括表）'!$F$26="","",'別紙様式2-2（処遇改善加算対象外サービス　総括表）'!$F$26))</f>
        <v/>
      </c>
      <c r="AY47" s="494" t="str">
        <f>IF(基本情報入力シート!$B100="","",   IF('別紙様式2-2（処遇改善加算対象外サービス　総括表）'!$F$27="","",'別紙様式2-2（処遇改善加算対象外サービス　総括表）'!$F$27))</f>
        <v/>
      </c>
      <c r="AZ47" s="494" t="str">
        <f>IF(基本情報入力シート!$B100="","",   IF('別紙様式2-2（処遇改善加算対象外サービス　総括表）'!$F$28="","",'別紙様式2-2（処遇改善加算対象外サービス　総括表）'!$F$28))</f>
        <v/>
      </c>
      <c r="BA47" s="494" t="str">
        <f>IF(基本情報入力シート!$B100="","",   IF('別紙様式2-2（処遇改善加算対象外サービス　総括表）'!$F$29="","",'別紙様式2-2（処遇改善加算対象外サービス　総括表）'!$F$29))</f>
        <v/>
      </c>
      <c r="BB47" s="494" t="str">
        <f>IF(基本情報入力シート!$B100="","",   IF('別紙様式2-2（処遇改善加算対象外サービス　総括表）'!$F$30="","",'別紙様式2-2（処遇改善加算対象外サービス　総括表）'!$F$30))</f>
        <v/>
      </c>
      <c r="BC47" s="494" t="str">
        <f>IF(基本情報入力シート!$B100="","",   IF('別紙様式2-2（処遇改善加算対象外サービス　総括表）'!$F$31="","",'別紙様式2-2（処遇改善加算対象外サービス　総括表）'!$F$31))</f>
        <v/>
      </c>
      <c r="BD47" s="494" t="str">
        <f>IF(基本情報入力シート!$B100="","",   IF('別紙様式2-2（処遇改善加算対象外サービス　総括表）'!$F$32="","",'別紙様式2-2（処遇改善加算対象外サービス　総括表）'!$F$32))</f>
        <v/>
      </c>
      <c r="BE47" s="494" t="str">
        <f>IF(基本情報入力シート!$B100="","",   IF('別紙様式2-2（処遇改善加算対象外サービス　総括表）'!$F$33="","",'別紙様式2-2（処遇改善加算対象外サービス　総括表）'!$F$33))</f>
        <v/>
      </c>
      <c r="BF47" s="494" t="str">
        <f>IF(基本情報入力シート!$B100="","",   IF('別紙様式2-2（処遇改善加算対象外サービス　総括表）'!$F$34="","",'別紙様式2-2（処遇改善加算対象外サービス　総括表）'!$F$34))</f>
        <v/>
      </c>
      <c r="BG47" s="494" t="str">
        <f>IF(基本情報入力シート!$B100="","",   IF('別紙様式2-2（処遇改善加算対象外サービス　総括表）'!$F$35="","",'別紙様式2-2（処遇改善加算対象外サービス　総括表）'!$F$35))</f>
        <v/>
      </c>
      <c r="BH47" s="494" t="str">
        <f>IF(基本情報入力シート!$B100="","",   IF('別紙様式2-2（処遇改善加算対象外サービス　総括表）'!$F$36="","",'別紙様式2-2（処遇改善加算対象外サービス　総括表）'!$F$36))</f>
        <v/>
      </c>
      <c r="BI47" s="494" t="str">
        <f>IF(基本情報入力シート!$B100="","",   IF('別紙様式2-2（処遇改善加算対象外サービス　総括表）'!$F$37="","",'別紙様式2-2（処遇改善加算対象外サービス　総括表）'!$F$37))</f>
        <v/>
      </c>
      <c r="BJ47" s="494" t="str">
        <f>IF(基本情報入力シート!$B100="","",   IF('別紙様式2-2（処遇改善加算対象外サービス　総括表）'!$F$38="","",'別紙様式2-2（処遇改善加算対象外サービス　総括表）'!$F$38))</f>
        <v/>
      </c>
      <c r="BK47" s="494" t="str">
        <f>IF(基本情報入力シート!$B100="","",   IF('別紙様式2-2（処遇改善加算対象外サービス　総括表）'!$F$39="","",'別紙様式2-2（処遇改善加算対象外サービス　総括表）'!$F$39))</f>
        <v/>
      </c>
      <c r="BL47" s="494" t="str">
        <f>IF(基本情報入力シート!$B100="","",   IF('別紙様式2-2（処遇改善加算対象外サービス　総括表）'!$F$40="","",'別紙様式2-2（処遇改善加算対象外サービス　総括表）'!$F$40))</f>
        <v/>
      </c>
      <c r="BM47" s="494" t="str">
        <f>IF(基本情報入力シート!$B100="","",   IF('別紙様式2-2（処遇改善加算対象外サービス　総括表）'!$F$41="","",'別紙様式2-2（処遇改善加算対象外サービス　総括表）'!$F$41))</f>
        <v/>
      </c>
      <c r="BN47" s="494" t="str">
        <f>IF(基本情報入力シート!$B100="","",   IF('別紙様式2-2（処遇改善加算対象外サービス　総括表）'!$F$42="","",'別紙様式2-2（処遇改善加算対象外サービス　総括表）'!$F$42))</f>
        <v/>
      </c>
      <c r="BO47" s="494" t="str">
        <f>IF(基本情報入力シート!$B100="","",   IF('別紙様式2-2（処遇改善加算対象外サービス　総括表）'!$F$43="","",'別紙様式2-2（処遇改善加算対象外サービス　総括表）'!$F$43))</f>
        <v/>
      </c>
      <c r="BP47" s="494" t="str">
        <f>IF(基本情報入力シート!$B100="","",   IF('別紙様式2-2（処遇改善加算対象外サービス　総括表）'!$F$44="","",'別紙様式2-2（処遇改善加算対象外サービス　総括表）'!$F$44))</f>
        <v/>
      </c>
      <c r="BQ47" s="494" t="str">
        <f>IF(基本情報入力シート!$B100="","",   IF('別紙様式2-2（処遇改善加算対象外サービス　総括表）'!$F$45="","",'別紙様式2-2（処遇改善加算対象外サービス　総括表）'!$F$45))</f>
        <v/>
      </c>
      <c r="BR47" s="494" t="str">
        <f>IF(基本情報入力シート!$B100="","",   IF('別紙様式2-2（処遇改善加算対象外サービス　総括表）'!$F$46="","",'別紙様式2-2（処遇改善加算対象外サービス　総括表）'!$F$46))</f>
        <v/>
      </c>
      <c r="BS47" s="494" t="str">
        <f>IF(基本情報入力シート!$B100="","",   IF('別紙様式2-2（処遇改善加算対象外サービス　総括表）'!$F$47="","",'別紙様式2-2（処遇改善加算対象外サービス　総括表）'!$F$47))</f>
        <v/>
      </c>
      <c r="BT47" s="494" t="str">
        <f>IF(基本情報入力シート!$B100="","",   IF('別紙様式2-2（処遇改善加算対象外サービス　総括表）'!$F$48="","",'別紙様式2-2（処遇改善加算対象外サービス　総括表）'!$F$48))</f>
        <v/>
      </c>
      <c r="BU47" s="494" t="str">
        <f>IF(基本情報入力シート!$B100="","",   IF('別紙様式2-2（処遇改善加算対象外サービス　総括表）'!$F$49="","",'別紙様式2-2（処遇改善加算対象外サービス　総括表）'!$F$49))</f>
        <v/>
      </c>
    </row>
    <row r="48" spans="1:73">
      <c r="A48" s="508" t="str">
        <f>IF('別紙様式2-3（個表） '!B58="","",'別紙様式2-3（個表） '!A58)</f>
        <v/>
      </c>
      <c r="B48" s="494" t="str">
        <f>IF(基本情報入力シート!B101="","",基本情報入力シート!B101)</f>
        <v/>
      </c>
      <c r="C48" s="513" t="str">
        <f>IF(基本情報入力シート!L101="","",基本情報入力シート!L101)</f>
        <v/>
      </c>
      <c r="D48" s="513" t="str">
        <f>IF(基本情報入力シート!Q101="","",基本情報入力シート!Q101)</f>
        <v/>
      </c>
      <c r="E48" s="513" t="str">
        <f>IF(基本情報入力シート!V101="","",基本情報入力シート!V101)</f>
        <v/>
      </c>
      <c r="F48" s="513" t="str">
        <f>IF(基本情報入力シート!W101="","",基本情報入力シート!W101)</f>
        <v/>
      </c>
      <c r="G48" s="513" t="str">
        <f>IF(基本情報入力シート!Z101="","",基本情報入力シート!Z101)</f>
        <v/>
      </c>
      <c r="H48" s="494" t="str">
        <f>IF(基本情報入力シート!AC101="","",基本情報入力シート!AC101)</f>
        <v/>
      </c>
      <c r="I48" s="514" t="str">
        <f>IF(基本情報入力シート!AD101="","",基本情報入力シート!AD101)</f>
        <v/>
      </c>
      <c r="J48" s="514" t="str">
        <f>IF(基本情報入力シート!AE101="","",基本情報入力シート!AE101)</f>
        <v/>
      </c>
      <c r="K48" s="508" t="str">
        <f>IF('別紙様式2-3（個表） '!J58="","",'別紙様式2-3（個表） '!J58)</f>
        <v/>
      </c>
      <c r="L48" s="508" t="str">
        <f>IF('別紙様式2-3（個表） '!K58="","",'別紙様式2-3（個表） '!K58)</f>
        <v/>
      </c>
      <c r="M48" s="508" t="str">
        <f>IF('別紙様式2-3（個表） '!L58="","",'別紙様式2-3（個表） '!L58)</f>
        <v/>
      </c>
      <c r="N48" s="508" t="str">
        <f>IF('別紙様式2-3（個表） '!M58="","",'別紙様式2-3（個表） '!M58)</f>
        <v/>
      </c>
      <c r="O48" s="508" t="str">
        <f>IF('別紙様式2-3（個表） '!N58="","",'別紙様式2-3（個表） '!N58)</f>
        <v/>
      </c>
      <c r="P48" s="508" t="str">
        <f>IF('別紙様式2-3（個表） '!O58="","",'別紙様式2-3（個表） '!O58)</f>
        <v>令和７年12月</v>
      </c>
      <c r="Q48" s="508" t="str">
        <f>IF('別紙様式2-3（個表） '!P58="","",'別紙様式2-3（個表） '!P58)</f>
        <v>未入力あり</v>
      </c>
      <c r="R48" s="508" t="str">
        <f>IF('別紙様式2-3（個表） '!Q58="","",'別紙様式2-3（個表） '!Q58)</f>
        <v/>
      </c>
      <c r="S48" s="508" t="str">
        <f>IF('別紙様式2-3（個表） '!R58="","",'別紙様式2-3（個表） '!R58)</f>
        <v/>
      </c>
      <c r="T48" s="508" t="str">
        <f>IF('別紙様式2-3（個表） '!S58="","",'別紙様式2-3（個表） '!S58)</f>
        <v/>
      </c>
      <c r="U48" s="494" t="str">
        <f>IF('別紙様式2-3（個表） '!T58="","",'別紙様式2-3（個表） '!T58)</f>
        <v/>
      </c>
      <c r="V48" s="508" t="str">
        <f ca="1">IF(基本情報入力シート!$B101="","",INDIRECT("基本情報入力シート!L1７"))</f>
        <v/>
      </c>
      <c r="W48" s="508" t="str">
        <f ca="1">IF(基本情報入力シート!$B101="","",INDIRECT("基本情報入力シート!L1８"))</f>
        <v/>
      </c>
      <c r="X48" s="508" t="str">
        <f ca="1">IF(基本情報入力シート!B101="","",INDIRECT("基本情報入力シート!L1９")&amp;(INDIRECT("基本情報入力シート!P19"))&amp;(INDIRECT("基本情報入力シート!Q19")))</f>
        <v/>
      </c>
      <c r="Y48" s="508" t="str">
        <f ca="1">IF(基本情報入力シート!$B101="","",INDIRECT("基本情報入力シート!L２０"))</f>
        <v/>
      </c>
      <c r="Z48" s="508" t="str">
        <f ca="1">IF(基本情報入力シート!$B101="","",INDIRECT("基本情報入力シート!L２１"))</f>
        <v/>
      </c>
      <c r="AA48" s="508" t="str">
        <f ca="1">IF(基本情報入力シート!$B101="","",INDIRECT("基本情報入力シート!L２２"))</f>
        <v/>
      </c>
      <c r="AB48" s="508" t="str">
        <f ca="1">IF(基本情報入力シート!$B101="","",INDIRECT("基本情報入力シート!L２３"))</f>
        <v/>
      </c>
      <c r="AC48" s="508" t="str">
        <f ca="1">IF(基本情報入力シート!$B101="","",INDIRECT("基本情報入力シート!L２４"))</f>
        <v/>
      </c>
      <c r="AD48" s="508" t="str">
        <f ca="1">IF(基本情報入力シート!$B101="","",INDIRECT("基本情報入力シート!L２５"))</f>
        <v/>
      </c>
      <c r="AE48" s="508" t="str">
        <f ca="1">IF(基本情報入力シート!$B101="","",INDIRECT("基本情報入力シート!L２6"))</f>
        <v/>
      </c>
      <c r="AF48" s="508" t="str">
        <f ca="1">IF(基本情報入力シート!$B101="","",INDIRECT("基本情報入力シート!L２７"))</f>
        <v/>
      </c>
      <c r="AG48" s="508" t="str">
        <f ca="1">IF(基本情報入力シート!$B101="","",INDIRECT("基本情報入力シート!L２８"))</f>
        <v/>
      </c>
      <c r="AH48" s="494" t="str">
        <f ca="1">IF(基本情報入力シート!$B101="","",INDIRECT("'別紙様式2-1（処遇改善加算対象サービス　総括表）'!AH18"))</f>
        <v/>
      </c>
      <c r="AI48" s="494" t="str">
        <f ca="1">IF(基本情報入力シート!$B101="","",INDIRECT("'別紙様式2-1（処遇改善加算対象サービス　総括表）'!AH２２"))</f>
        <v/>
      </c>
      <c r="AJ48" s="494" t="str">
        <f>IF(基本情報入力シート!$B101="","",IF('別紙様式2-1（処遇改善加算対象サービス　総括表）'!$B$24="","",
'別紙様式2-1（処遇改善加算対象サービス　総括表）'!$B$24))</f>
        <v/>
      </c>
      <c r="AK48" s="494" t="str">
        <f>IF(基本情報入力シート!$B101="","",IF('別紙様式2-1（処遇改善加算対象サービス　総括表）'!$B$25="","",
'別紙様式2-1（処遇改善加算対象サービス　総括表）'!$B$25))</f>
        <v/>
      </c>
      <c r="AL48" s="494" t="str">
        <f>IF(基本情報入力シート!$B101="","",IF('別紙様式2-1（処遇改善加算対象サービス　総括表）'!$B$26="","",
'別紙様式2-1（処遇改善加算対象サービス　総括表）'!$B$26))</f>
        <v/>
      </c>
      <c r="AM48" s="494" t="str">
        <f>IF(基本情報入力シート!$B101="","",IF('別紙様式2-1（処遇改善加算対象サービス　総括表）'!$B$30="","",
'別紙様式2-1（処遇改善加算対象サービス　総括表）'!$B$30))</f>
        <v/>
      </c>
      <c r="AN48" s="494" t="str">
        <f>IF(基本情報入力シート!$B101="","",IF('別紙様式2-1（処遇改善加算対象サービス　総括表）'!$B$31="","",
'別紙様式2-1（処遇改善加算対象サービス　総括表）'!$B$31))</f>
        <v/>
      </c>
      <c r="AO48" s="508" t="str">
        <f>IF(基本情報入力シート!$B101="","",IF('別紙様式2-1（処遇改善加算対象サービス　総括表）'!$M$32="","",
'別紙様式2-1（処遇改善加算対象サービス　総括表）'!$M$32))</f>
        <v/>
      </c>
      <c r="AP48" s="494" t="str">
        <f>IF(基本情報入力シート!$B101="","",   IF('別紙様式2-2（処遇改善加算対象外サービス　総括表）'!$AH$17="","",'別紙様式2-2（処遇改善加算対象外サービス　総括表）'!$AH$17))</f>
        <v/>
      </c>
      <c r="AQ48" s="494" t="str">
        <f>IF(基本情報入力シート!$B101="","",   IF('別紙様式2-2（処遇改善加算対象外サービス　総括表）'!$AH$18="","", '別紙様式2-2（処遇改善加算対象外サービス　総括表）'!$AH$18))</f>
        <v/>
      </c>
      <c r="AR48" s="494" t="str">
        <f>IF(基本情報入力シート!$B101="","",   IF('別紙様式2-2（処遇改善加算対象外サービス　総括表）'!$AH$19="","",'別紙様式2-2（処遇改善加算対象外サービス　総括表）'!$AH$19))</f>
        <v/>
      </c>
      <c r="AS48" s="494" t="str">
        <f>IF(基本情報入力シート!$B101="","",   IF('別紙様式2-2（処遇改善加算対象外サービス　総括表）'!$F$21="","",'別紙様式2-2（処遇改善加算対象外サービス　総括表）'!$F$21))</f>
        <v/>
      </c>
      <c r="AT48" s="494" t="str">
        <f>IF(基本情報入力シート!$B101="","",   IF('別紙様式2-2（処遇改善加算対象外サービス　総括表）'!$F$22="","",'別紙様式2-2（処遇改善加算対象外サービス　総括表）'!$F$22))</f>
        <v/>
      </c>
      <c r="AU48" s="494" t="str">
        <f>IF(基本情報入力シート!$B101="","",   IF('別紙様式2-2（処遇改善加算対象外サービス　総括表）'!$F$23="","",'別紙様式2-2（処遇改善加算対象外サービス　総括表）'!$F$23))</f>
        <v/>
      </c>
      <c r="AV48" s="494" t="str">
        <f>IF(基本情報入力シート!$B101="","",   IF('別紙様式2-2（処遇改善加算対象外サービス　総括表）'!$F$24="","",'別紙様式2-2（処遇改善加算対象外サービス　総括表）'!$F$24))</f>
        <v/>
      </c>
      <c r="AW48" s="494" t="str">
        <f>IF(基本情報入力シート!$B101="","",   IF('別紙様式2-2（処遇改善加算対象外サービス　総括表）'!$F$25="","",'別紙様式2-2（処遇改善加算対象外サービス　総括表）'!$F$25))</f>
        <v/>
      </c>
      <c r="AX48" s="494" t="str">
        <f>IF(基本情報入力シート!$B101="","",   IF('別紙様式2-2（処遇改善加算対象外サービス　総括表）'!$F$26="","",'別紙様式2-2（処遇改善加算対象外サービス　総括表）'!$F$26))</f>
        <v/>
      </c>
      <c r="AY48" s="494" t="str">
        <f>IF(基本情報入力シート!$B101="","",   IF('別紙様式2-2（処遇改善加算対象外サービス　総括表）'!$F$27="","",'別紙様式2-2（処遇改善加算対象外サービス　総括表）'!$F$27))</f>
        <v/>
      </c>
      <c r="AZ48" s="494" t="str">
        <f>IF(基本情報入力シート!$B101="","",   IF('別紙様式2-2（処遇改善加算対象外サービス　総括表）'!$F$28="","",'別紙様式2-2（処遇改善加算対象外サービス　総括表）'!$F$28))</f>
        <v/>
      </c>
      <c r="BA48" s="494" t="str">
        <f>IF(基本情報入力シート!$B101="","",   IF('別紙様式2-2（処遇改善加算対象外サービス　総括表）'!$F$29="","",'別紙様式2-2（処遇改善加算対象外サービス　総括表）'!$F$29))</f>
        <v/>
      </c>
      <c r="BB48" s="494" t="str">
        <f>IF(基本情報入力シート!$B101="","",   IF('別紙様式2-2（処遇改善加算対象外サービス　総括表）'!$F$30="","",'別紙様式2-2（処遇改善加算対象外サービス　総括表）'!$F$30))</f>
        <v/>
      </c>
      <c r="BC48" s="494" t="str">
        <f>IF(基本情報入力シート!$B101="","",   IF('別紙様式2-2（処遇改善加算対象外サービス　総括表）'!$F$31="","",'別紙様式2-2（処遇改善加算対象外サービス　総括表）'!$F$31))</f>
        <v/>
      </c>
      <c r="BD48" s="494" t="str">
        <f>IF(基本情報入力シート!$B101="","",   IF('別紙様式2-2（処遇改善加算対象外サービス　総括表）'!$F$32="","",'別紙様式2-2（処遇改善加算対象外サービス　総括表）'!$F$32))</f>
        <v/>
      </c>
      <c r="BE48" s="494" t="str">
        <f>IF(基本情報入力シート!$B101="","",   IF('別紙様式2-2（処遇改善加算対象外サービス　総括表）'!$F$33="","",'別紙様式2-2（処遇改善加算対象外サービス　総括表）'!$F$33))</f>
        <v/>
      </c>
      <c r="BF48" s="494" t="str">
        <f>IF(基本情報入力シート!$B101="","",   IF('別紙様式2-2（処遇改善加算対象外サービス　総括表）'!$F$34="","",'別紙様式2-2（処遇改善加算対象外サービス　総括表）'!$F$34))</f>
        <v/>
      </c>
      <c r="BG48" s="494" t="str">
        <f>IF(基本情報入力シート!$B101="","",   IF('別紙様式2-2（処遇改善加算対象外サービス　総括表）'!$F$35="","",'別紙様式2-2（処遇改善加算対象外サービス　総括表）'!$F$35))</f>
        <v/>
      </c>
      <c r="BH48" s="494" t="str">
        <f>IF(基本情報入力シート!$B101="","",   IF('別紙様式2-2（処遇改善加算対象外サービス　総括表）'!$F$36="","",'別紙様式2-2（処遇改善加算対象外サービス　総括表）'!$F$36))</f>
        <v/>
      </c>
      <c r="BI48" s="494" t="str">
        <f>IF(基本情報入力シート!$B101="","",   IF('別紙様式2-2（処遇改善加算対象外サービス　総括表）'!$F$37="","",'別紙様式2-2（処遇改善加算対象外サービス　総括表）'!$F$37))</f>
        <v/>
      </c>
      <c r="BJ48" s="494" t="str">
        <f>IF(基本情報入力シート!$B101="","",   IF('別紙様式2-2（処遇改善加算対象外サービス　総括表）'!$F$38="","",'別紙様式2-2（処遇改善加算対象外サービス　総括表）'!$F$38))</f>
        <v/>
      </c>
      <c r="BK48" s="494" t="str">
        <f>IF(基本情報入力シート!$B101="","",   IF('別紙様式2-2（処遇改善加算対象外サービス　総括表）'!$F$39="","",'別紙様式2-2（処遇改善加算対象外サービス　総括表）'!$F$39))</f>
        <v/>
      </c>
      <c r="BL48" s="494" t="str">
        <f>IF(基本情報入力シート!$B101="","",   IF('別紙様式2-2（処遇改善加算対象外サービス　総括表）'!$F$40="","",'別紙様式2-2（処遇改善加算対象外サービス　総括表）'!$F$40))</f>
        <v/>
      </c>
      <c r="BM48" s="494" t="str">
        <f>IF(基本情報入力シート!$B101="","",   IF('別紙様式2-2（処遇改善加算対象外サービス　総括表）'!$F$41="","",'別紙様式2-2（処遇改善加算対象外サービス　総括表）'!$F$41))</f>
        <v/>
      </c>
      <c r="BN48" s="494" t="str">
        <f>IF(基本情報入力シート!$B101="","",   IF('別紙様式2-2（処遇改善加算対象外サービス　総括表）'!$F$42="","",'別紙様式2-2（処遇改善加算対象外サービス　総括表）'!$F$42))</f>
        <v/>
      </c>
      <c r="BO48" s="494" t="str">
        <f>IF(基本情報入力シート!$B101="","",   IF('別紙様式2-2（処遇改善加算対象外サービス　総括表）'!$F$43="","",'別紙様式2-2（処遇改善加算対象外サービス　総括表）'!$F$43))</f>
        <v/>
      </c>
      <c r="BP48" s="494" t="str">
        <f>IF(基本情報入力シート!$B101="","",   IF('別紙様式2-2（処遇改善加算対象外サービス　総括表）'!$F$44="","",'別紙様式2-2（処遇改善加算対象外サービス　総括表）'!$F$44))</f>
        <v/>
      </c>
      <c r="BQ48" s="494" t="str">
        <f>IF(基本情報入力シート!$B101="","",   IF('別紙様式2-2（処遇改善加算対象外サービス　総括表）'!$F$45="","",'別紙様式2-2（処遇改善加算対象外サービス　総括表）'!$F$45))</f>
        <v/>
      </c>
      <c r="BR48" s="494" t="str">
        <f>IF(基本情報入力シート!$B101="","",   IF('別紙様式2-2（処遇改善加算対象外サービス　総括表）'!$F$46="","",'別紙様式2-2（処遇改善加算対象外サービス　総括表）'!$F$46))</f>
        <v/>
      </c>
      <c r="BS48" s="494" t="str">
        <f>IF(基本情報入力シート!$B101="","",   IF('別紙様式2-2（処遇改善加算対象外サービス　総括表）'!$F$47="","",'別紙様式2-2（処遇改善加算対象外サービス　総括表）'!$F$47))</f>
        <v/>
      </c>
      <c r="BT48" s="494" t="str">
        <f>IF(基本情報入力シート!$B101="","",   IF('別紙様式2-2（処遇改善加算対象外サービス　総括表）'!$F$48="","",'別紙様式2-2（処遇改善加算対象外サービス　総括表）'!$F$48))</f>
        <v/>
      </c>
      <c r="BU48" s="494" t="str">
        <f>IF(基本情報入力シート!$B101="","",   IF('別紙様式2-2（処遇改善加算対象外サービス　総括表）'!$F$49="","",'別紙様式2-2（処遇改善加算対象外サービス　総括表）'!$F$49))</f>
        <v/>
      </c>
    </row>
    <row r="49" spans="1:73">
      <c r="A49" s="508" t="str">
        <f>IF('別紙様式2-3（個表） '!B59="","",'別紙様式2-3（個表） '!A59)</f>
        <v/>
      </c>
      <c r="B49" s="494" t="str">
        <f>IF(基本情報入力シート!B102="","",基本情報入力シート!B102)</f>
        <v/>
      </c>
      <c r="C49" s="513" t="str">
        <f>IF(基本情報入力シート!L102="","",基本情報入力シート!L102)</f>
        <v/>
      </c>
      <c r="D49" s="513" t="str">
        <f>IF(基本情報入力シート!Q102="","",基本情報入力シート!Q102)</f>
        <v/>
      </c>
      <c r="E49" s="513" t="str">
        <f>IF(基本情報入力シート!V102="","",基本情報入力シート!V102)</f>
        <v/>
      </c>
      <c r="F49" s="513" t="str">
        <f>IF(基本情報入力シート!W102="","",基本情報入力シート!W102)</f>
        <v/>
      </c>
      <c r="G49" s="513" t="str">
        <f>IF(基本情報入力シート!Z102="","",基本情報入力シート!Z102)</f>
        <v/>
      </c>
      <c r="H49" s="494" t="str">
        <f>IF(基本情報入力シート!AC102="","",基本情報入力シート!AC102)</f>
        <v/>
      </c>
      <c r="I49" s="514" t="str">
        <f>IF(基本情報入力シート!AD102="","",基本情報入力シート!AD102)</f>
        <v/>
      </c>
      <c r="J49" s="514" t="str">
        <f>IF(基本情報入力シート!AE102="","",基本情報入力シート!AE102)</f>
        <v/>
      </c>
      <c r="K49" s="508" t="str">
        <f>IF('別紙様式2-3（個表） '!J59="","",'別紙様式2-3（個表） '!J59)</f>
        <v/>
      </c>
      <c r="L49" s="508" t="str">
        <f>IF('別紙様式2-3（個表） '!K59="","",'別紙様式2-3（個表） '!K59)</f>
        <v/>
      </c>
      <c r="M49" s="508" t="str">
        <f>IF('別紙様式2-3（個表） '!L59="","",'別紙様式2-3（個表） '!L59)</f>
        <v/>
      </c>
      <c r="N49" s="508" t="str">
        <f>IF('別紙様式2-3（個表） '!M59="","",'別紙様式2-3（個表） '!M59)</f>
        <v/>
      </c>
      <c r="O49" s="508" t="str">
        <f>IF('別紙様式2-3（個表） '!N59="","",'別紙様式2-3（個表） '!N59)</f>
        <v/>
      </c>
      <c r="P49" s="508" t="str">
        <f>IF('別紙様式2-3（個表） '!O59="","",'別紙様式2-3（個表） '!O59)</f>
        <v>令和７年12月</v>
      </c>
      <c r="Q49" s="508" t="str">
        <f>IF('別紙様式2-3（個表） '!P59="","",'別紙様式2-3（個表） '!P59)</f>
        <v>未入力あり</v>
      </c>
      <c r="R49" s="508" t="str">
        <f>IF('別紙様式2-3（個表） '!Q59="","",'別紙様式2-3（個表） '!Q59)</f>
        <v/>
      </c>
      <c r="S49" s="508" t="str">
        <f>IF('別紙様式2-3（個表） '!R59="","",'別紙様式2-3（個表） '!R59)</f>
        <v/>
      </c>
      <c r="T49" s="508" t="str">
        <f>IF('別紙様式2-3（個表） '!S59="","",'別紙様式2-3（個表） '!S59)</f>
        <v/>
      </c>
      <c r="U49" s="494" t="str">
        <f>IF('別紙様式2-3（個表） '!T59="","",'別紙様式2-3（個表） '!T59)</f>
        <v/>
      </c>
      <c r="V49" s="508" t="str">
        <f ca="1">IF(基本情報入力シート!$B102="","",INDIRECT("基本情報入力シート!L1７"))</f>
        <v/>
      </c>
      <c r="W49" s="508" t="str">
        <f ca="1">IF(基本情報入力シート!$B102="","",INDIRECT("基本情報入力シート!L1８"))</f>
        <v/>
      </c>
      <c r="X49" s="508" t="str">
        <f ca="1">IF(基本情報入力シート!B102="","",INDIRECT("基本情報入力シート!L1９")&amp;(INDIRECT("基本情報入力シート!P19"))&amp;(INDIRECT("基本情報入力シート!Q19")))</f>
        <v/>
      </c>
      <c r="Y49" s="508" t="str">
        <f ca="1">IF(基本情報入力シート!$B102="","",INDIRECT("基本情報入力シート!L２０"))</f>
        <v/>
      </c>
      <c r="Z49" s="508" t="str">
        <f ca="1">IF(基本情報入力シート!$B102="","",INDIRECT("基本情報入力シート!L２１"))</f>
        <v/>
      </c>
      <c r="AA49" s="508" t="str">
        <f ca="1">IF(基本情報入力シート!$B102="","",INDIRECT("基本情報入力シート!L２２"))</f>
        <v/>
      </c>
      <c r="AB49" s="508" t="str">
        <f ca="1">IF(基本情報入力シート!$B102="","",INDIRECT("基本情報入力シート!L２３"))</f>
        <v/>
      </c>
      <c r="AC49" s="508" t="str">
        <f ca="1">IF(基本情報入力シート!$B102="","",INDIRECT("基本情報入力シート!L２４"))</f>
        <v/>
      </c>
      <c r="AD49" s="508" t="str">
        <f ca="1">IF(基本情報入力シート!$B102="","",INDIRECT("基本情報入力シート!L２５"))</f>
        <v/>
      </c>
      <c r="AE49" s="508" t="str">
        <f ca="1">IF(基本情報入力シート!$B102="","",INDIRECT("基本情報入力シート!L２6"))</f>
        <v/>
      </c>
      <c r="AF49" s="508" t="str">
        <f ca="1">IF(基本情報入力シート!$B102="","",INDIRECT("基本情報入力シート!L２７"))</f>
        <v/>
      </c>
      <c r="AG49" s="508" t="str">
        <f ca="1">IF(基本情報入力シート!$B102="","",INDIRECT("基本情報入力シート!L２８"))</f>
        <v/>
      </c>
      <c r="AH49" s="494" t="str">
        <f ca="1">IF(基本情報入力シート!$B102="","",INDIRECT("'別紙様式2-1（処遇改善加算対象サービス　総括表）'!AH18"))</f>
        <v/>
      </c>
      <c r="AI49" s="494" t="str">
        <f ca="1">IF(基本情報入力シート!$B102="","",INDIRECT("'別紙様式2-1（処遇改善加算対象サービス　総括表）'!AH２２"))</f>
        <v/>
      </c>
      <c r="AJ49" s="494" t="str">
        <f>IF(基本情報入力シート!$B102="","",IF('別紙様式2-1（処遇改善加算対象サービス　総括表）'!$B$24="","",
'別紙様式2-1（処遇改善加算対象サービス　総括表）'!$B$24))</f>
        <v/>
      </c>
      <c r="AK49" s="494" t="str">
        <f>IF(基本情報入力シート!$B102="","",IF('別紙様式2-1（処遇改善加算対象サービス　総括表）'!$B$25="","",
'別紙様式2-1（処遇改善加算対象サービス　総括表）'!$B$25))</f>
        <v/>
      </c>
      <c r="AL49" s="494" t="str">
        <f>IF(基本情報入力シート!$B102="","",IF('別紙様式2-1（処遇改善加算対象サービス　総括表）'!$B$26="","",
'別紙様式2-1（処遇改善加算対象サービス　総括表）'!$B$26))</f>
        <v/>
      </c>
      <c r="AM49" s="494" t="str">
        <f>IF(基本情報入力シート!$B102="","",IF('別紙様式2-1（処遇改善加算対象サービス　総括表）'!$B$30="","",
'別紙様式2-1（処遇改善加算対象サービス　総括表）'!$B$30))</f>
        <v/>
      </c>
      <c r="AN49" s="494" t="str">
        <f>IF(基本情報入力シート!$B102="","",IF('別紙様式2-1（処遇改善加算対象サービス　総括表）'!$B$31="","",
'別紙様式2-1（処遇改善加算対象サービス　総括表）'!$B$31))</f>
        <v/>
      </c>
      <c r="AO49" s="508" t="str">
        <f>IF(基本情報入力シート!$B102="","",IF('別紙様式2-1（処遇改善加算対象サービス　総括表）'!$M$32="","",
'別紙様式2-1（処遇改善加算対象サービス　総括表）'!$M$32))</f>
        <v/>
      </c>
      <c r="AP49" s="494" t="str">
        <f>IF(基本情報入力シート!$B102="","",   IF('別紙様式2-2（処遇改善加算対象外サービス　総括表）'!$AH$17="","",'別紙様式2-2（処遇改善加算対象外サービス　総括表）'!$AH$17))</f>
        <v/>
      </c>
      <c r="AQ49" s="494" t="str">
        <f>IF(基本情報入力シート!$B102="","",   IF('別紙様式2-2（処遇改善加算対象外サービス　総括表）'!$AH$18="","", '別紙様式2-2（処遇改善加算対象外サービス　総括表）'!$AH$18))</f>
        <v/>
      </c>
      <c r="AR49" s="494" t="str">
        <f>IF(基本情報入力シート!$B102="","",   IF('別紙様式2-2（処遇改善加算対象外サービス　総括表）'!$AH$19="","",'別紙様式2-2（処遇改善加算対象外サービス　総括表）'!$AH$19))</f>
        <v/>
      </c>
      <c r="AS49" s="494" t="str">
        <f>IF(基本情報入力シート!$B102="","",   IF('別紙様式2-2（処遇改善加算対象外サービス　総括表）'!$F$21="","",'別紙様式2-2（処遇改善加算対象外サービス　総括表）'!$F$21))</f>
        <v/>
      </c>
      <c r="AT49" s="494" t="str">
        <f>IF(基本情報入力シート!$B102="","",   IF('別紙様式2-2（処遇改善加算対象外サービス　総括表）'!$F$22="","",'別紙様式2-2（処遇改善加算対象外サービス　総括表）'!$F$22))</f>
        <v/>
      </c>
      <c r="AU49" s="494" t="str">
        <f>IF(基本情報入力シート!$B102="","",   IF('別紙様式2-2（処遇改善加算対象外サービス　総括表）'!$F$23="","",'別紙様式2-2（処遇改善加算対象外サービス　総括表）'!$F$23))</f>
        <v/>
      </c>
      <c r="AV49" s="494" t="str">
        <f>IF(基本情報入力シート!$B102="","",   IF('別紙様式2-2（処遇改善加算対象外サービス　総括表）'!$F$24="","",'別紙様式2-2（処遇改善加算対象外サービス　総括表）'!$F$24))</f>
        <v/>
      </c>
      <c r="AW49" s="494" t="str">
        <f>IF(基本情報入力シート!$B102="","",   IF('別紙様式2-2（処遇改善加算対象外サービス　総括表）'!$F$25="","",'別紙様式2-2（処遇改善加算対象外サービス　総括表）'!$F$25))</f>
        <v/>
      </c>
      <c r="AX49" s="494" t="str">
        <f>IF(基本情報入力シート!$B102="","",   IF('別紙様式2-2（処遇改善加算対象外サービス　総括表）'!$F$26="","",'別紙様式2-2（処遇改善加算対象外サービス　総括表）'!$F$26))</f>
        <v/>
      </c>
      <c r="AY49" s="494" t="str">
        <f>IF(基本情報入力シート!$B102="","",   IF('別紙様式2-2（処遇改善加算対象外サービス　総括表）'!$F$27="","",'別紙様式2-2（処遇改善加算対象外サービス　総括表）'!$F$27))</f>
        <v/>
      </c>
      <c r="AZ49" s="494" t="str">
        <f>IF(基本情報入力シート!$B102="","",   IF('別紙様式2-2（処遇改善加算対象外サービス　総括表）'!$F$28="","",'別紙様式2-2（処遇改善加算対象外サービス　総括表）'!$F$28))</f>
        <v/>
      </c>
      <c r="BA49" s="494" t="str">
        <f>IF(基本情報入力シート!$B102="","",   IF('別紙様式2-2（処遇改善加算対象外サービス　総括表）'!$F$29="","",'別紙様式2-2（処遇改善加算対象外サービス　総括表）'!$F$29))</f>
        <v/>
      </c>
      <c r="BB49" s="494" t="str">
        <f>IF(基本情報入力シート!$B102="","",   IF('別紙様式2-2（処遇改善加算対象外サービス　総括表）'!$F$30="","",'別紙様式2-2（処遇改善加算対象外サービス　総括表）'!$F$30))</f>
        <v/>
      </c>
      <c r="BC49" s="494" t="str">
        <f>IF(基本情報入力シート!$B102="","",   IF('別紙様式2-2（処遇改善加算対象外サービス　総括表）'!$F$31="","",'別紙様式2-2（処遇改善加算対象外サービス　総括表）'!$F$31))</f>
        <v/>
      </c>
      <c r="BD49" s="494" t="str">
        <f>IF(基本情報入力シート!$B102="","",   IF('別紙様式2-2（処遇改善加算対象外サービス　総括表）'!$F$32="","",'別紙様式2-2（処遇改善加算対象外サービス　総括表）'!$F$32))</f>
        <v/>
      </c>
      <c r="BE49" s="494" t="str">
        <f>IF(基本情報入力シート!$B102="","",   IF('別紙様式2-2（処遇改善加算対象外サービス　総括表）'!$F$33="","",'別紙様式2-2（処遇改善加算対象外サービス　総括表）'!$F$33))</f>
        <v/>
      </c>
      <c r="BF49" s="494" t="str">
        <f>IF(基本情報入力シート!$B102="","",   IF('別紙様式2-2（処遇改善加算対象外サービス　総括表）'!$F$34="","",'別紙様式2-2（処遇改善加算対象外サービス　総括表）'!$F$34))</f>
        <v/>
      </c>
      <c r="BG49" s="494" t="str">
        <f>IF(基本情報入力シート!$B102="","",   IF('別紙様式2-2（処遇改善加算対象外サービス　総括表）'!$F$35="","",'別紙様式2-2（処遇改善加算対象外サービス　総括表）'!$F$35))</f>
        <v/>
      </c>
      <c r="BH49" s="494" t="str">
        <f>IF(基本情報入力シート!$B102="","",   IF('別紙様式2-2（処遇改善加算対象外サービス　総括表）'!$F$36="","",'別紙様式2-2（処遇改善加算対象外サービス　総括表）'!$F$36))</f>
        <v/>
      </c>
      <c r="BI49" s="494" t="str">
        <f>IF(基本情報入力シート!$B102="","",   IF('別紙様式2-2（処遇改善加算対象外サービス　総括表）'!$F$37="","",'別紙様式2-2（処遇改善加算対象外サービス　総括表）'!$F$37))</f>
        <v/>
      </c>
      <c r="BJ49" s="494" t="str">
        <f>IF(基本情報入力シート!$B102="","",   IF('別紙様式2-2（処遇改善加算対象外サービス　総括表）'!$F$38="","",'別紙様式2-2（処遇改善加算対象外サービス　総括表）'!$F$38))</f>
        <v/>
      </c>
      <c r="BK49" s="494" t="str">
        <f>IF(基本情報入力シート!$B102="","",   IF('別紙様式2-2（処遇改善加算対象外サービス　総括表）'!$F$39="","",'別紙様式2-2（処遇改善加算対象外サービス　総括表）'!$F$39))</f>
        <v/>
      </c>
      <c r="BL49" s="494" t="str">
        <f>IF(基本情報入力シート!$B102="","",   IF('別紙様式2-2（処遇改善加算対象外サービス　総括表）'!$F$40="","",'別紙様式2-2（処遇改善加算対象外サービス　総括表）'!$F$40))</f>
        <v/>
      </c>
      <c r="BM49" s="494" t="str">
        <f>IF(基本情報入力シート!$B102="","",   IF('別紙様式2-2（処遇改善加算対象外サービス　総括表）'!$F$41="","",'別紙様式2-2（処遇改善加算対象外サービス　総括表）'!$F$41))</f>
        <v/>
      </c>
      <c r="BN49" s="494" t="str">
        <f>IF(基本情報入力シート!$B102="","",   IF('別紙様式2-2（処遇改善加算対象外サービス　総括表）'!$F$42="","",'別紙様式2-2（処遇改善加算対象外サービス　総括表）'!$F$42))</f>
        <v/>
      </c>
      <c r="BO49" s="494" t="str">
        <f>IF(基本情報入力シート!$B102="","",   IF('別紙様式2-2（処遇改善加算対象外サービス　総括表）'!$F$43="","",'別紙様式2-2（処遇改善加算対象外サービス　総括表）'!$F$43))</f>
        <v/>
      </c>
      <c r="BP49" s="494" t="str">
        <f>IF(基本情報入力シート!$B102="","",   IF('別紙様式2-2（処遇改善加算対象外サービス　総括表）'!$F$44="","",'別紙様式2-2（処遇改善加算対象外サービス　総括表）'!$F$44))</f>
        <v/>
      </c>
      <c r="BQ49" s="494" t="str">
        <f>IF(基本情報入力シート!$B102="","",   IF('別紙様式2-2（処遇改善加算対象外サービス　総括表）'!$F$45="","",'別紙様式2-2（処遇改善加算対象外サービス　総括表）'!$F$45))</f>
        <v/>
      </c>
      <c r="BR49" s="494" t="str">
        <f>IF(基本情報入力シート!$B102="","",   IF('別紙様式2-2（処遇改善加算対象外サービス　総括表）'!$F$46="","",'別紙様式2-2（処遇改善加算対象外サービス　総括表）'!$F$46))</f>
        <v/>
      </c>
      <c r="BS49" s="494" t="str">
        <f>IF(基本情報入力シート!$B102="","",   IF('別紙様式2-2（処遇改善加算対象外サービス　総括表）'!$F$47="","",'別紙様式2-2（処遇改善加算対象外サービス　総括表）'!$F$47))</f>
        <v/>
      </c>
      <c r="BT49" s="494" t="str">
        <f>IF(基本情報入力シート!$B102="","",   IF('別紙様式2-2（処遇改善加算対象外サービス　総括表）'!$F$48="","",'別紙様式2-2（処遇改善加算対象外サービス　総括表）'!$F$48))</f>
        <v/>
      </c>
      <c r="BU49" s="494" t="str">
        <f>IF(基本情報入力シート!$B102="","",   IF('別紙様式2-2（処遇改善加算対象外サービス　総括表）'!$F$49="","",'別紙様式2-2（処遇改善加算対象外サービス　総括表）'!$F$49))</f>
        <v/>
      </c>
    </row>
    <row r="50" spans="1:73">
      <c r="A50" s="508" t="str">
        <f>IF('別紙様式2-3（個表） '!B60="","",'別紙様式2-3（個表） '!A60)</f>
        <v/>
      </c>
      <c r="B50" s="494" t="str">
        <f>IF(基本情報入力シート!B103="","",基本情報入力シート!B103)</f>
        <v/>
      </c>
      <c r="C50" s="513" t="str">
        <f>IF(基本情報入力シート!L103="","",基本情報入力シート!L103)</f>
        <v/>
      </c>
      <c r="D50" s="513" t="str">
        <f>IF(基本情報入力シート!Q103="","",基本情報入力シート!Q103)</f>
        <v/>
      </c>
      <c r="E50" s="513" t="str">
        <f>IF(基本情報入力シート!V103="","",基本情報入力シート!V103)</f>
        <v/>
      </c>
      <c r="F50" s="513" t="str">
        <f>IF(基本情報入力シート!W103="","",基本情報入力シート!W103)</f>
        <v/>
      </c>
      <c r="G50" s="513" t="str">
        <f>IF(基本情報入力シート!Z103="","",基本情報入力シート!Z103)</f>
        <v/>
      </c>
      <c r="H50" s="494" t="str">
        <f>IF(基本情報入力シート!AC103="","",基本情報入力シート!AC103)</f>
        <v/>
      </c>
      <c r="I50" s="514" t="str">
        <f>IF(基本情報入力シート!AD103="","",基本情報入力シート!AD103)</f>
        <v/>
      </c>
      <c r="J50" s="514" t="str">
        <f>IF(基本情報入力シート!AE103="","",基本情報入力シート!AE103)</f>
        <v/>
      </c>
      <c r="K50" s="508" t="str">
        <f>IF('別紙様式2-3（個表） '!J60="","",'別紙様式2-3（個表） '!J60)</f>
        <v/>
      </c>
      <c r="L50" s="508" t="str">
        <f>IF('別紙様式2-3（個表） '!K60="","",'別紙様式2-3（個表） '!K60)</f>
        <v/>
      </c>
      <c r="M50" s="508" t="str">
        <f>IF('別紙様式2-3（個表） '!L60="","",'別紙様式2-3（個表） '!L60)</f>
        <v/>
      </c>
      <c r="N50" s="508" t="str">
        <f>IF('別紙様式2-3（個表） '!M60="","",'別紙様式2-3（個表） '!M60)</f>
        <v/>
      </c>
      <c r="O50" s="508" t="str">
        <f>IF('別紙様式2-3（個表） '!N60="","",'別紙様式2-3（個表） '!N60)</f>
        <v/>
      </c>
      <c r="P50" s="508" t="str">
        <f>IF('別紙様式2-3（個表） '!O60="","",'別紙様式2-3（個表） '!O60)</f>
        <v>令和７年12月</v>
      </c>
      <c r="Q50" s="508" t="str">
        <f>IF('別紙様式2-3（個表） '!P60="","",'別紙様式2-3（個表） '!P60)</f>
        <v>未入力あり</v>
      </c>
      <c r="R50" s="508" t="str">
        <f>IF('別紙様式2-3（個表） '!Q60="","",'別紙様式2-3（個表） '!Q60)</f>
        <v/>
      </c>
      <c r="S50" s="508" t="str">
        <f>IF('別紙様式2-3（個表） '!R60="","",'別紙様式2-3（個表） '!R60)</f>
        <v/>
      </c>
      <c r="T50" s="508" t="str">
        <f>IF('別紙様式2-3（個表） '!S60="","",'別紙様式2-3（個表） '!S60)</f>
        <v/>
      </c>
      <c r="U50" s="494" t="str">
        <f>IF('別紙様式2-3（個表） '!T60="","",'別紙様式2-3（個表） '!T60)</f>
        <v/>
      </c>
      <c r="V50" s="508" t="str">
        <f ca="1">IF(基本情報入力シート!$B103="","",INDIRECT("基本情報入力シート!L1７"))</f>
        <v/>
      </c>
      <c r="W50" s="508" t="str">
        <f ca="1">IF(基本情報入力シート!$B103="","",INDIRECT("基本情報入力シート!L1８"))</f>
        <v/>
      </c>
      <c r="X50" s="508" t="str">
        <f ca="1">IF(基本情報入力シート!B103="","",INDIRECT("基本情報入力シート!L1９")&amp;(INDIRECT("基本情報入力シート!P19"))&amp;(INDIRECT("基本情報入力シート!Q19")))</f>
        <v/>
      </c>
      <c r="Y50" s="508" t="str">
        <f ca="1">IF(基本情報入力シート!$B103="","",INDIRECT("基本情報入力シート!L２０"))</f>
        <v/>
      </c>
      <c r="Z50" s="508" t="str">
        <f ca="1">IF(基本情報入力シート!$B103="","",INDIRECT("基本情報入力シート!L２１"))</f>
        <v/>
      </c>
      <c r="AA50" s="508" t="str">
        <f ca="1">IF(基本情報入力シート!$B103="","",INDIRECT("基本情報入力シート!L２２"))</f>
        <v/>
      </c>
      <c r="AB50" s="508" t="str">
        <f ca="1">IF(基本情報入力シート!$B103="","",INDIRECT("基本情報入力シート!L２３"))</f>
        <v/>
      </c>
      <c r="AC50" s="508" t="str">
        <f ca="1">IF(基本情報入力シート!$B103="","",INDIRECT("基本情報入力シート!L２４"))</f>
        <v/>
      </c>
      <c r="AD50" s="508" t="str">
        <f ca="1">IF(基本情報入力シート!$B103="","",INDIRECT("基本情報入力シート!L２５"))</f>
        <v/>
      </c>
      <c r="AE50" s="508" t="str">
        <f ca="1">IF(基本情報入力シート!$B103="","",INDIRECT("基本情報入力シート!L２6"))</f>
        <v/>
      </c>
      <c r="AF50" s="508" t="str">
        <f ca="1">IF(基本情報入力シート!$B103="","",INDIRECT("基本情報入力シート!L２７"))</f>
        <v/>
      </c>
      <c r="AG50" s="508" t="str">
        <f ca="1">IF(基本情報入力シート!$B103="","",INDIRECT("基本情報入力シート!L２８"))</f>
        <v/>
      </c>
      <c r="AH50" s="494" t="str">
        <f ca="1">IF(基本情報入力シート!$B103="","",INDIRECT("'別紙様式2-1（処遇改善加算対象サービス　総括表）'!AH18"))</f>
        <v/>
      </c>
      <c r="AI50" s="494" t="str">
        <f ca="1">IF(基本情報入力シート!$B103="","",INDIRECT("'別紙様式2-1（処遇改善加算対象サービス　総括表）'!AH２２"))</f>
        <v/>
      </c>
      <c r="AJ50" s="494" t="str">
        <f>IF(基本情報入力シート!$B103="","",IF('別紙様式2-1（処遇改善加算対象サービス　総括表）'!$B$24="","",
'別紙様式2-1（処遇改善加算対象サービス　総括表）'!$B$24))</f>
        <v/>
      </c>
      <c r="AK50" s="494" t="str">
        <f>IF(基本情報入力シート!$B103="","",IF('別紙様式2-1（処遇改善加算対象サービス　総括表）'!$B$25="","",
'別紙様式2-1（処遇改善加算対象サービス　総括表）'!$B$25))</f>
        <v/>
      </c>
      <c r="AL50" s="494" t="str">
        <f>IF(基本情報入力シート!$B103="","",IF('別紙様式2-1（処遇改善加算対象サービス　総括表）'!$B$26="","",
'別紙様式2-1（処遇改善加算対象サービス　総括表）'!$B$26))</f>
        <v/>
      </c>
      <c r="AM50" s="494" t="str">
        <f>IF(基本情報入力シート!$B103="","",IF('別紙様式2-1（処遇改善加算対象サービス　総括表）'!$B$30="","",
'別紙様式2-1（処遇改善加算対象サービス　総括表）'!$B$30))</f>
        <v/>
      </c>
      <c r="AN50" s="494" t="str">
        <f>IF(基本情報入力シート!$B103="","",IF('別紙様式2-1（処遇改善加算対象サービス　総括表）'!$B$31="","",
'別紙様式2-1（処遇改善加算対象サービス　総括表）'!$B$31))</f>
        <v/>
      </c>
      <c r="AO50" s="508" t="str">
        <f>IF(基本情報入力シート!$B103="","",IF('別紙様式2-1（処遇改善加算対象サービス　総括表）'!$M$32="","",
'別紙様式2-1（処遇改善加算対象サービス　総括表）'!$M$32))</f>
        <v/>
      </c>
      <c r="AP50" s="494" t="str">
        <f>IF(基本情報入力シート!$B103="","",   IF('別紙様式2-2（処遇改善加算対象外サービス　総括表）'!$AH$17="","",'別紙様式2-2（処遇改善加算対象外サービス　総括表）'!$AH$17))</f>
        <v/>
      </c>
      <c r="AQ50" s="494" t="str">
        <f>IF(基本情報入力シート!$B103="","",   IF('別紙様式2-2（処遇改善加算対象外サービス　総括表）'!$AH$18="","", '別紙様式2-2（処遇改善加算対象外サービス　総括表）'!$AH$18))</f>
        <v/>
      </c>
      <c r="AR50" s="494" t="str">
        <f>IF(基本情報入力シート!$B103="","",   IF('別紙様式2-2（処遇改善加算対象外サービス　総括表）'!$AH$19="","",'別紙様式2-2（処遇改善加算対象外サービス　総括表）'!$AH$19))</f>
        <v/>
      </c>
      <c r="AS50" s="494" t="str">
        <f>IF(基本情報入力シート!$B103="","",   IF('別紙様式2-2（処遇改善加算対象外サービス　総括表）'!$F$21="","",'別紙様式2-2（処遇改善加算対象外サービス　総括表）'!$F$21))</f>
        <v/>
      </c>
      <c r="AT50" s="494" t="str">
        <f>IF(基本情報入力シート!$B103="","",   IF('別紙様式2-2（処遇改善加算対象外サービス　総括表）'!$F$22="","",'別紙様式2-2（処遇改善加算対象外サービス　総括表）'!$F$22))</f>
        <v/>
      </c>
      <c r="AU50" s="494" t="str">
        <f>IF(基本情報入力シート!$B103="","",   IF('別紙様式2-2（処遇改善加算対象外サービス　総括表）'!$F$23="","",'別紙様式2-2（処遇改善加算対象外サービス　総括表）'!$F$23))</f>
        <v/>
      </c>
      <c r="AV50" s="494" t="str">
        <f>IF(基本情報入力シート!$B103="","",   IF('別紙様式2-2（処遇改善加算対象外サービス　総括表）'!$F$24="","",'別紙様式2-2（処遇改善加算対象外サービス　総括表）'!$F$24))</f>
        <v/>
      </c>
      <c r="AW50" s="494" t="str">
        <f>IF(基本情報入力シート!$B103="","",   IF('別紙様式2-2（処遇改善加算対象外サービス　総括表）'!$F$25="","",'別紙様式2-2（処遇改善加算対象外サービス　総括表）'!$F$25))</f>
        <v/>
      </c>
      <c r="AX50" s="494" t="str">
        <f>IF(基本情報入力シート!$B103="","",   IF('別紙様式2-2（処遇改善加算対象外サービス　総括表）'!$F$26="","",'別紙様式2-2（処遇改善加算対象外サービス　総括表）'!$F$26))</f>
        <v/>
      </c>
      <c r="AY50" s="494" t="str">
        <f>IF(基本情報入力シート!$B103="","",   IF('別紙様式2-2（処遇改善加算対象外サービス　総括表）'!$F$27="","",'別紙様式2-2（処遇改善加算対象外サービス　総括表）'!$F$27))</f>
        <v/>
      </c>
      <c r="AZ50" s="494" t="str">
        <f>IF(基本情報入力シート!$B103="","",   IF('別紙様式2-2（処遇改善加算対象外サービス　総括表）'!$F$28="","",'別紙様式2-2（処遇改善加算対象外サービス　総括表）'!$F$28))</f>
        <v/>
      </c>
      <c r="BA50" s="494" t="str">
        <f>IF(基本情報入力シート!$B103="","",   IF('別紙様式2-2（処遇改善加算対象外サービス　総括表）'!$F$29="","",'別紙様式2-2（処遇改善加算対象外サービス　総括表）'!$F$29))</f>
        <v/>
      </c>
      <c r="BB50" s="494" t="str">
        <f>IF(基本情報入力シート!$B103="","",   IF('別紙様式2-2（処遇改善加算対象外サービス　総括表）'!$F$30="","",'別紙様式2-2（処遇改善加算対象外サービス　総括表）'!$F$30))</f>
        <v/>
      </c>
      <c r="BC50" s="494" t="str">
        <f>IF(基本情報入力シート!$B103="","",   IF('別紙様式2-2（処遇改善加算対象外サービス　総括表）'!$F$31="","",'別紙様式2-2（処遇改善加算対象外サービス　総括表）'!$F$31))</f>
        <v/>
      </c>
      <c r="BD50" s="494" t="str">
        <f>IF(基本情報入力シート!$B103="","",   IF('別紙様式2-2（処遇改善加算対象外サービス　総括表）'!$F$32="","",'別紙様式2-2（処遇改善加算対象外サービス　総括表）'!$F$32))</f>
        <v/>
      </c>
      <c r="BE50" s="494" t="str">
        <f>IF(基本情報入力シート!$B103="","",   IF('別紙様式2-2（処遇改善加算対象外サービス　総括表）'!$F$33="","",'別紙様式2-2（処遇改善加算対象外サービス　総括表）'!$F$33))</f>
        <v/>
      </c>
      <c r="BF50" s="494" t="str">
        <f>IF(基本情報入力シート!$B103="","",   IF('別紙様式2-2（処遇改善加算対象外サービス　総括表）'!$F$34="","",'別紙様式2-2（処遇改善加算対象外サービス　総括表）'!$F$34))</f>
        <v/>
      </c>
      <c r="BG50" s="494" t="str">
        <f>IF(基本情報入力シート!$B103="","",   IF('別紙様式2-2（処遇改善加算対象外サービス　総括表）'!$F$35="","",'別紙様式2-2（処遇改善加算対象外サービス　総括表）'!$F$35))</f>
        <v/>
      </c>
      <c r="BH50" s="494" t="str">
        <f>IF(基本情報入力シート!$B103="","",   IF('別紙様式2-2（処遇改善加算対象外サービス　総括表）'!$F$36="","",'別紙様式2-2（処遇改善加算対象外サービス　総括表）'!$F$36))</f>
        <v/>
      </c>
      <c r="BI50" s="494" t="str">
        <f>IF(基本情報入力シート!$B103="","",   IF('別紙様式2-2（処遇改善加算対象外サービス　総括表）'!$F$37="","",'別紙様式2-2（処遇改善加算対象外サービス　総括表）'!$F$37))</f>
        <v/>
      </c>
      <c r="BJ50" s="494" t="str">
        <f>IF(基本情報入力シート!$B103="","",   IF('別紙様式2-2（処遇改善加算対象外サービス　総括表）'!$F$38="","",'別紙様式2-2（処遇改善加算対象外サービス　総括表）'!$F$38))</f>
        <v/>
      </c>
      <c r="BK50" s="494" t="str">
        <f>IF(基本情報入力シート!$B103="","",   IF('別紙様式2-2（処遇改善加算対象外サービス　総括表）'!$F$39="","",'別紙様式2-2（処遇改善加算対象外サービス　総括表）'!$F$39))</f>
        <v/>
      </c>
      <c r="BL50" s="494" t="str">
        <f>IF(基本情報入力シート!$B103="","",   IF('別紙様式2-2（処遇改善加算対象外サービス　総括表）'!$F$40="","",'別紙様式2-2（処遇改善加算対象外サービス　総括表）'!$F$40))</f>
        <v/>
      </c>
      <c r="BM50" s="494" t="str">
        <f>IF(基本情報入力シート!$B103="","",   IF('別紙様式2-2（処遇改善加算対象外サービス　総括表）'!$F$41="","",'別紙様式2-2（処遇改善加算対象外サービス　総括表）'!$F$41))</f>
        <v/>
      </c>
      <c r="BN50" s="494" t="str">
        <f>IF(基本情報入力シート!$B103="","",   IF('別紙様式2-2（処遇改善加算対象外サービス　総括表）'!$F$42="","",'別紙様式2-2（処遇改善加算対象外サービス　総括表）'!$F$42))</f>
        <v/>
      </c>
      <c r="BO50" s="494" t="str">
        <f>IF(基本情報入力シート!$B103="","",   IF('別紙様式2-2（処遇改善加算対象外サービス　総括表）'!$F$43="","",'別紙様式2-2（処遇改善加算対象外サービス　総括表）'!$F$43))</f>
        <v/>
      </c>
      <c r="BP50" s="494" t="str">
        <f>IF(基本情報入力シート!$B103="","",   IF('別紙様式2-2（処遇改善加算対象外サービス　総括表）'!$F$44="","",'別紙様式2-2（処遇改善加算対象外サービス　総括表）'!$F$44))</f>
        <v/>
      </c>
      <c r="BQ50" s="494" t="str">
        <f>IF(基本情報入力シート!$B103="","",   IF('別紙様式2-2（処遇改善加算対象外サービス　総括表）'!$F$45="","",'別紙様式2-2（処遇改善加算対象外サービス　総括表）'!$F$45))</f>
        <v/>
      </c>
      <c r="BR50" s="494" t="str">
        <f>IF(基本情報入力シート!$B103="","",   IF('別紙様式2-2（処遇改善加算対象外サービス　総括表）'!$F$46="","",'別紙様式2-2（処遇改善加算対象外サービス　総括表）'!$F$46))</f>
        <v/>
      </c>
      <c r="BS50" s="494" t="str">
        <f>IF(基本情報入力シート!$B103="","",   IF('別紙様式2-2（処遇改善加算対象外サービス　総括表）'!$F$47="","",'別紙様式2-2（処遇改善加算対象外サービス　総括表）'!$F$47))</f>
        <v/>
      </c>
      <c r="BT50" s="494" t="str">
        <f>IF(基本情報入力シート!$B103="","",   IF('別紙様式2-2（処遇改善加算対象外サービス　総括表）'!$F$48="","",'別紙様式2-2（処遇改善加算対象外サービス　総括表）'!$F$48))</f>
        <v/>
      </c>
      <c r="BU50" s="494" t="str">
        <f>IF(基本情報入力シート!$B103="","",   IF('別紙様式2-2（処遇改善加算対象外サービス　総括表）'!$F$49="","",'別紙様式2-2（処遇改善加算対象外サービス　総括表）'!$F$49))</f>
        <v/>
      </c>
    </row>
    <row r="51" spans="1:73">
      <c r="A51" s="508" t="str">
        <f>IF('別紙様式2-3（個表） '!B61="","",'別紙様式2-3（個表） '!A61)</f>
        <v/>
      </c>
      <c r="B51" s="494" t="str">
        <f>IF(基本情報入力シート!B104="","",基本情報入力シート!B104)</f>
        <v/>
      </c>
      <c r="C51" s="513" t="str">
        <f>IF(基本情報入力シート!L104="","",基本情報入力シート!L104)</f>
        <v/>
      </c>
      <c r="D51" s="513" t="str">
        <f>IF(基本情報入力シート!Q104="","",基本情報入力シート!Q104)</f>
        <v/>
      </c>
      <c r="E51" s="513" t="str">
        <f>IF(基本情報入力シート!V104="","",基本情報入力シート!V104)</f>
        <v/>
      </c>
      <c r="F51" s="513" t="str">
        <f>IF(基本情報入力シート!W104="","",基本情報入力シート!W104)</f>
        <v/>
      </c>
      <c r="G51" s="513" t="str">
        <f>IF(基本情報入力シート!Z104="","",基本情報入力シート!Z104)</f>
        <v/>
      </c>
      <c r="H51" s="494" t="str">
        <f>IF(基本情報入力シート!AC104="","",基本情報入力シート!AC104)</f>
        <v/>
      </c>
      <c r="I51" s="514" t="str">
        <f>IF(基本情報入力シート!AD104="","",基本情報入力シート!AD104)</f>
        <v/>
      </c>
      <c r="J51" s="514" t="str">
        <f>IF(基本情報入力シート!AE104="","",基本情報入力シート!AE104)</f>
        <v/>
      </c>
      <c r="K51" s="508" t="str">
        <f>IF('別紙様式2-3（個表） '!J61="","",'別紙様式2-3（個表） '!J61)</f>
        <v/>
      </c>
      <c r="L51" s="508" t="str">
        <f>IF('別紙様式2-3（個表） '!K61="","",'別紙様式2-3（個表） '!K61)</f>
        <v/>
      </c>
      <c r="M51" s="508" t="str">
        <f>IF('別紙様式2-3（個表） '!L61="","",'別紙様式2-3（個表） '!L61)</f>
        <v/>
      </c>
      <c r="N51" s="508" t="str">
        <f>IF('別紙様式2-3（個表） '!M61="","",'別紙様式2-3（個表） '!M61)</f>
        <v/>
      </c>
      <c r="O51" s="508" t="str">
        <f>IF('別紙様式2-3（個表） '!N61="","",'別紙様式2-3（個表） '!N61)</f>
        <v/>
      </c>
      <c r="P51" s="508" t="str">
        <f>IF('別紙様式2-3（個表） '!O61="","",'別紙様式2-3（個表） '!O61)</f>
        <v>令和７年12月</v>
      </c>
      <c r="Q51" s="508" t="str">
        <f>IF('別紙様式2-3（個表） '!P61="","",'別紙様式2-3（個表） '!P61)</f>
        <v>未入力あり</v>
      </c>
      <c r="R51" s="508" t="str">
        <f>IF('別紙様式2-3（個表） '!Q61="","",'別紙様式2-3（個表） '!Q61)</f>
        <v/>
      </c>
      <c r="S51" s="508" t="str">
        <f>IF('別紙様式2-3（個表） '!R61="","",'別紙様式2-3（個表） '!R61)</f>
        <v/>
      </c>
      <c r="T51" s="508" t="str">
        <f>IF('別紙様式2-3（個表） '!S61="","",'別紙様式2-3（個表） '!S61)</f>
        <v/>
      </c>
      <c r="U51" s="494" t="str">
        <f>IF('別紙様式2-3（個表） '!T61="","",'別紙様式2-3（個表） '!T61)</f>
        <v/>
      </c>
      <c r="V51" s="508" t="str">
        <f ca="1">IF(基本情報入力シート!$B104="","",INDIRECT("基本情報入力シート!L1７"))</f>
        <v/>
      </c>
      <c r="W51" s="508" t="str">
        <f ca="1">IF(基本情報入力シート!$B104="","",INDIRECT("基本情報入力シート!L1８"))</f>
        <v/>
      </c>
      <c r="X51" s="508" t="str">
        <f ca="1">IF(基本情報入力シート!B104="","",INDIRECT("基本情報入力シート!L1９")&amp;(INDIRECT("基本情報入力シート!P19"))&amp;(INDIRECT("基本情報入力シート!Q19")))</f>
        <v/>
      </c>
      <c r="Y51" s="508" t="str">
        <f ca="1">IF(基本情報入力シート!$B104="","",INDIRECT("基本情報入力シート!L２０"))</f>
        <v/>
      </c>
      <c r="Z51" s="508" t="str">
        <f ca="1">IF(基本情報入力シート!$B104="","",INDIRECT("基本情報入力シート!L２１"))</f>
        <v/>
      </c>
      <c r="AA51" s="508" t="str">
        <f ca="1">IF(基本情報入力シート!$B104="","",INDIRECT("基本情報入力シート!L２２"))</f>
        <v/>
      </c>
      <c r="AB51" s="508" t="str">
        <f ca="1">IF(基本情報入力シート!$B104="","",INDIRECT("基本情報入力シート!L２３"))</f>
        <v/>
      </c>
      <c r="AC51" s="508" t="str">
        <f ca="1">IF(基本情報入力シート!$B104="","",INDIRECT("基本情報入力シート!L２４"))</f>
        <v/>
      </c>
      <c r="AD51" s="508" t="str">
        <f ca="1">IF(基本情報入力シート!$B104="","",INDIRECT("基本情報入力シート!L２５"))</f>
        <v/>
      </c>
      <c r="AE51" s="508" t="str">
        <f ca="1">IF(基本情報入力シート!$B104="","",INDIRECT("基本情報入力シート!L２6"))</f>
        <v/>
      </c>
      <c r="AF51" s="508" t="str">
        <f ca="1">IF(基本情報入力シート!$B104="","",INDIRECT("基本情報入力シート!L２７"))</f>
        <v/>
      </c>
      <c r="AG51" s="508" t="str">
        <f ca="1">IF(基本情報入力シート!$B104="","",INDIRECT("基本情報入力シート!L２８"))</f>
        <v/>
      </c>
      <c r="AH51" s="494" t="str">
        <f ca="1">IF(基本情報入力シート!$B104="","",INDIRECT("'別紙様式2-1（処遇改善加算対象サービス　総括表）'!AH18"))</f>
        <v/>
      </c>
      <c r="AI51" s="494" t="str">
        <f ca="1">IF(基本情報入力シート!$B104="","",INDIRECT("'別紙様式2-1（処遇改善加算対象サービス　総括表）'!AH２２"))</f>
        <v/>
      </c>
      <c r="AJ51" s="494" t="str">
        <f>IF(基本情報入力シート!$B104="","",IF('別紙様式2-1（処遇改善加算対象サービス　総括表）'!$B$24="","",
'別紙様式2-1（処遇改善加算対象サービス　総括表）'!$B$24))</f>
        <v/>
      </c>
      <c r="AK51" s="494" t="str">
        <f>IF(基本情報入力シート!$B104="","",IF('別紙様式2-1（処遇改善加算対象サービス　総括表）'!$B$25="","",
'別紙様式2-1（処遇改善加算対象サービス　総括表）'!$B$25))</f>
        <v/>
      </c>
      <c r="AL51" s="494" t="str">
        <f>IF(基本情報入力シート!$B104="","",IF('別紙様式2-1（処遇改善加算対象サービス　総括表）'!$B$26="","",
'別紙様式2-1（処遇改善加算対象サービス　総括表）'!$B$26))</f>
        <v/>
      </c>
      <c r="AM51" s="494" t="str">
        <f>IF(基本情報入力シート!$B104="","",IF('別紙様式2-1（処遇改善加算対象サービス　総括表）'!$B$30="","",
'別紙様式2-1（処遇改善加算対象サービス　総括表）'!$B$30))</f>
        <v/>
      </c>
      <c r="AN51" s="494" t="str">
        <f>IF(基本情報入力シート!$B104="","",IF('別紙様式2-1（処遇改善加算対象サービス　総括表）'!$B$31="","",
'別紙様式2-1（処遇改善加算対象サービス　総括表）'!$B$31))</f>
        <v/>
      </c>
      <c r="AO51" s="508" t="str">
        <f>IF(基本情報入力シート!$B104="","",IF('別紙様式2-1（処遇改善加算対象サービス　総括表）'!$M$32="","",
'別紙様式2-1（処遇改善加算対象サービス　総括表）'!$M$32))</f>
        <v/>
      </c>
      <c r="AP51" s="494" t="str">
        <f>IF(基本情報入力シート!$B104="","",   IF('別紙様式2-2（処遇改善加算対象外サービス　総括表）'!$AH$17="","",'別紙様式2-2（処遇改善加算対象外サービス　総括表）'!$AH$17))</f>
        <v/>
      </c>
      <c r="AQ51" s="494" t="str">
        <f>IF(基本情報入力シート!$B104="","",   IF('別紙様式2-2（処遇改善加算対象外サービス　総括表）'!$AH$18="","", '別紙様式2-2（処遇改善加算対象外サービス　総括表）'!$AH$18))</f>
        <v/>
      </c>
      <c r="AR51" s="494" t="str">
        <f>IF(基本情報入力シート!$B104="","",   IF('別紙様式2-2（処遇改善加算対象外サービス　総括表）'!$AH$19="","",'別紙様式2-2（処遇改善加算対象外サービス　総括表）'!$AH$19))</f>
        <v/>
      </c>
      <c r="AS51" s="494" t="str">
        <f>IF(基本情報入力シート!$B104="","",   IF('別紙様式2-2（処遇改善加算対象外サービス　総括表）'!$F$21="","",'別紙様式2-2（処遇改善加算対象外サービス　総括表）'!$F$21))</f>
        <v/>
      </c>
      <c r="AT51" s="494" t="str">
        <f>IF(基本情報入力シート!$B104="","",   IF('別紙様式2-2（処遇改善加算対象外サービス　総括表）'!$F$22="","",'別紙様式2-2（処遇改善加算対象外サービス　総括表）'!$F$22))</f>
        <v/>
      </c>
      <c r="AU51" s="494" t="str">
        <f>IF(基本情報入力シート!$B104="","",   IF('別紙様式2-2（処遇改善加算対象外サービス　総括表）'!$F$23="","",'別紙様式2-2（処遇改善加算対象外サービス　総括表）'!$F$23))</f>
        <v/>
      </c>
      <c r="AV51" s="494" t="str">
        <f>IF(基本情報入力シート!$B104="","",   IF('別紙様式2-2（処遇改善加算対象外サービス　総括表）'!$F$24="","",'別紙様式2-2（処遇改善加算対象外サービス　総括表）'!$F$24))</f>
        <v/>
      </c>
      <c r="AW51" s="494" t="str">
        <f>IF(基本情報入力シート!$B104="","",   IF('別紙様式2-2（処遇改善加算対象外サービス　総括表）'!$F$25="","",'別紙様式2-2（処遇改善加算対象外サービス　総括表）'!$F$25))</f>
        <v/>
      </c>
      <c r="AX51" s="494" t="str">
        <f>IF(基本情報入力シート!$B104="","",   IF('別紙様式2-2（処遇改善加算対象外サービス　総括表）'!$F$26="","",'別紙様式2-2（処遇改善加算対象外サービス　総括表）'!$F$26))</f>
        <v/>
      </c>
      <c r="AY51" s="494" t="str">
        <f>IF(基本情報入力シート!$B104="","",   IF('別紙様式2-2（処遇改善加算対象外サービス　総括表）'!$F$27="","",'別紙様式2-2（処遇改善加算対象外サービス　総括表）'!$F$27))</f>
        <v/>
      </c>
      <c r="AZ51" s="494" t="str">
        <f>IF(基本情報入力シート!$B104="","",   IF('別紙様式2-2（処遇改善加算対象外サービス　総括表）'!$F$28="","",'別紙様式2-2（処遇改善加算対象外サービス　総括表）'!$F$28))</f>
        <v/>
      </c>
      <c r="BA51" s="494" t="str">
        <f>IF(基本情報入力シート!$B104="","",   IF('別紙様式2-2（処遇改善加算対象外サービス　総括表）'!$F$29="","",'別紙様式2-2（処遇改善加算対象外サービス　総括表）'!$F$29))</f>
        <v/>
      </c>
      <c r="BB51" s="494" t="str">
        <f>IF(基本情報入力シート!$B104="","",   IF('別紙様式2-2（処遇改善加算対象外サービス　総括表）'!$F$30="","",'別紙様式2-2（処遇改善加算対象外サービス　総括表）'!$F$30))</f>
        <v/>
      </c>
      <c r="BC51" s="494" t="str">
        <f>IF(基本情報入力シート!$B104="","",   IF('別紙様式2-2（処遇改善加算対象外サービス　総括表）'!$F$31="","",'別紙様式2-2（処遇改善加算対象外サービス　総括表）'!$F$31))</f>
        <v/>
      </c>
      <c r="BD51" s="494" t="str">
        <f>IF(基本情報入力シート!$B104="","",   IF('別紙様式2-2（処遇改善加算対象外サービス　総括表）'!$F$32="","",'別紙様式2-2（処遇改善加算対象外サービス　総括表）'!$F$32))</f>
        <v/>
      </c>
      <c r="BE51" s="494" t="str">
        <f>IF(基本情報入力シート!$B104="","",   IF('別紙様式2-2（処遇改善加算対象外サービス　総括表）'!$F$33="","",'別紙様式2-2（処遇改善加算対象外サービス　総括表）'!$F$33))</f>
        <v/>
      </c>
      <c r="BF51" s="494" t="str">
        <f>IF(基本情報入力シート!$B104="","",   IF('別紙様式2-2（処遇改善加算対象外サービス　総括表）'!$F$34="","",'別紙様式2-2（処遇改善加算対象外サービス　総括表）'!$F$34))</f>
        <v/>
      </c>
      <c r="BG51" s="494" t="str">
        <f>IF(基本情報入力シート!$B104="","",   IF('別紙様式2-2（処遇改善加算対象外サービス　総括表）'!$F$35="","",'別紙様式2-2（処遇改善加算対象外サービス　総括表）'!$F$35))</f>
        <v/>
      </c>
      <c r="BH51" s="494" t="str">
        <f>IF(基本情報入力シート!$B104="","",   IF('別紙様式2-2（処遇改善加算対象外サービス　総括表）'!$F$36="","",'別紙様式2-2（処遇改善加算対象外サービス　総括表）'!$F$36))</f>
        <v/>
      </c>
      <c r="BI51" s="494" t="str">
        <f>IF(基本情報入力シート!$B104="","",   IF('別紙様式2-2（処遇改善加算対象外サービス　総括表）'!$F$37="","",'別紙様式2-2（処遇改善加算対象外サービス　総括表）'!$F$37))</f>
        <v/>
      </c>
      <c r="BJ51" s="494" t="str">
        <f>IF(基本情報入力シート!$B104="","",   IF('別紙様式2-2（処遇改善加算対象外サービス　総括表）'!$F$38="","",'別紙様式2-2（処遇改善加算対象外サービス　総括表）'!$F$38))</f>
        <v/>
      </c>
      <c r="BK51" s="494" t="str">
        <f>IF(基本情報入力シート!$B104="","",   IF('別紙様式2-2（処遇改善加算対象外サービス　総括表）'!$F$39="","",'別紙様式2-2（処遇改善加算対象外サービス　総括表）'!$F$39))</f>
        <v/>
      </c>
      <c r="BL51" s="494" t="str">
        <f>IF(基本情報入力シート!$B104="","",   IF('別紙様式2-2（処遇改善加算対象外サービス　総括表）'!$F$40="","",'別紙様式2-2（処遇改善加算対象外サービス　総括表）'!$F$40))</f>
        <v/>
      </c>
      <c r="BM51" s="494" t="str">
        <f>IF(基本情報入力シート!$B104="","",   IF('別紙様式2-2（処遇改善加算対象外サービス　総括表）'!$F$41="","",'別紙様式2-2（処遇改善加算対象外サービス　総括表）'!$F$41))</f>
        <v/>
      </c>
      <c r="BN51" s="494" t="str">
        <f>IF(基本情報入力シート!$B104="","",   IF('別紙様式2-2（処遇改善加算対象外サービス　総括表）'!$F$42="","",'別紙様式2-2（処遇改善加算対象外サービス　総括表）'!$F$42))</f>
        <v/>
      </c>
      <c r="BO51" s="494" t="str">
        <f>IF(基本情報入力シート!$B104="","",   IF('別紙様式2-2（処遇改善加算対象外サービス　総括表）'!$F$43="","",'別紙様式2-2（処遇改善加算対象外サービス　総括表）'!$F$43))</f>
        <v/>
      </c>
      <c r="BP51" s="494" t="str">
        <f>IF(基本情報入力シート!$B104="","",   IF('別紙様式2-2（処遇改善加算対象外サービス　総括表）'!$F$44="","",'別紙様式2-2（処遇改善加算対象外サービス　総括表）'!$F$44))</f>
        <v/>
      </c>
      <c r="BQ51" s="494" t="str">
        <f>IF(基本情報入力シート!$B104="","",   IF('別紙様式2-2（処遇改善加算対象外サービス　総括表）'!$F$45="","",'別紙様式2-2（処遇改善加算対象外サービス　総括表）'!$F$45))</f>
        <v/>
      </c>
      <c r="BR51" s="494" t="str">
        <f>IF(基本情報入力シート!$B104="","",   IF('別紙様式2-2（処遇改善加算対象外サービス　総括表）'!$F$46="","",'別紙様式2-2（処遇改善加算対象外サービス　総括表）'!$F$46))</f>
        <v/>
      </c>
      <c r="BS51" s="494" t="str">
        <f>IF(基本情報入力シート!$B104="","",   IF('別紙様式2-2（処遇改善加算対象外サービス　総括表）'!$F$47="","",'別紙様式2-2（処遇改善加算対象外サービス　総括表）'!$F$47))</f>
        <v/>
      </c>
      <c r="BT51" s="494" t="str">
        <f>IF(基本情報入力シート!$B104="","",   IF('別紙様式2-2（処遇改善加算対象外サービス　総括表）'!$F$48="","",'別紙様式2-2（処遇改善加算対象外サービス　総括表）'!$F$48))</f>
        <v/>
      </c>
      <c r="BU51" s="494" t="str">
        <f>IF(基本情報入力シート!$B104="","",   IF('別紙様式2-2（処遇改善加算対象外サービス　総括表）'!$F$49="","",'別紙様式2-2（処遇改善加算対象外サービス　総括表）'!$F$49))</f>
        <v/>
      </c>
    </row>
    <row r="52" spans="1:73">
      <c r="A52" s="508" t="str">
        <f>IF('別紙様式2-3（個表） '!B62="","",'別紙様式2-3（個表） '!A62)</f>
        <v/>
      </c>
      <c r="B52" s="494" t="str">
        <f>IF(基本情報入力シート!B105="","",基本情報入力シート!B105)</f>
        <v/>
      </c>
      <c r="C52" s="513" t="str">
        <f>IF(基本情報入力シート!L105="","",基本情報入力シート!L105)</f>
        <v/>
      </c>
      <c r="D52" s="513" t="str">
        <f>IF(基本情報入力シート!Q105="","",基本情報入力シート!Q105)</f>
        <v/>
      </c>
      <c r="E52" s="513" t="str">
        <f>IF(基本情報入力シート!V105="","",基本情報入力シート!V105)</f>
        <v/>
      </c>
      <c r="F52" s="513" t="str">
        <f>IF(基本情報入力シート!W105="","",基本情報入力シート!W105)</f>
        <v/>
      </c>
      <c r="G52" s="513" t="str">
        <f>IF(基本情報入力シート!Z105="","",基本情報入力シート!Z105)</f>
        <v/>
      </c>
      <c r="H52" s="494" t="str">
        <f>IF(基本情報入力シート!AC105="","",基本情報入力シート!AC105)</f>
        <v/>
      </c>
      <c r="I52" s="514" t="str">
        <f>IF(基本情報入力シート!AD105="","",基本情報入力シート!AD105)</f>
        <v/>
      </c>
      <c r="J52" s="514" t="str">
        <f>IF(基本情報入力シート!AE105="","",基本情報入力シート!AE105)</f>
        <v/>
      </c>
      <c r="K52" s="508" t="str">
        <f>IF('別紙様式2-3（個表） '!J62="","",'別紙様式2-3（個表） '!J62)</f>
        <v/>
      </c>
      <c r="L52" s="508" t="str">
        <f>IF('別紙様式2-3（個表） '!K62="","",'別紙様式2-3（個表） '!K62)</f>
        <v/>
      </c>
      <c r="M52" s="508" t="str">
        <f>IF('別紙様式2-3（個表） '!L62="","",'別紙様式2-3（個表） '!L62)</f>
        <v/>
      </c>
      <c r="N52" s="508" t="str">
        <f>IF('別紙様式2-3（個表） '!M62="","",'別紙様式2-3（個表） '!M62)</f>
        <v/>
      </c>
      <c r="O52" s="508" t="str">
        <f>IF('別紙様式2-3（個表） '!N62="","",'別紙様式2-3（個表） '!N62)</f>
        <v/>
      </c>
      <c r="P52" s="508" t="str">
        <f>IF('別紙様式2-3（個表） '!O62="","",'別紙様式2-3（個表） '!O62)</f>
        <v>令和７年12月</v>
      </c>
      <c r="Q52" s="508" t="str">
        <f>IF('別紙様式2-3（個表） '!P62="","",'別紙様式2-3（個表） '!P62)</f>
        <v>未入力あり</v>
      </c>
      <c r="R52" s="508" t="str">
        <f>IF('別紙様式2-3（個表） '!Q62="","",'別紙様式2-3（個表） '!Q62)</f>
        <v/>
      </c>
      <c r="S52" s="508" t="str">
        <f>IF('別紙様式2-3（個表） '!R62="","",'別紙様式2-3（個表） '!R62)</f>
        <v/>
      </c>
      <c r="T52" s="508" t="str">
        <f>IF('別紙様式2-3（個表） '!S62="","",'別紙様式2-3（個表） '!S62)</f>
        <v/>
      </c>
      <c r="U52" s="494" t="str">
        <f>IF('別紙様式2-3（個表） '!T62="","",'別紙様式2-3（個表） '!T62)</f>
        <v/>
      </c>
      <c r="V52" s="508" t="str">
        <f ca="1">IF(基本情報入力シート!$B105="","",INDIRECT("基本情報入力シート!L1７"))</f>
        <v/>
      </c>
      <c r="W52" s="508" t="str">
        <f ca="1">IF(基本情報入力シート!$B105="","",INDIRECT("基本情報入力シート!L1８"))</f>
        <v/>
      </c>
      <c r="X52" s="508" t="str">
        <f ca="1">IF(基本情報入力シート!B105="","",INDIRECT("基本情報入力シート!L1９")&amp;(INDIRECT("基本情報入力シート!P19"))&amp;(INDIRECT("基本情報入力シート!Q19")))</f>
        <v/>
      </c>
      <c r="Y52" s="508" t="str">
        <f ca="1">IF(基本情報入力シート!$B105="","",INDIRECT("基本情報入力シート!L２０"))</f>
        <v/>
      </c>
      <c r="Z52" s="508" t="str">
        <f ca="1">IF(基本情報入力シート!$B105="","",INDIRECT("基本情報入力シート!L２１"))</f>
        <v/>
      </c>
      <c r="AA52" s="508" t="str">
        <f ca="1">IF(基本情報入力シート!$B105="","",INDIRECT("基本情報入力シート!L２２"))</f>
        <v/>
      </c>
      <c r="AB52" s="508" t="str">
        <f ca="1">IF(基本情報入力シート!$B105="","",INDIRECT("基本情報入力シート!L２３"))</f>
        <v/>
      </c>
      <c r="AC52" s="508" t="str">
        <f ca="1">IF(基本情報入力シート!$B105="","",INDIRECT("基本情報入力シート!L２４"))</f>
        <v/>
      </c>
      <c r="AD52" s="508" t="str">
        <f ca="1">IF(基本情報入力シート!$B105="","",INDIRECT("基本情報入力シート!L２５"))</f>
        <v/>
      </c>
      <c r="AE52" s="508" t="str">
        <f ca="1">IF(基本情報入力シート!$B105="","",INDIRECT("基本情報入力シート!L２6"))</f>
        <v/>
      </c>
      <c r="AF52" s="508" t="str">
        <f ca="1">IF(基本情報入力シート!$B105="","",INDIRECT("基本情報入力シート!L２７"))</f>
        <v/>
      </c>
      <c r="AG52" s="508" t="str">
        <f ca="1">IF(基本情報入力シート!$B105="","",INDIRECT("基本情報入力シート!L２８"))</f>
        <v/>
      </c>
      <c r="AH52" s="494" t="str">
        <f ca="1">IF(基本情報入力シート!$B105="","",INDIRECT("'別紙様式2-1（処遇改善加算対象サービス　総括表）'!AH18"))</f>
        <v/>
      </c>
      <c r="AI52" s="494" t="str">
        <f ca="1">IF(基本情報入力シート!$B105="","",INDIRECT("'別紙様式2-1（処遇改善加算対象サービス　総括表）'!AH２２"))</f>
        <v/>
      </c>
      <c r="AJ52" s="494" t="str">
        <f>IF(基本情報入力シート!$B105="","",IF('別紙様式2-1（処遇改善加算対象サービス　総括表）'!$B$24="","",
'別紙様式2-1（処遇改善加算対象サービス　総括表）'!$B$24))</f>
        <v/>
      </c>
      <c r="AK52" s="494" t="str">
        <f>IF(基本情報入力シート!$B105="","",IF('別紙様式2-1（処遇改善加算対象サービス　総括表）'!$B$25="","",
'別紙様式2-1（処遇改善加算対象サービス　総括表）'!$B$25))</f>
        <v/>
      </c>
      <c r="AL52" s="494" t="str">
        <f>IF(基本情報入力シート!$B105="","",IF('別紙様式2-1（処遇改善加算対象サービス　総括表）'!$B$26="","",
'別紙様式2-1（処遇改善加算対象サービス　総括表）'!$B$26))</f>
        <v/>
      </c>
      <c r="AM52" s="494" t="str">
        <f>IF(基本情報入力シート!$B105="","",IF('別紙様式2-1（処遇改善加算対象サービス　総括表）'!$B$30="","",
'別紙様式2-1（処遇改善加算対象サービス　総括表）'!$B$30))</f>
        <v/>
      </c>
      <c r="AN52" s="494" t="str">
        <f>IF(基本情報入力シート!$B105="","",IF('別紙様式2-1（処遇改善加算対象サービス　総括表）'!$B$31="","",
'別紙様式2-1（処遇改善加算対象サービス　総括表）'!$B$31))</f>
        <v/>
      </c>
      <c r="AO52" s="508" t="str">
        <f>IF(基本情報入力シート!$B105="","",IF('別紙様式2-1（処遇改善加算対象サービス　総括表）'!$M$32="","",
'別紙様式2-1（処遇改善加算対象サービス　総括表）'!$M$32))</f>
        <v/>
      </c>
      <c r="AP52" s="494" t="str">
        <f>IF(基本情報入力シート!$B105="","",   IF('別紙様式2-2（処遇改善加算対象外サービス　総括表）'!$AH$17="","",'別紙様式2-2（処遇改善加算対象外サービス　総括表）'!$AH$17))</f>
        <v/>
      </c>
      <c r="AQ52" s="494" t="str">
        <f>IF(基本情報入力シート!$B105="","",   IF('別紙様式2-2（処遇改善加算対象外サービス　総括表）'!$AH$18="","", '別紙様式2-2（処遇改善加算対象外サービス　総括表）'!$AH$18))</f>
        <v/>
      </c>
      <c r="AR52" s="494" t="str">
        <f>IF(基本情報入力シート!$B105="","",   IF('別紙様式2-2（処遇改善加算対象外サービス　総括表）'!$AH$19="","",'別紙様式2-2（処遇改善加算対象外サービス　総括表）'!$AH$19))</f>
        <v/>
      </c>
      <c r="AS52" s="494" t="str">
        <f>IF(基本情報入力シート!$B105="","",   IF('別紙様式2-2（処遇改善加算対象外サービス　総括表）'!$F$21="","",'別紙様式2-2（処遇改善加算対象外サービス　総括表）'!$F$21))</f>
        <v/>
      </c>
      <c r="AT52" s="494" t="str">
        <f>IF(基本情報入力シート!$B105="","",   IF('別紙様式2-2（処遇改善加算対象外サービス　総括表）'!$F$22="","",'別紙様式2-2（処遇改善加算対象外サービス　総括表）'!$F$22))</f>
        <v/>
      </c>
      <c r="AU52" s="494" t="str">
        <f>IF(基本情報入力シート!$B105="","",   IF('別紙様式2-2（処遇改善加算対象外サービス　総括表）'!$F$23="","",'別紙様式2-2（処遇改善加算対象外サービス　総括表）'!$F$23))</f>
        <v/>
      </c>
      <c r="AV52" s="494" t="str">
        <f>IF(基本情報入力シート!$B105="","",   IF('別紙様式2-2（処遇改善加算対象外サービス　総括表）'!$F$24="","",'別紙様式2-2（処遇改善加算対象外サービス　総括表）'!$F$24))</f>
        <v/>
      </c>
      <c r="AW52" s="494" t="str">
        <f>IF(基本情報入力シート!$B105="","",   IF('別紙様式2-2（処遇改善加算対象外サービス　総括表）'!$F$25="","",'別紙様式2-2（処遇改善加算対象外サービス　総括表）'!$F$25))</f>
        <v/>
      </c>
      <c r="AX52" s="494" t="str">
        <f>IF(基本情報入力シート!$B105="","",   IF('別紙様式2-2（処遇改善加算対象外サービス　総括表）'!$F$26="","",'別紙様式2-2（処遇改善加算対象外サービス　総括表）'!$F$26))</f>
        <v/>
      </c>
      <c r="AY52" s="494" t="str">
        <f>IF(基本情報入力シート!$B105="","",   IF('別紙様式2-2（処遇改善加算対象外サービス　総括表）'!$F$27="","",'別紙様式2-2（処遇改善加算対象外サービス　総括表）'!$F$27))</f>
        <v/>
      </c>
      <c r="AZ52" s="494" t="str">
        <f>IF(基本情報入力シート!$B105="","",   IF('別紙様式2-2（処遇改善加算対象外サービス　総括表）'!$F$28="","",'別紙様式2-2（処遇改善加算対象外サービス　総括表）'!$F$28))</f>
        <v/>
      </c>
      <c r="BA52" s="494" t="str">
        <f>IF(基本情報入力シート!$B105="","",   IF('別紙様式2-2（処遇改善加算対象外サービス　総括表）'!$F$29="","",'別紙様式2-2（処遇改善加算対象外サービス　総括表）'!$F$29))</f>
        <v/>
      </c>
      <c r="BB52" s="494" t="str">
        <f>IF(基本情報入力シート!$B105="","",   IF('別紙様式2-2（処遇改善加算対象外サービス　総括表）'!$F$30="","",'別紙様式2-2（処遇改善加算対象外サービス　総括表）'!$F$30))</f>
        <v/>
      </c>
      <c r="BC52" s="494" t="str">
        <f>IF(基本情報入力シート!$B105="","",   IF('別紙様式2-2（処遇改善加算対象外サービス　総括表）'!$F$31="","",'別紙様式2-2（処遇改善加算対象外サービス　総括表）'!$F$31))</f>
        <v/>
      </c>
      <c r="BD52" s="494" t="str">
        <f>IF(基本情報入力シート!$B105="","",   IF('別紙様式2-2（処遇改善加算対象外サービス　総括表）'!$F$32="","",'別紙様式2-2（処遇改善加算対象外サービス　総括表）'!$F$32))</f>
        <v/>
      </c>
      <c r="BE52" s="494" t="str">
        <f>IF(基本情報入力シート!$B105="","",   IF('別紙様式2-2（処遇改善加算対象外サービス　総括表）'!$F$33="","",'別紙様式2-2（処遇改善加算対象外サービス　総括表）'!$F$33))</f>
        <v/>
      </c>
      <c r="BF52" s="494" t="str">
        <f>IF(基本情報入力シート!$B105="","",   IF('別紙様式2-2（処遇改善加算対象外サービス　総括表）'!$F$34="","",'別紙様式2-2（処遇改善加算対象外サービス　総括表）'!$F$34))</f>
        <v/>
      </c>
      <c r="BG52" s="494" t="str">
        <f>IF(基本情報入力シート!$B105="","",   IF('別紙様式2-2（処遇改善加算対象外サービス　総括表）'!$F$35="","",'別紙様式2-2（処遇改善加算対象外サービス　総括表）'!$F$35))</f>
        <v/>
      </c>
      <c r="BH52" s="494" t="str">
        <f>IF(基本情報入力シート!$B105="","",   IF('別紙様式2-2（処遇改善加算対象外サービス　総括表）'!$F$36="","",'別紙様式2-2（処遇改善加算対象外サービス　総括表）'!$F$36))</f>
        <v/>
      </c>
      <c r="BI52" s="494" t="str">
        <f>IF(基本情報入力シート!$B105="","",   IF('別紙様式2-2（処遇改善加算対象外サービス　総括表）'!$F$37="","",'別紙様式2-2（処遇改善加算対象外サービス　総括表）'!$F$37))</f>
        <v/>
      </c>
      <c r="BJ52" s="494" t="str">
        <f>IF(基本情報入力シート!$B105="","",   IF('別紙様式2-2（処遇改善加算対象外サービス　総括表）'!$F$38="","",'別紙様式2-2（処遇改善加算対象外サービス　総括表）'!$F$38))</f>
        <v/>
      </c>
      <c r="BK52" s="494" t="str">
        <f>IF(基本情報入力シート!$B105="","",   IF('別紙様式2-2（処遇改善加算対象外サービス　総括表）'!$F$39="","",'別紙様式2-2（処遇改善加算対象外サービス　総括表）'!$F$39))</f>
        <v/>
      </c>
      <c r="BL52" s="494" t="str">
        <f>IF(基本情報入力シート!$B105="","",   IF('別紙様式2-2（処遇改善加算対象外サービス　総括表）'!$F$40="","",'別紙様式2-2（処遇改善加算対象外サービス　総括表）'!$F$40))</f>
        <v/>
      </c>
      <c r="BM52" s="494" t="str">
        <f>IF(基本情報入力シート!$B105="","",   IF('別紙様式2-2（処遇改善加算対象外サービス　総括表）'!$F$41="","",'別紙様式2-2（処遇改善加算対象外サービス　総括表）'!$F$41))</f>
        <v/>
      </c>
      <c r="BN52" s="494" t="str">
        <f>IF(基本情報入力シート!$B105="","",   IF('別紙様式2-2（処遇改善加算対象外サービス　総括表）'!$F$42="","",'別紙様式2-2（処遇改善加算対象外サービス　総括表）'!$F$42))</f>
        <v/>
      </c>
      <c r="BO52" s="494" t="str">
        <f>IF(基本情報入力シート!$B105="","",   IF('別紙様式2-2（処遇改善加算対象外サービス　総括表）'!$F$43="","",'別紙様式2-2（処遇改善加算対象外サービス　総括表）'!$F$43))</f>
        <v/>
      </c>
      <c r="BP52" s="494" t="str">
        <f>IF(基本情報入力シート!$B105="","",   IF('別紙様式2-2（処遇改善加算対象外サービス　総括表）'!$F$44="","",'別紙様式2-2（処遇改善加算対象外サービス　総括表）'!$F$44))</f>
        <v/>
      </c>
      <c r="BQ52" s="494" t="str">
        <f>IF(基本情報入力シート!$B105="","",   IF('別紙様式2-2（処遇改善加算対象外サービス　総括表）'!$F$45="","",'別紙様式2-2（処遇改善加算対象外サービス　総括表）'!$F$45))</f>
        <v/>
      </c>
      <c r="BR52" s="494" t="str">
        <f>IF(基本情報入力シート!$B105="","",   IF('別紙様式2-2（処遇改善加算対象外サービス　総括表）'!$F$46="","",'別紙様式2-2（処遇改善加算対象外サービス　総括表）'!$F$46))</f>
        <v/>
      </c>
      <c r="BS52" s="494" t="str">
        <f>IF(基本情報入力シート!$B105="","",   IF('別紙様式2-2（処遇改善加算対象外サービス　総括表）'!$F$47="","",'別紙様式2-2（処遇改善加算対象外サービス　総括表）'!$F$47))</f>
        <v/>
      </c>
      <c r="BT52" s="494" t="str">
        <f>IF(基本情報入力シート!$B105="","",   IF('別紙様式2-2（処遇改善加算対象外サービス　総括表）'!$F$48="","",'別紙様式2-2（処遇改善加算対象外サービス　総括表）'!$F$48))</f>
        <v/>
      </c>
      <c r="BU52" s="494" t="str">
        <f>IF(基本情報入力シート!$B105="","",   IF('別紙様式2-2（処遇改善加算対象外サービス　総括表）'!$F$49="","",'別紙様式2-2（処遇改善加算対象外サービス　総括表）'!$F$49))</f>
        <v/>
      </c>
    </row>
    <row r="53" spans="1:73">
      <c r="A53" s="508" t="str">
        <f>IF('別紙様式2-3（個表） '!B63="","",'別紙様式2-3（個表） '!A63)</f>
        <v/>
      </c>
      <c r="B53" s="494" t="str">
        <f>IF(基本情報入力シート!B106="","",基本情報入力シート!B106)</f>
        <v/>
      </c>
      <c r="C53" s="513" t="str">
        <f>IF(基本情報入力シート!L106="","",基本情報入力シート!L106)</f>
        <v/>
      </c>
      <c r="D53" s="513" t="str">
        <f>IF(基本情報入力シート!Q106="","",基本情報入力シート!Q106)</f>
        <v/>
      </c>
      <c r="E53" s="513" t="str">
        <f>IF(基本情報入力シート!V106="","",基本情報入力シート!V106)</f>
        <v/>
      </c>
      <c r="F53" s="513" t="str">
        <f>IF(基本情報入力シート!W106="","",基本情報入力シート!W106)</f>
        <v/>
      </c>
      <c r="G53" s="513" t="str">
        <f>IF(基本情報入力シート!Z106="","",基本情報入力シート!Z106)</f>
        <v/>
      </c>
      <c r="H53" s="494" t="str">
        <f>IF(基本情報入力シート!AC106="","",基本情報入力シート!AC106)</f>
        <v/>
      </c>
      <c r="I53" s="514" t="str">
        <f>IF(基本情報入力シート!AD106="","",基本情報入力シート!AD106)</f>
        <v/>
      </c>
      <c r="J53" s="514" t="str">
        <f>IF(基本情報入力シート!AE106="","",基本情報入力シート!AE106)</f>
        <v/>
      </c>
      <c r="K53" s="508" t="str">
        <f>IF('別紙様式2-3（個表） '!J63="","",'別紙様式2-3（個表） '!J63)</f>
        <v/>
      </c>
      <c r="L53" s="508" t="str">
        <f>IF('別紙様式2-3（個表） '!K63="","",'別紙様式2-3（個表） '!K63)</f>
        <v/>
      </c>
      <c r="M53" s="508" t="str">
        <f>IF('別紙様式2-3（個表） '!L63="","",'別紙様式2-3（個表） '!L63)</f>
        <v/>
      </c>
      <c r="N53" s="508" t="str">
        <f>IF('別紙様式2-3（個表） '!M63="","",'別紙様式2-3（個表） '!M63)</f>
        <v/>
      </c>
      <c r="O53" s="508" t="str">
        <f>IF('別紙様式2-3（個表） '!N63="","",'別紙様式2-3（個表） '!N63)</f>
        <v/>
      </c>
      <c r="P53" s="508" t="str">
        <f>IF('別紙様式2-3（個表） '!O63="","",'別紙様式2-3（個表） '!O63)</f>
        <v>令和７年12月</v>
      </c>
      <c r="Q53" s="508" t="str">
        <f>IF('別紙様式2-3（個表） '!P63="","",'別紙様式2-3（個表） '!P63)</f>
        <v>未入力あり</v>
      </c>
      <c r="R53" s="508" t="str">
        <f>IF('別紙様式2-3（個表） '!Q63="","",'別紙様式2-3（個表） '!Q63)</f>
        <v/>
      </c>
      <c r="S53" s="508" t="str">
        <f>IF('別紙様式2-3（個表） '!R63="","",'別紙様式2-3（個表） '!R63)</f>
        <v/>
      </c>
      <c r="T53" s="508" t="str">
        <f>IF('別紙様式2-3（個表） '!S63="","",'別紙様式2-3（個表） '!S63)</f>
        <v/>
      </c>
      <c r="U53" s="494" t="str">
        <f>IF('別紙様式2-3（個表） '!T63="","",'別紙様式2-3（個表） '!T63)</f>
        <v/>
      </c>
      <c r="V53" s="508" t="str">
        <f ca="1">IF(基本情報入力シート!$B106="","",INDIRECT("基本情報入力シート!L1７"))</f>
        <v/>
      </c>
      <c r="W53" s="508" t="str">
        <f ca="1">IF(基本情報入力シート!$B106="","",INDIRECT("基本情報入力シート!L1８"))</f>
        <v/>
      </c>
      <c r="X53" s="508" t="str">
        <f ca="1">IF(基本情報入力シート!B106="","",INDIRECT("基本情報入力シート!L1９")&amp;(INDIRECT("基本情報入力シート!P19"))&amp;(INDIRECT("基本情報入力シート!Q19")))</f>
        <v/>
      </c>
      <c r="Y53" s="508" t="str">
        <f ca="1">IF(基本情報入力シート!$B106="","",INDIRECT("基本情報入力シート!L２０"))</f>
        <v/>
      </c>
      <c r="Z53" s="508" t="str">
        <f ca="1">IF(基本情報入力シート!$B106="","",INDIRECT("基本情報入力シート!L２１"))</f>
        <v/>
      </c>
      <c r="AA53" s="508" t="str">
        <f ca="1">IF(基本情報入力シート!$B106="","",INDIRECT("基本情報入力シート!L２２"))</f>
        <v/>
      </c>
      <c r="AB53" s="508" t="str">
        <f ca="1">IF(基本情報入力シート!$B106="","",INDIRECT("基本情報入力シート!L２３"))</f>
        <v/>
      </c>
      <c r="AC53" s="508" t="str">
        <f ca="1">IF(基本情報入力シート!$B106="","",INDIRECT("基本情報入力シート!L２４"))</f>
        <v/>
      </c>
      <c r="AD53" s="508" t="str">
        <f ca="1">IF(基本情報入力シート!$B106="","",INDIRECT("基本情報入力シート!L２５"))</f>
        <v/>
      </c>
      <c r="AE53" s="508" t="str">
        <f ca="1">IF(基本情報入力シート!$B106="","",INDIRECT("基本情報入力シート!L２6"))</f>
        <v/>
      </c>
      <c r="AF53" s="508" t="str">
        <f ca="1">IF(基本情報入力シート!$B106="","",INDIRECT("基本情報入力シート!L２７"))</f>
        <v/>
      </c>
      <c r="AG53" s="508" t="str">
        <f ca="1">IF(基本情報入力シート!$B106="","",INDIRECT("基本情報入力シート!L２８"))</f>
        <v/>
      </c>
      <c r="AH53" s="494" t="str">
        <f ca="1">IF(基本情報入力シート!$B106="","",INDIRECT("'別紙様式2-1（処遇改善加算対象サービス　総括表）'!AH18"))</f>
        <v/>
      </c>
      <c r="AI53" s="494" t="str">
        <f ca="1">IF(基本情報入力シート!$B106="","",INDIRECT("'別紙様式2-1（処遇改善加算対象サービス　総括表）'!AH２２"))</f>
        <v/>
      </c>
      <c r="AJ53" s="494" t="str">
        <f>IF(基本情報入力シート!$B106="","",IF('別紙様式2-1（処遇改善加算対象サービス　総括表）'!$B$24="","",
'別紙様式2-1（処遇改善加算対象サービス　総括表）'!$B$24))</f>
        <v/>
      </c>
      <c r="AK53" s="494" t="str">
        <f>IF(基本情報入力シート!$B106="","",IF('別紙様式2-1（処遇改善加算対象サービス　総括表）'!$B$25="","",
'別紙様式2-1（処遇改善加算対象サービス　総括表）'!$B$25))</f>
        <v/>
      </c>
      <c r="AL53" s="494" t="str">
        <f>IF(基本情報入力シート!$B106="","",IF('別紙様式2-1（処遇改善加算対象サービス　総括表）'!$B$26="","",
'別紙様式2-1（処遇改善加算対象サービス　総括表）'!$B$26))</f>
        <v/>
      </c>
      <c r="AM53" s="494" t="str">
        <f>IF(基本情報入力シート!$B106="","",IF('別紙様式2-1（処遇改善加算対象サービス　総括表）'!$B$30="","",
'別紙様式2-1（処遇改善加算対象サービス　総括表）'!$B$30))</f>
        <v/>
      </c>
      <c r="AN53" s="494" t="str">
        <f>IF(基本情報入力シート!$B106="","",IF('別紙様式2-1（処遇改善加算対象サービス　総括表）'!$B$31="","",
'別紙様式2-1（処遇改善加算対象サービス　総括表）'!$B$31))</f>
        <v/>
      </c>
      <c r="AO53" s="508" t="str">
        <f>IF(基本情報入力シート!$B106="","",IF('別紙様式2-1（処遇改善加算対象サービス　総括表）'!$M$32="","",
'別紙様式2-1（処遇改善加算対象サービス　総括表）'!$M$32))</f>
        <v/>
      </c>
      <c r="AP53" s="494" t="str">
        <f>IF(基本情報入力シート!$B106="","",   IF('別紙様式2-2（処遇改善加算対象外サービス　総括表）'!$AH$17="","",'別紙様式2-2（処遇改善加算対象外サービス　総括表）'!$AH$17))</f>
        <v/>
      </c>
      <c r="AQ53" s="494" t="str">
        <f>IF(基本情報入力シート!$B106="","",   IF('別紙様式2-2（処遇改善加算対象外サービス　総括表）'!$AH$18="","", '別紙様式2-2（処遇改善加算対象外サービス　総括表）'!$AH$18))</f>
        <v/>
      </c>
      <c r="AR53" s="494" t="str">
        <f>IF(基本情報入力シート!$B106="","",   IF('別紙様式2-2（処遇改善加算対象外サービス　総括表）'!$AH$19="","",'別紙様式2-2（処遇改善加算対象外サービス　総括表）'!$AH$19))</f>
        <v/>
      </c>
      <c r="AS53" s="494" t="str">
        <f>IF(基本情報入力シート!$B106="","",   IF('別紙様式2-2（処遇改善加算対象外サービス　総括表）'!$F$21="","",'別紙様式2-2（処遇改善加算対象外サービス　総括表）'!$F$21))</f>
        <v/>
      </c>
      <c r="AT53" s="494" t="str">
        <f>IF(基本情報入力シート!$B106="","",   IF('別紙様式2-2（処遇改善加算対象外サービス　総括表）'!$F$22="","",'別紙様式2-2（処遇改善加算対象外サービス　総括表）'!$F$22))</f>
        <v/>
      </c>
      <c r="AU53" s="494" t="str">
        <f>IF(基本情報入力シート!$B106="","",   IF('別紙様式2-2（処遇改善加算対象外サービス　総括表）'!$F$23="","",'別紙様式2-2（処遇改善加算対象外サービス　総括表）'!$F$23))</f>
        <v/>
      </c>
      <c r="AV53" s="494" t="str">
        <f>IF(基本情報入力シート!$B106="","",   IF('別紙様式2-2（処遇改善加算対象外サービス　総括表）'!$F$24="","",'別紙様式2-2（処遇改善加算対象外サービス　総括表）'!$F$24))</f>
        <v/>
      </c>
      <c r="AW53" s="494" t="str">
        <f>IF(基本情報入力シート!$B106="","",   IF('別紙様式2-2（処遇改善加算対象外サービス　総括表）'!$F$25="","",'別紙様式2-2（処遇改善加算対象外サービス　総括表）'!$F$25))</f>
        <v/>
      </c>
      <c r="AX53" s="494" t="str">
        <f>IF(基本情報入力シート!$B106="","",   IF('別紙様式2-2（処遇改善加算対象外サービス　総括表）'!$F$26="","",'別紙様式2-2（処遇改善加算対象外サービス　総括表）'!$F$26))</f>
        <v/>
      </c>
      <c r="AY53" s="494" t="str">
        <f>IF(基本情報入力シート!$B106="","",   IF('別紙様式2-2（処遇改善加算対象外サービス　総括表）'!$F$27="","",'別紙様式2-2（処遇改善加算対象外サービス　総括表）'!$F$27))</f>
        <v/>
      </c>
      <c r="AZ53" s="494" t="str">
        <f>IF(基本情報入力シート!$B106="","",   IF('別紙様式2-2（処遇改善加算対象外サービス　総括表）'!$F$28="","",'別紙様式2-2（処遇改善加算対象外サービス　総括表）'!$F$28))</f>
        <v/>
      </c>
      <c r="BA53" s="494" t="str">
        <f>IF(基本情報入力シート!$B106="","",   IF('別紙様式2-2（処遇改善加算対象外サービス　総括表）'!$F$29="","",'別紙様式2-2（処遇改善加算対象外サービス　総括表）'!$F$29))</f>
        <v/>
      </c>
      <c r="BB53" s="494" t="str">
        <f>IF(基本情報入力シート!$B106="","",   IF('別紙様式2-2（処遇改善加算対象外サービス　総括表）'!$F$30="","",'別紙様式2-2（処遇改善加算対象外サービス　総括表）'!$F$30))</f>
        <v/>
      </c>
      <c r="BC53" s="494" t="str">
        <f>IF(基本情報入力シート!$B106="","",   IF('別紙様式2-2（処遇改善加算対象外サービス　総括表）'!$F$31="","",'別紙様式2-2（処遇改善加算対象外サービス　総括表）'!$F$31))</f>
        <v/>
      </c>
      <c r="BD53" s="494" t="str">
        <f>IF(基本情報入力シート!$B106="","",   IF('別紙様式2-2（処遇改善加算対象外サービス　総括表）'!$F$32="","",'別紙様式2-2（処遇改善加算対象外サービス　総括表）'!$F$32))</f>
        <v/>
      </c>
      <c r="BE53" s="494" t="str">
        <f>IF(基本情報入力シート!$B106="","",   IF('別紙様式2-2（処遇改善加算対象外サービス　総括表）'!$F$33="","",'別紙様式2-2（処遇改善加算対象外サービス　総括表）'!$F$33))</f>
        <v/>
      </c>
      <c r="BF53" s="494" t="str">
        <f>IF(基本情報入力シート!$B106="","",   IF('別紙様式2-2（処遇改善加算対象外サービス　総括表）'!$F$34="","",'別紙様式2-2（処遇改善加算対象外サービス　総括表）'!$F$34))</f>
        <v/>
      </c>
      <c r="BG53" s="494" t="str">
        <f>IF(基本情報入力シート!$B106="","",   IF('別紙様式2-2（処遇改善加算対象外サービス　総括表）'!$F$35="","",'別紙様式2-2（処遇改善加算対象外サービス　総括表）'!$F$35))</f>
        <v/>
      </c>
      <c r="BH53" s="494" t="str">
        <f>IF(基本情報入力シート!$B106="","",   IF('別紙様式2-2（処遇改善加算対象外サービス　総括表）'!$F$36="","",'別紙様式2-2（処遇改善加算対象外サービス　総括表）'!$F$36))</f>
        <v/>
      </c>
      <c r="BI53" s="494" t="str">
        <f>IF(基本情報入力シート!$B106="","",   IF('別紙様式2-2（処遇改善加算対象外サービス　総括表）'!$F$37="","",'別紙様式2-2（処遇改善加算対象外サービス　総括表）'!$F$37))</f>
        <v/>
      </c>
      <c r="BJ53" s="494" t="str">
        <f>IF(基本情報入力シート!$B106="","",   IF('別紙様式2-2（処遇改善加算対象外サービス　総括表）'!$F$38="","",'別紙様式2-2（処遇改善加算対象外サービス　総括表）'!$F$38))</f>
        <v/>
      </c>
      <c r="BK53" s="494" t="str">
        <f>IF(基本情報入力シート!$B106="","",   IF('別紙様式2-2（処遇改善加算対象外サービス　総括表）'!$F$39="","",'別紙様式2-2（処遇改善加算対象外サービス　総括表）'!$F$39))</f>
        <v/>
      </c>
      <c r="BL53" s="494" t="str">
        <f>IF(基本情報入力シート!$B106="","",   IF('別紙様式2-2（処遇改善加算対象外サービス　総括表）'!$F$40="","",'別紙様式2-2（処遇改善加算対象外サービス　総括表）'!$F$40))</f>
        <v/>
      </c>
      <c r="BM53" s="494" t="str">
        <f>IF(基本情報入力シート!$B106="","",   IF('別紙様式2-2（処遇改善加算対象外サービス　総括表）'!$F$41="","",'別紙様式2-2（処遇改善加算対象外サービス　総括表）'!$F$41))</f>
        <v/>
      </c>
      <c r="BN53" s="494" t="str">
        <f>IF(基本情報入力シート!$B106="","",   IF('別紙様式2-2（処遇改善加算対象外サービス　総括表）'!$F$42="","",'別紙様式2-2（処遇改善加算対象外サービス　総括表）'!$F$42))</f>
        <v/>
      </c>
      <c r="BO53" s="494" t="str">
        <f>IF(基本情報入力シート!$B106="","",   IF('別紙様式2-2（処遇改善加算対象外サービス　総括表）'!$F$43="","",'別紙様式2-2（処遇改善加算対象外サービス　総括表）'!$F$43))</f>
        <v/>
      </c>
      <c r="BP53" s="494" t="str">
        <f>IF(基本情報入力シート!$B106="","",   IF('別紙様式2-2（処遇改善加算対象外サービス　総括表）'!$F$44="","",'別紙様式2-2（処遇改善加算対象外サービス　総括表）'!$F$44))</f>
        <v/>
      </c>
      <c r="BQ53" s="494" t="str">
        <f>IF(基本情報入力シート!$B106="","",   IF('別紙様式2-2（処遇改善加算対象外サービス　総括表）'!$F$45="","",'別紙様式2-2（処遇改善加算対象外サービス　総括表）'!$F$45))</f>
        <v/>
      </c>
      <c r="BR53" s="494" t="str">
        <f>IF(基本情報入力シート!$B106="","",   IF('別紙様式2-2（処遇改善加算対象外サービス　総括表）'!$F$46="","",'別紙様式2-2（処遇改善加算対象外サービス　総括表）'!$F$46))</f>
        <v/>
      </c>
      <c r="BS53" s="494" t="str">
        <f>IF(基本情報入力シート!$B106="","",   IF('別紙様式2-2（処遇改善加算対象外サービス　総括表）'!$F$47="","",'別紙様式2-2（処遇改善加算対象外サービス　総括表）'!$F$47))</f>
        <v/>
      </c>
      <c r="BT53" s="494" t="str">
        <f>IF(基本情報入力シート!$B106="","",   IF('別紙様式2-2（処遇改善加算対象外サービス　総括表）'!$F$48="","",'別紙様式2-2（処遇改善加算対象外サービス　総括表）'!$F$48))</f>
        <v/>
      </c>
      <c r="BU53" s="494" t="str">
        <f>IF(基本情報入力シート!$B106="","",   IF('別紙様式2-2（処遇改善加算対象外サービス　総括表）'!$F$49="","",'別紙様式2-2（処遇改善加算対象外サービス　総括表）'!$F$49))</f>
        <v/>
      </c>
    </row>
    <row r="54" spans="1:73">
      <c r="A54" s="508" t="str">
        <f>IF('別紙様式2-3（個表） '!B64="","",'別紙様式2-3（個表） '!A64)</f>
        <v/>
      </c>
      <c r="B54" s="494" t="str">
        <f>IF(基本情報入力シート!B107="","",基本情報入力シート!B107)</f>
        <v/>
      </c>
      <c r="C54" s="513" t="str">
        <f>IF(基本情報入力シート!L107="","",基本情報入力シート!L107)</f>
        <v/>
      </c>
      <c r="D54" s="513" t="str">
        <f>IF(基本情報入力シート!Q107="","",基本情報入力シート!Q107)</f>
        <v/>
      </c>
      <c r="E54" s="513" t="str">
        <f>IF(基本情報入力シート!V107="","",基本情報入力シート!V107)</f>
        <v/>
      </c>
      <c r="F54" s="513" t="str">
        <f>IF(基本情報入力シート!W107="","",基本情報入力シート!W107)</f>
        <v/>
      </c>
      <c r="G54" s="513" t="str">
        <f>IF(基本情報入力シート!Z107="","",基本情報入力シート!Z107)</f>
        <v/>
      </c>
      <c r="H54" s="494" t="str">
        <f>IF(基本情報入力シート!AC107="","",基本情報入力シート!AC107)</f>
        <v/>
      </c>
      <c r="I54" s="514" t="str">
        <f>IF(基本情報入力シート!AD107="","",基本情報入力シート!AD107)</f>
        <v/>
      </c>
      <c r="J54" s="514" t="str">
        <f>IF(基本情報入力シート!AE107="","",基本情報入力シート!AE107)</f>
        <v/>
      </c>
      <c r="K54" s="508" t="str">
        <f>IF('別紙様式2-3（個表） '!J64="","",'別紙様式2-3（個表） '!J64)</f>
        <v/>
      </c>
      <c r="L54" s="508" t="str">
        <f>IF('別紙様式2-3（個表） '!K64="","",'別紙様式2-3（個表） '!K64)</f>
        <v/>
      </c>
      <c r="M54" s="508" t="str">
        <f>IF('別紙様式2-3（個表） '!L64="","",'別紙様式2-3（個表） '!L64)</f>
        <v/>
      </c>
      <c r="N54" s="508" t="str">
        <f>IF('別紙様式2-3（個表） '!M64="","",'別紙様式2-3（個表） '!M64)</f>
        <v/>
      </c>
      <c r="O54" s="508" t="str">
        <f>IF('別紙様式2-3（個表） '!N64="","",'別紙様式2-3（個表） '!N64)</f>
        <v/>
      </c>
      <c r="P54" s="508" t="str">
        <f>IF('別紙様式2-3（個表） '!O64="","",'別紙様式2-3（個表） '!O64)</f>
        <v>令和７年12月</v>
      </c>
      <c r="Q54" s="508" t="str">
        <f>IF('別紙様式2-3（個表） '!P64="","",'別紙様式2-3（個表） '!P64)</f>
        <v>未入力あり</v>
      </c>
      <c r="R54" s="508" t="str">
        <f>IF('別紙様式2-3（個表） '!Q64="","",'別紙様式2-3（個表） '!Q64)</f>
        <v/>
      </c>
      <c r="S54" s="508" t="str">
        <f>IF('別紙様式2-3（個表） '!R64="","",'別紙様式2-3（個表） '!R64)</f>
        <v/>
      </c>
      <c r="T54" s="508" t="str">
        <f>IF('別紙様式2-3（個表） '!S64="","",'別紙様式2-3（個表） '!S64)</f>
        <v/>
      </c>
      <c r="U54" s="494" t="str">
        <f>IF('別紙様式2-3（個表） '!T64="","",'別紙様式2-3（個表） '!T64)</f>
        <v/>
      </c>
      <c r="V54" s="508" t="str">
        <f ca="1">IF(基本情報入力シート!$B107="","",INDIRECT("基本情報入力シート!L1７"))</f>
        <v/>
      </c>
      <c r="W54" s="508" t="str">
        <f ca="1">IF(基本情報入力シート!$B107="","",INDIRECT("基本情報入力シート!L1８"))</f>
        <v/>
      </c>
      <c r="X54" s="508" t="str">
        <f ca="1">IF(基本情報入力シート!B107="","",INDIRECT("基本情報入力シート!L1９")&amp;(INDIRECT("基本情報入力シート!P19"))&amp;(INDIRECT("基本情報入力シート!Q19")))</f>
        <v/>
      </c>
      <c r="Y54" s="508" t="str">
        <f ca="1">IF(基本情報入力シート!$B107="","",INDIRECT("基本情報入力シート!L２０"))</f>
        <v/>
      </c>
      <c r="Z54" s="508" t="str">
        <f ca="1">IF(基本情報入力シート!$B107="","",INDIRECT("基本情報入力シート!L２１"))</f>
        <v/>
      </c>
      <c r="AA54" s="508" t="str">
        <f ca="1">IF(基本情報入力シート!$B107="","",INDIRECT("基本情報入力シート!L２２"))</f>
        <v/>
      </c>
      <c r="AB54" s="508" t="str">
        <f ca="1">IF(基本情報入力シート!$B107="","",INDIRECT("基本情報入力シート!L２３"))</f>
        <v/>
      </c>
      <c r="AC54" s="508" t="str">
        <f ca="1">IF(基本情報入力シート!$B107="","",INDIRECT("基本情報入力シート!L２４"))</f>
        <v/>
      </c>
      <c r="AD54" s="508" t="str">
        <f ca="1">IF(基本情報入力シート!$B107="","",INDIRECT("基本情報入力シート!L２５"))</f>
        <v/>
      </c>
      <c r="AE54" s="508" t="str">
        <f ca="1">IF(基本情報入力シート!$B107="","",INDIRECT("基本情報入力シート!L２6"))</f>
        <v/>
      </c>
      <c r="AF54" s="508" t="str">
        <f ca="1">IF(基本情報入力シート!$B107="","",INDIRECT("基本情報入力シート!L２７"))</f>
        <v/>
      </c>
      <c r="AG54" s="508" t="str">
        <f ca="1">IF(基本情報入力シート!$B107="","",INDIRECT("基本情報入力シート!L２８"))</f>
        <v/>
      </c>
      <c r="AH54" s="494" t="str">
        <f ca="1">IF(基本情報入力シート!$B107="","",INDIRECT("'別紙様式2-1（処遇改善加算対象サービス　総括表）'!AH18"))</f>
        <v/>
      </c>
      <c r="AI54" s="494" t="str">
        <f ca="1">IF(基本情報入力シート!$B107="","",INDIRECT("'別紙様式2-1（処遇改善加算対象サービス　総括表）'!AH２２"))</f>
        <v/>
      </c>
      <c r="AJ54" s="494" t="str">
        <f>IF(基本情報入力シート!$B107="","",IF('別紙様式2-1（処遇改善加算対象サービス　総括表）'!$B$24="","",
'別紙様式2-1（処遇改善加算対象サービス　総括表）'!$B$24))</f>
        <v/>
      </c>
      <c r="AK54" s="494" t="str">
        <f>IF(基本情報入力シート!$B107="","",IF('別紙様式2-1（処遇改善加算対象サービス　総括表）'!$B$25="","",
'別紙様式2-1（処遇改善加算対象サービス　総括表）'!$B$25))</f>
        <v/>
      </c>
      <c r="AL54" s="494" t="str">
        <f>IF(基本情報入力シート!$B107="","",IF('別紙様式2-1（処遇改善加算対象サービス　総括表）'!$B$26="","",
'別紙様式2-1（処遇改善加算対象サービス　総括表）'!$B$26))</f>
        <v/>
      </c>
      <c r="AM54" s="494" t="str">
        <f>IF(基本情報入力シート!$B107="","",IF('別紙様式2-1（処遇改善加算対象サービス　総括表）'!$B$30="","",
'別紙様式2-1（処遇改善加算対象サービス　総括表）'!$B$30))</f>
        <v/>
      </c>
      <c r="AN54" s="494" t="str">
        <f>IF(基本情報入力シート!$B107="","",IF('別紙様式2-1（処遇改善加算対象サービス　総括表）'!$B$31="","",
'別紙様式2-1（処遇改善加算対象サービス　総括表）'!$B$31))</f>
        <v/>
      </c>
      <c r="AO54" s="508" t="str">
        <f>IF(基本情報入力シート!$B107="","",IF('別紙様式2-1（処遇改善加算対象サービス　総括表）'!$M$32="","",
'別紙様式2-1（処遇改善加算対象サービス　総括表）'!$M$32))</f>
        <v/>
      </c>
      <c r="AP54" s="494" t="str">
        <f>IF(基本情報入力シート!$B107="","",   IF('別紙様式2-2（処遇改善加算対象外サービス　総括表）'!$AH$17="","",'別紙様式2-2（処遇改善加算対象外サービス　総括表）'!$AH$17))</f>
        <v/>
      </c>
      <c r="AQ54" s="494" t="str">
        <f>IF(基本情報入力シート!$B107="","",   IF('別紙様式2-2（処遇改善加算対象外サービス　総括表）'!$AH$18="","", '別紙様式2-2（処遇改善加算対象外サービス　総括表）'!$AH$18))</f>
        <v/>
      </c>
      <c r="AR54" s="494" t="str">
        <f>IF(基本情報入力シート!$B107="","",   IF('別紙様式2-2（処遇改善加算対象外サービス　総括表）'!$AH$19="","",'別紙様式2-2（処遇改善加算対象外サービス　総括表）'!$AH$19))</f>
        <v/>
      </c>
      <c r="AS54" s="494" t="str">
        <f>IF(基本情報入力シート!$B107="","",   IF('別紙様式2-2（処遇改善加算対象外サービス　総括表）'!$F$21="","",'別紙様式2-2（処遇改善加算対象外サービス　総括表）'!$F$21))</f>
        <v/>
      </c>
      <c r="AT54" s="494" t="str">
        <f>IF(基本情報入力シート!$B107="","",   IF('別紙様式2-2（処遇改善加算対象外サービス　総括表）'!$F$22="","",'別紙様式2-2（処遇改善加算対象外サービス　総括表）'!$F$22))</f>
        <v/>
      </c>
      <c r="AU54" s="494" t="str">
        <f>IF(基本情報入力シート!$B107="","",   IF('別紙様式2-2（処遇改善加算対象外サービス　総括表）'!$F$23="","",'別紙様式2-2（処遇改善加算対象外サービス　総括表）'!$F$23))</f>
        <v/>
      </c>
      <c r="AV54" s="494" t="str">
        <f>IF(基本情報入力シート!$B107="","",   IF('別紙様式2-2（処遇改善加算対象外サービス　総括表）'!$F$24="","",'別紙様式2-2（処遇改善加算対象外サービス　総括表）'!$F$24))</f>
        <v/>
      </c>
      <c r="AW54" s="494" t="str">
        <f>IF(基本情報入力シート!$B107="","",   IF('別紙様式2-2（処遇改善加算対象外サービス　総括表）'!$F$25="","",'別紙様式2-2（処遇改善加算対象外サービス　総括表）'!$F$25))</f>
        <v/>
      </c>
      <c r="AX54" s="494" t="str">
        <f>IF(基本情報入力シート!$B107="","",   IF('別紙様式2-2（処遇改善加算対象外サービス　総括表）'!$F$26="","",'別紙様式2-2（処遇改善加算対象外サービス　総括表）'!$F$26))</f>
        <v/>
      </c>
      <c r="AY54" s="494" t="str">
        <f>IF(基本情報入力シート!$B107="","",   IF('別紙様式2-2（処遇改善加算対象外サービス　総括表）'!$F$27="","",'別紙様式2-2（処遇改善加算対象外サービス　総括表）'!$F$27))</f>
        <v/>
      </c>
      <c r="AZ54" s="494" t="str">
        <f>IF(基本情報入力シート!$B107="","",   IF('別紙様式2-2（処遇改善加算対象外サービス　総括表）'!$F$28="","",'別紙様式2-2（処遇改善加算対象外サービス　総括表）'!$F$28))</f>
        <v/>
      </c>
      <c r="BA54" s="494" t="str">
        <f>IF(基本情報入力シート!$B107="","",   IF('別紙様式2-2（処遇改善加算対象外サービス　総括表）'!$F$29="","",'別紙様式2-2（処遇改善加算対象外サービス　総括表）'!$F$29))</f>
        <v/>
      </c>
      <c r="BB54" s="494" t="str">
        <f>IF(基本情報入力シート!$B107="","",   IF('別紙様式2-2（処遇改善加算対象外サービス　総括表）'!$F$30="","",'別紙様式2-2（処遇改善加算対象外サービス　総括表）'!$F$30))</f>
        <v/>
      </c>
      <c r="BC54" s="494" t="str">
        <f>IF(基本情報入力シート!$B107="","",   IF('別紙様式2-2（処遇改善加算対象外サービス　総括表）'!$F$31="","",'別紙様式2-2（処遇改善加算対象外サービス　総括表）'!$F$31))</f>
        <v/>
      </c>
      <c r="BD54" s="494" t="str">
        <f>IF(基本情報入力シート!$B107="","",   IF('別紙様式2-2（処遇改善加算対象外サービス　総括表）'!$F$32="","",'別紙様式2-2（処遇改善加算対象外サービス　総括表）'!$F$32))</f>
        <v/>
      </c>
      <c r="BE54" s="494" t="str">
        <f>IF(基本情報入力シート!$B107="","",   IF('別紙様式2-2（処遇改善加算対象外サービス　総括表）'!$F$33="","",'別紙様式2-2（処遇改善加算対象外サービス　総括表）'!$F$33))</f>
        <v/>
      </c>
      <c r="BF54" s="494" t="str">
        <f>IF(基本情報入力シート!$B107="","",   IF('別紙様式2-2（処遇改善加算対象外サービス　総括表）'!$F$34="","",'別紙様式2-2（処遇改善加算対象外サービス　総括表）'!$F$34))</f>
        <v/>
      </c>
      <c r="BG54" s="494" t="str">
        <f>IF(基本情報入力シート!$B107="","",   IF('別紙様式2-2（処遇改善加算対象外サービス　総括表）'!$F$35="","",'別紙様式2-2（処遇改善加算対象外サービス　総括表）'!$F$35))</f>
        <v/>
      </c>
      <c r="BH54" s="494" t="str">
        <f>IF(基本情報入力シート!$B107="","",   IF('別紙様式2-2（処遇改善加算対象外サービス　総括表）'!$F$36="","",'別紙様式2-2（処遇改善加算対象外サービス　総括表）'!$F$36))</f>
        <v/>
      </c>
      <c r="BI54" s="494" t="str">
        <f>IF(基本情報入力シート!$B107="","",   IF('別紙様式2-2（処遇改善加算対象外サービス　総括表）'!$F$37="","",'別紙様式2-2（処遇改善加算対象外サービス　総括表）'!$F$37))</f>
        <v/>
      </c>
      <c r="BJ54" s="494" t="str">
        <f>IF(基本情報入力シート!$B107="","",   IF('別紙様式2-2（処遇改善加算対象外サービス　総括表）'!$F$38="","",'別紙様式2-2（処遇改善加算対象外サービス　総括表）'!$F$38))</f>
        <v/>
      </c>
      <c r="BK54" s="494" t="str">
        <f>IF(基本情報入力シート!$B107="","",   IF('別紙様式2-2（処遇改善加算対象外サービス　総括表）'!$F$39="","",'別紙様式2-2（処遇改善加算対象外サービス　総括表）'!$F$39))</f>
        <v/>
      </c>
      <c r="BL54" s="494" t="str">
        <f>IF(基本情報入力シート!$B107="","",   IF('別紙様式2-2（処遇改善加算対象外サービス　総括表）'!$F$40="","",'別紙様式2-2（処遇改善加算対象外サービス　総括表）'!$F$40))</f>
        <v/>
      </c>
      <c r="BM54" s="494" t="str">
        <f>IF(基本情報入力シート!$B107="","",   IF('別紙様式2-2（処遇改善加算対象外サービス　総括表）'!$F$41="","",'別紙様式2-2（処遇改善加算対象外サービス　総括表）'!$F$41))</f>
        <v/>
      </c>
      <c r="BN54" s="494" t="str">
        <f>IF(基本情報入力シート!$B107="","",   IF('別紙様式2-2（処遇改善加算対象外サービス　総括表）'!$F$42="","",'別紙様式2-2（処遇改善加算対象外サービス　総括表）'!$F$42))</f>
        <v/>
      </c>
      <c r="BO54" s="494" t="str">
        <f>IF(基本情報入力シート!$B107="","",   IF('別紙様式2-2（処遇改善加算対象外サービス　総括表）'!$F$43="","",'別紙様式2-2（処遇改善加算対象外サービス　総括表）'!$F$43))</f>
        <v/>
      </c>
      <c r="BP54" s="494" t="str">
        <f>IF(基本情報入力シート!$B107="","",   IF('別紙様式2-2（処遇改善加算対象外サービス　総括表）'!$F$44="","",'別紙様式2-2（処遇改善加算対象外サービス　総括表）'!$F$44))</f>
        <v/>
      </c>
      <c r="BQ54" s="494" t="str">
        <f>IF(基本情報入力シート!$B107="","",   IF('別紙様式2-2（処遇改善加算対象外サービス　総括表）'!$F$45="","",'別紙様式2-2（処遇改善加算対象外サービス　総括表）'!$F$45))</f>
        <v/>
      </c>
      <c r="BR54" s="494" t="str">
        <f>IF(基本情報入力シート!$B107="","",   IF('別紙様式2-2（処遇改善加算対象外サービス　総括表）'!$F$46="","",'別紙様式2-2（処遇改善加算対象外サービス　総括表）'!$F$46))</f>
        <v/>
      </c>
      <c r="BS54" s="494" t="str">
        <f>IF(基本情報入力シート!$B107="","",   IF('別紙様式2-2（処遇改善加算対象外サービス　総括表）'!$F$47="","",'別紙様式2-2（処遇改善加算対象外サービス　総括表）'!$F$47))</f>
        <v/>
      </c>
      <c r="BT54" s="494" t="str">
        <f>IF(基本情報入力シート!$B107="","",   IF('別紙様式2-2（処遇改善加算対象外サービス　総括表）'!$F$48="","",'別紙様式2-2（処遇改善加算対象外サービス　総括表）'!$F$48))</f>
        <v/>
      </c>
      <c r="BU54" s="494" t="str">
        <f>IF(基本情報入力シート!$B107="","",   IF('別紙様式2-2（処遇改善加算対象外サービス　総括表）'!$F$49="","",'別紙様式2-2（処遇改善加算対象外サービス　総括表）'!$F$49))</f>
        <v/>
      </c>
    </row>
    <row r="55" spans="1:73">
      <c r="A55" s="508" t="str">
        <f>IF('別紙様式2-3（個表） '!B65="","",'別紙様式2-3（個表） '!A65)</f>
        <v/>
      </c>
      <c r="B55" s="494" t="str">
        <f>IF(基本情報入力シート!B108="","",基本情報入力シート!B108)</f>
        <v/>
      </c>
      <c r="C55" s="513" t="str">
        <f>IF(基本情報入力シート!L108="","",基本情報入力シート!L108)</f>
        <v/>
      </c>
      <c r="D55" s="513" t="str">
        <f>IF(基本情報入力シート!Q108="","",基本情報入力シート!Q108)</f>
        <v/>
      </c>
      <c r="E55" s="513" t="str">
        <f>IF(基本情報入力シート!V108="","",基本情報入力シート!V108)</f>
        <v/>
      </c>
      <c r="F55" s="513" t="str">
        <f>IF(基本情報入力シート!W108="","",基本情報入力シート!W108)</f>
        <v/>
      </c>
      <c r="G55" s="513" t="str">
        <f>IF(基本情報入力シート!Z108="","",基本情報入力シート!Z108)</f>
        <v/>
      </c>
      <c r="H55" s="494" t="str">
        <f>IF(基本情報入力シート!AC108="","",基本情報入力シート!AC108)</f>
        <v/>
      </c>
      <c r="I55" s="514" t="str">
        <f>IF(基本情報入力シート!AD108="","",基本情報入力シート!AD108)</f>
        <v/>
      </c>
      <c r="J55" s="514" t="str">
        <f>IF(基本情報入力シート!AE108="","",基本情報入力シート!AE108)</f>
        <v/>
      </c>
      <c r="K55" s="508" t="str">
        <f>IF('別紙様式2-3（個表） '!J65="","",'別紙様式2-3（個表） '!J65)</f>
        <v/>
      </c>
      <c r="L55" s="508" t="str">
        <f>IF('別紙様式2-3（個表） '!K65="","",'別紙様式2-3（個表） '!K65)</f>
        <v/>
      </c>
      <c r="M55" s="508" t="str">
        <f>IF('別紙様式2-3（個表） '!L65="","",'別紙様式2-3（個表） '!L65)</f>
        <v/>
      </c>
      <c r="N55" s="508" t="str">
        <f>IF('別紙様式2-3（個表） '!M65="","",'別紙様式2-3（個表） '!M65)</f>
        <v/>
      </c>
      <c r="O55" s="508" t="str">
        <f>IF('別紙様式2-3（個表） '!N65="","",'別紙様式2-3（個表） '!N65)</f>
        <v/>
      </c>
      <c r="P55" s="508" t="str">
        <f>IF('別紙様式2-3（個表） '!O65="","",'別紙様式2-3（個表） '!O65)</f>
        <v>令和７年12月</v>
      </c>
      <c r="Q55" s="508" t="str">
        <f>IF('別紙様式2-3（個表） '!P65="","",'別紙様式2-3（個表） '!P65)</f>
        <v>未入力あり</v>
      </c>
      <c r="R55" s="508" t="str">
        <f>IF('別紙様式2-3（個表） '!Q65="","",'別紙様式2-3（個表） '!Q65)</f>
        <v/>
      </c>
      <c r="S55" s="508" t="str">
        <f>IF('別紙様式2-3（個表） '!R65="","",'別紙様式2-3（個表） '!R65)</f>
        <v/>
      </c>
      <c r="T55" s="508" t="str">
        <f>IF('別紙様式2-3（個表） '!S65="","",'別紙様式2-3（個表） '!S65)</f>
        <v/>
      </c>
      <c r="U55" s="494" t="str">
        <f>IF('別紙様式2-3（個表） '!T65="","",'別紙様式2-3（個表） '!T65)</f>
        <v/>
      </c>
      <c r="V55" s="508" t="str">
        <f ca="1">IF(基本情報入力シート!$B108="","",INDIRECT("基本情報入力シート!L1７"))</f>
        <v/>
      </c>
      <c r="W55" s="508" t="str">
        <f ca="1">IF(基本情報入力シート!$B108="","",INDIRECT("基本情報入力シート!L1８"))</f>
        <v/>
      </c>
      <c r="X55" s="508" t="str">
        <f ca="1">IF(基本情報入力シート!B108="","",INDIRECT("基本情報入力シート!L1９")&amp;(INDIRECT("基本情報入力シート!P19"))&amp;(INDIRECT("基本情報入力シート!Q19")))</f>
        <v/>
      </c>
      <c r="Y55" s="508" t="str">
        <f ca="1">IF(基本情報入力シート!$B108="","",INDIRECT("基本情報入力シート!L２０"))</f>
        <v/>
      </c>
      <c r="Z55" s="508" t="str">
        <f ca="1">IF(基本情報入力シート!$B108="","",INDIRECT("基本情報入力シート!L２１"))</f>
        <v/>
      </c>
      <c r="AA55" s="508" t="str">
        <f ca="1">IF(基本情報入力シート!$B108="","",INDIRECT("基本情報入力シート!L２２"))</f>
        <v/>
      </c>
      <c r="AB55" s="508" t="str">
        <f ca="1">IF(基本情報入力シート!$B108="","",INDIRECT("基本情報入力シート!L２３"))</f>
        <v/>
      </c>
      <c r="AC55" s="508" t="str">
        <f ca="1">IF(基本情報入力シート!$B108="","",INDIRECT("基本情報入力シート!L２４"))</f>
        <v/>
      </c>
      <c r="AD55" s="508" t="str">
        <f ca="1">IF(基本情報入力シート!$B108="","",INDIRECT("基本情報入力シート!L２５"))</f>
        <v/>
      </c>
      <c r="AE55" s="508" t="str">
        <f ca="1">IF(基本情報入力シート!$B108="","",INDIRECT("基本情報入力シート!L２6"))</f>
        <v/>
      </c>
      <c r="AF55" s="508" t="str">
        <f ca="1">IF(基本情報入力シート!$B108="","",INDIRECT("基本情報入力シート!L２７"))</f>
        <v/>
      </c>
      <c r="AG55" s="508" t="str">
        <f ca="1">IF(基本情報入力シート!$B108="","",INDIRECT("基本情報入力シート!L２８"))</f>
        <v/>
      </c>
      <c r="AH55" s="494" t="str">
        <f ca="1">IF(基本情報入力シート!$B108="","",INDIRECT("'別紙様式2-1（処遇改善加算対象サービス　総括表）'!AH18"))</f>
        <v/>
      </c>
      <c r="AI55" s="494" t="str">
        <f ca="1">IF(基本情報入力シート!$B108="","",INDIRECT("'別紙様式2-1（処遇改善加算対象サービス　総括表）'!AH２２"))</f>
        <v/>
      </c>
      <c r="AJ55" s="494" t="str">
        <f>IF(基本情報入力シート!$B108="","",IF('別紙様式2-1（処遇改善加算対象サービス　総括表）'!$B$24="","",
'別紙様式2-1（処遇改善加算対象サービス　総括表）'!$B$24))</f>
        <v/>
      </c>
      <c r="AK55" s="494" t="str">
        <f>IF(基本情報入力シート!$B108="","",IF('別紙様式2-1（処遇改善加算対象サービス　総括表）'!$B$25="","",
'別紙様式2-1（処遇改善加算対象サービス　総括表）'!$B$25))</f>
        <v/>
      </c>
      <c r="AL55" s="494" t="str">
        <f>IF(基本情報入力シート!$B108="","",IF('別紙様式2-1（処遇改善加算対象サービス　総括表）'!$B$26="","",
'別紙様式2-1（処遇改善加算対象サービス　総括表）'!$B$26))</f>
        <v/>
      </c>
      <c r="AM55" s="494" t="str">
        <f>IF(基本情報入力シート!$B108="","",IF('別紙様式2-1（処遇改善加算対象サービス　総括表）'!$B$30="","",
'別紙様式2-1（処遇改善加算対象サービス　総括表）'!$B$30))</f>
        <v/>
      </c>
      <c r="AN55" s="494" t="str">
        <f>IF(基本情報入力シート!$B108="","",IF('別紙様式2-1（処遇改善加算対象サービス　総括表）'!$B$31="","",
'別紙様式2-1（処遇改善加算対象サービス　総括表）'!$B$31))</f>
        <v/>
      </c>
      <c r="AO55" s="508" t="str">
        <f>IF(基本情報入力シート!$B108="","",IF('別紙様式2-1（処遇改善加算対象サービス　総括表）'!$M$32="","",
'別紙様式2-1（処遇改善加算対象サービス　総括表）'!$M$32))</f>
        <v/>
      </c>
      <c r="AP55" s="494" t="str">
        <f>IF(基本情報入力シート!$B108="","",   IF('別紙様式2-2（処遇改善加算対象外サービス　総括表）'!$AH$17="","",'別紙様式2-2（処遇改善加算対象外サービス　総括表）'!$AH$17))</f>
        <v/>
      </c>
      <c r="AQ55" s="494" t="str">
        <f>IF(基本情報入力シート!$B108="","",   IF('別紙様式2-2（処遇改善加算対象外サービス　総括表）'!$AH$18="","", '別紙様式2-2（処遇改善加算対象外サービス　総括表）'!$AH$18))</f>
        <v/>
      </c>
      <c r="AR55" s="494" t="str">
        <f>IF(基本情報入力シート!$B108="","",   IF('別紙様式2-2（処遇改善加算対象外サービス　総括表）'!$AH$19="","",'別紙様式2-2（処遇改善加算対象外サービス　総括表）'!$AH$19))</f>
        <v/>
      </c>
      <c r="AS55" s="494" t="str">
        <f>IF(基本情報入力シート!$B108="","",   IF('別紙様式2-2（処遇改善加算対象外サービス　総括表）'!$F$21="","",'別紙様式2-2（処遇改善加算対象外サービス　総括表）'!$F$21))</f>
        <v/>
      </c>
      <c r="AT55" s="494" t="str">
        <f>IF(基本情報入力シート!$B108="","",   IF('別紙様式2-2（処遇改善加算対象外サービス　総括表）'!$F$22="","",'別紙様式2-2（処遇改善加算対象外サービス　総括表）'!$F$22))</f>
        <v/>
      </c>
      <c r="AU55" s="494" t="str">
        <f>IF(基本情報入力シート!$B108="","",   IF('別紙様式2-2（処遇改善加算対象外サービス　総括表）'!$F$23="","",'別紙様式2-2（処遇改善加算対象外サービス　総括表）'!$F$23))</f>
        <v/>
      </c>
      <c r="AV55" s="494" t="str">
        <f>IF(基本情報入力シート!$B108="","",   IF('別紙様式2-2（処遇改善加算対象外サービス　総括表）'!$F$24="","",'別紙様式2-2（処遇改善加算対象外サービス　総括表）'!$F$24))</f>
        <v/>
      </c>
      <c r="AW55" s="494" t="str">
        <f>IF(基本情報入力シート!$B108="","",   IF('別紙様式2-2（処遇改善加算対象外サービス　総括表）'!$F$25="","",'別紙様式2-2（処遇改善加算対象外サービス　総括表）'!$F$25))</f>
        <v/>
      </c>
      <c r="AX55" s="494" t="str">
        <f>IF(基本情報入力シート!$B108="","",   IF('別紙様式2-2（処遇改善加算対象外サービス　総括表）'!$F$26="","",'別紙様式2-2（処遇改善加算対象外サービス　総括表）'!$F$26))</f>
        <v/>
      </c>
      <c r="AY55" s="494" t="str">
        <f>IF(基本情報入力シート!$B108="","",   IF('別紙様式2-2（処遇改善加算対象外サービス　総括表）'!$F$27="","",'別紙様式2-2（処遇改善加算対象外サービス　総括表）'!$F$27))</f>
        <v/>
      </c>
      <c r="AZ55" s="494" t="str">
        <f>IF(基本情報入力シート!$B108="","",   IF('別紙様式2-2（処遇改善加算対象外サービス　総括表）'!$F$28="","",'別紙様式2-2（処遇改善加算対象外サービス　総括表）'!$F$28))</f>
        <v/>
      </c>
      <c r="BA55" s="494" t="str">
        <f>IF(基本情報入力シート!$B108="","",   IF('別紙様式2-2（処遇改善加算対象外サービス　総括表）'!$F$29="","",'別紙様式2-2（処遇改善加算対象外サービス　総括表）'!$F$29))</f>
        <v/>
      </c>
      <c r="BB55" s="494" t="str">
        <f>IF(基本情報入力シート!$B108="","",   IF('別紙様式2-2（処遇改善加算対象外サービス　総括表）'!$F$30="","",'別紙様式2-2（処遇改善加算対象外サービス　総括表）'!$F$30))</f>
        <v/>
      </c>
      <c r="BC55" s="494" t="str">
        <f>IF(基本情報入力シート!$B108="","",   IF('別紙様式2-2（処遇改善加算対象外サービス　総括表）'!$F$31="","",'別紙様式2-2（処遇改善加算対象外サービス　総括表）'!$F$31))</f>
        <v/>
      </c>
      <c r="BD55" s="494" t="str">
        <f>IF(基本情報入力シート!$B108="","",   IF('別紙様式2-2（処遇改善加算対象外サービス　総括表）'!$F$32="","",'別紙様式2-2（処遇改善加算対象外サービス　総括表）'!$F$32))</f>
        <v/>
      </c>
      <c r="BE55" s="494" t="str">
        <f>IF(基本情報入力シート!$B108="","",   IF('別紙様式2-2（処遇改善加算対象外サービス　総括表）'!$F$33="","",'別紙様式2-2（処遇改善加算対象外サービス　総括表）'!$F$33))</f>
        <v/>
      </c>
      <c r="BF55" s="494" t="str">
        <f>IF(基本情報入力シート!$B108="","",   IF('別紙様式2-2（処遇改善加算対象外サービス　総括表）'!$F$34="","",'別紙様式2-2（処遇改善加算対象外サービス　総括表）'!$F$34))</f>
        <v/>
      </c>
      <c r="BG55" s="494" t="str">
        <f>IF(基本情報入力シート!$B108="","",   IF('別紙様式2-2（処遇改善加算対象外サービス　総括表）'!$F$35="","",'別紙様式2-2（処遇改善加算対象外サービス　総括表）'!$F$35))</f>
        <v/>
      </c>
      <c r="BH55" s="494" t="str">
        <f>IF(基本情報入力シート!$B108="","",   IF('別紙様式2-2（処遇改善加算対象外サービス　総括表）'!$F$36="","",'別紙様式2-2（処遇改善加算対象外サービス　総括表）'!$F$36))</f>
        <v/>
      </c>
      <c r="BI55" s="494" t="str">
        <f>IF(基本情報入力シート!$B108="","",   IF('別紙様式2-2（処遇改善加算対象外サービス　総括表）'!$F$37="","",'別紙様式2-2（処遇改善加算対象外サービス　総括表）'!$F$37))</f>
        <v/>
      </c>
      <c r="BJ55" s="494" t="str">
        <f>IF(基本情報入力シート!$B108="","",   IF('別紙様式2-2（処遇改善加算対象外サービス　総括表）'!$F$38="","",'別紙様式2-2（処遇改善加算対象外サービス　総括表）'!$F$38))</f>
        <v/>
      </c>
      <c r="BK55" s="494" t="str">
        <f>IF(基本情報入力シート!$B108="","",   IF('別紙様式2-2（処遇改善加算対象外サービス　総括表）'!$F$39="","",'別紙様式2-2（処遇改善加算対象外サービス　総括表）'!$F$39))</f>
        <v/>
      </c>
      <c r="BL55" s="494" t="str">
        <f>IF(基本情報入力シート!$B108="","",   IF('別紙様式2-2（処遇改善加算対象外サービス　総括表）'!$F$40="","",'別紙様式2-2（処遇改善加算対象外サービス　総括表）'!$F$40))</f>
        <v/>
      </c>
      <c r="BM55" s="494" t="str">
        <f>IF(基本情報入力シート!$B108="","",   IF('別紙様式2-2（処遇改善加算対象外サービス　総括表）'!$F$41="","",'別紙様式2-2（処遇改善加算対象外サービス　総括表）'!$F$41))</f>
        <v/>
      </c>
      <c r="BN55" s="494" t="str">
        <f>IF(基本情報入力シート!$B108="","",   IF('別紙様式2-2（処遇改善加算対象外サービス　総括表）'!$F$42="","",'別紙様式2-2（処遇改善加算対象外サービス　総括表）'!$F$42))</f>
        <v/>
      </c>
      <c r="BO55" s="494" t="str">
        <f>IF(基本情報入力シート!$B108="","",   IF('別紙様式2-2（処遇改善加算対象外サービス　総括表）'!$F$43="","",'別紙様式2-2（処遇改善加算対象外サービス　総括表）'!$F$43))</f>
        <v/>
      </c>
      <c r="BP55" s="494" t="str">
        <f>IF(基本情報入力シート!$B108="","",   IF('別紙様式2-2（処遇改善加算対象外サービス　総括表）'!$F$44="","",'別紙様式2-2（処遇改善加算対象外サービス　総括表）'!$F$44))</f>
        <v/>
      </c>
      <c r="BQ55" s="494" t="str">
        <f>IF(基本情報入力シート!$B108="","",   IF('別紙様式2-2（処遇改善加算対象外サービス　総括表）'!$F$45="","",'別紙様式2-2（処遇改善加算対象外サービス　総括表）'!$F$45))</f>
        <v/>
      </c>
      <c r="BR55" s="494" t="str">
        <f>IF(基本情報入力シート!$B108="","",   IF('別紙様式2-2（処遇改善加算対象外サービス　総括表）'!$F$46="","",'別紙様式2-2（処遇改善加算対象外サービス　総括表）'!$F$46))</f>
        <v/>
      </c>
      <c r="BS55" s="494" t="str">
        <f>IF(基本情報入力シート!$B108="","",   IF('別紙様式2-2（処遇改善加算対象外サービス　総括表）'!$F$47="","",'別紙様式2-2（処遇改善加算対象外サービス　総括表）'!$F$47))</f>
        <v/>
      </c>
      <c r="BT55" s="494" t="str">
        <f>IF(基本情報入力シート!$B108="","",   IF('別紙様式2-2（処遇改善加算対象外サービス　総括表）'!$F$48="","",'別紙様式2-2（処遇改善加算対象外サービス　総括表）'!$F$48))</f>
        <v/>
      </c>
      <c r="BU55" s="494" t="str">
        <f>IF(基本情報入力シート!$B108="","",   IF('別紙様式2-2（処遇改善加算対象外サービス　総括表）'!$F$49="","",'別紙様式2-2（処遇改善加算対象外サービス　総括表）'!$F$49))</f>
        <v/>
      </c>
    </row>
    <row r="56" spans="1:73">
      <c r="A56" s="508" t="str">
        <f>IF('別紙様式2-3（個表） '!B66="","",'別紙様式2-3（個表） '!A66)</f>
        <v/>
      </c>
      <c r="B56" s="494" t="str">
        <f>IF(基本情報入力シート!B109="","",基本情報入力シート!B109)</f>
        <v/>
      </c>
      <c r="C56" s="513" t="str">
        <f>IF(基本情報入力シート!L109="","",基本情報入力シート!L109)</f>
        <v/>
      </c>
      <c r="D56" s="513" t="str">
        <f>IF(基本情報入力シート!Q109="","",基本情報入力シート!Q109)</f>
        <v/>
      </c>
      <c r="E56" s="513" t="str">
        <f>IF(基本情報入力シート!V109="","",基本情報入力シート!V109)</f>
        <v/>
      </c>
      <c r="F56" s="513" t="str">
        <f>IF(基本情報入力シート!W109="","",基本情報入力シート!W109)</f>
        <v/>
      </c>
      <c r="G56" s="513" t="str">
        <f>IF(基本情報入力シート!Z109="","",基本情報入力シート!Z109)</f>
        <v/>
      </c>
      <c r="H56" s="494" t="str">
        <f>IF(基本情報入力シート!AC109="","",基本情報入力シート!AC109)</f>
        <v/>
      </c>
      <c r="I56" s="514" t="str">
        <f>IF(基本情報入力シート!AD109="","",基本情報入力シート!AD109)</f>
        <v/>
      </c>
      <c r="J56" s="514" t="str">
        <f>IF(基本情報入力シート!AE109="","",基本情報入力シート!AE109)</f>
        <v/>
      </c>
      <c r="K56" s="508" t="str">
        <f>IF('別紙様式2-3（個表） '!J66="","",'別紙様式2-3（個表） '!J66)</f>
        <v/>
      </c>
      <c r="L56" s="508" t="str">
        <f>IF('別紙様式2-3（個表） '!K66="","",'別紙様式2-3（個表） '!K66)</f>
        <v/>
      </c>
      <c r="M56" s="508" t="str">
        <f>IF('別紙様式2-3（個表） '!L66="","",'別紙様式2-3（個表） '!L66)</f>
        <v/>
      </c>
      <c r="N56" s="508" t="str">
        <f>IF('別紙様式2-3（個表） '!M66="","",'別紙様式2-3（個表） '!M66)</f>
        <v/>
      </c>
      <c r="O56" s="508" t="str">
        <f>IF('別紙様式2-3（個表） '!N66="","",'別紙様式2-3（個表） '!N66)</f>
        <v/>
      </c>
      <c r="P56" s="508" t="str">
        <f>IF('別紙様式2-3（個表） '!O66="","",'別紙様式2-3（個表） '!O66)</f>
        <v>令和７年12月</v>
      </c>
      <c r="Q56" s="508" t="str">
        <f>IF('別紙様式2-3（個表） '!P66="","",'別紙様式2-3（個表） '!P66)</f>
        <v>未入力あり</v>
      </c>
      <c r="R56" s="508" t="str">
        <f>IF('別紙様式2-3（個表） '!Q66="","",'別紙様式2-3（個表） '!Q66)</f>
        <v/>
      </c>
      <c r="S56" s="508" t="str">
        <f>IF('別紙様式2-3（個表） '!R66="","",'別紙様式2-3（個表） '!R66)</f>
        <v/>
      </c>
      <c r="T56" s="508" t="str">
        <f>IF('別紙様式2-3（個表） '!S66="","",'別紙様式2-3（個表） '!S66)</f>
        <v/>
      </c>
      <c r="U56" s="494" t="str">
        <f>IF('別紙様式2-3（個表） '!T66="","",'別紙様式2-3（個表） '!T66)</f>
        <v/>
      </c>
      <c r="V56" s="508" t="str">
        <f ca="1">IF(基本情報入力シート!$B109="","",INDIRECT("基本情報入力シート!L1７"))</f>
        <v/>
      </c>
      <c r="W56" s="508" t="str">
        <f ca="1">IF(基本情報入力シート!$B109="","",INDIRECT("基本情報入力シート!L1８"))</f>
        <v/>
      </c>
      <c r="X56" s="508" t="str">
        <f ca="1">IF(基本情報入力シート!B109="","",INDIRECT("基本情報入力シート!L1９")&amp;(INDIRECT("基本情報入力シート!P19"))&amp;(INDIRECT("基本情報入力シート!Q19")))</f>
        <v/>
      </c>
      <c r="Y56" s="508" t="str">
        <f ca="1">IF(基本情報入力シート!$B109="","",INDIRECT("基本情報入力シート!L２０"))</f>
        <v/>
      </c>
      <c r="Z56" s="508" t="str">
        <f ca="1">IF(基本情報入力シート!$B109="","",INDIRECT("基本情報入力シート!L２１"))</f>
        <v/>
      </c>
      <c r="AA56" s="508" t="str">
        <f ca="1">IF(基本情報入力シート!$B109="","",INDIRECT("基本情報入力シート!L２２"))</f>
        <v/>
      </c>
      <c r="AB56" s="508" t="str">
        <f ca="1">IF(基本情報入力シート!$B109="","",INDIRECT("基本情報入力シート!L２３"))</f>
        <v/>
      </c>
      <c r="AC56" s="508" t="str">
        <f ca="1">IF(基本情報入力シート!$B109="","",INDIRECT("基本情報入力シート!L２４"))</f>
        <v/>
      </c>
      <c r="AD56" s="508" t="str">
        <f ca="1">IF(基本情報入力シート!$B109="","",INDIRECT("基本情報入力シート!L２５"))</f>
        <v/>
      </c>
      <c r="AE56" s="508" t="str">
        <f ca="1">IF(基本情報入力シート!$B109="","",INDIRECT("基本情報入力シート!L２6"))</f>
        <v/>
      </c>
      <c r="AF56" s="508" t="str">
        <f ca="1">IF(基本情報入力シート!$B109="","",INDIRECT("基本情報入力シート!L２７"))</f>
        <v/>
      </c>
      <c r="AG56" s="508" t="str">
        <f ca="1">IF(基本情報入力シート!$B109="","",INDIRECT("基本情報入力シート!L２８"))</f>
        <v/>
      </c>
      <c r="AH56" s="494" t="str">
        <f ca="1">IF(基本情報入力シート!$B109="","",INDIRECT("'別紙様式2-1（処遇改善加算対象サービス　総括表）'!AH18"))</f>
        <v/>
      </c>
      <c r="AI56" s="494" t="str">
        <f ca="1">IF(基本情報入力シート!$B109="","",INDIRECT("'別紙様式2-1（処遇改善加算対象サービス　総括表）'!AH２２"))</f>
        <v/>
      </c>
      <c r="AJ56" s="494" t="str">
        <f>IF(基本情報入力シート!$B109="","",IF('別紙様式2-1（処遇改善加算対象サービス　総括表）'!$B$24="","",
'別紙様式2-1（処遇改善加算対象サービス　総括表）'!$B$24))</f>
        <v/>
      </c>
      <c r="AK56" s="494" t="str">
        <f>IF(基本情報入力シート!$B109="","",IF('別紙様式2-1（処遇改善加算対象サービス　総括表）'!$B$25="","",
'別紙様式2-1（処遇改善加算対象サービス　総括表）'!$B$25))</f>
        <v/>
      </c>
      <c r="AL56" s="494" t="str">
        <f>IF(基本情報入力シート!$B109="","",IF('別紙様式2-1（処遇改善加算対象サービス　総括表）'!$B$26="","",
'別紙様式2-1（処遇改善加算対象サービス　総括表）'!$B$26))</f>
        <v/>
      </c>
      <c r="AM56" s="494" t="str">
        <f>IF(基本情報入力シート!$B109="","",IF('別紙様式2-1（処遇改善加算対象サービス　総括表）'!$B$30="","",
'別紙様式2-1（処遇改善加算対象サービス　総括表）'!$B$30))</f>
        <v/>
      </c>
      <c r="AN56" s="494" t="str">
        <f>IF(基本情報入力シート!$B109="","",IF('別紙様式2-1（処遇改善加算対象サービス　総括表）'!$B$31="","",
'別紙様式2-1（処遇改善加算対象サービス　総括表）'!$B$31))</f>
        <v/>
      </c>
      <c r="AO56" s="508" t="str">
        <f>IF(基本情報入力シート!$B109="","",IF('別紙様式2-1（処遇改善加算対象サービス　総括表）'!$M$32="","",
'別紙様式2-1（処遇改善加算対象サービス　総括表）'!$M$32))</f>
        <v/>
      </c>
      <c r="AP56" s="494" t="str">
        <f>IF(基本情報入力シート!$B109="","",   IF('別紙様式2-2（処遇改善加算対象外サービス　総括表）'!$AH$17="","",'別紙様式2-2（処遇改善加算対象外サービス　総括表）'!$AH$17))</f>
        <v/>
      </c>
      <c r="AQ56" s="494" t="str">
        <f>IF(基本情報入力シート!$B109="","",   IF('別紙様式2-2（処遇改善加算対象外サービス　総括表）'!$AH$18="","", '別紙様式2-2（処遇改善加算対象外サービス　総括表）'!$AH$18))</f>
        <v/>
      </c>
      <c r="AR56" s="494" t="str">
        <f>IF(基本情報入力シート!$B109="","",   IF('別紙様式2-2（処遇改善加算対象外サービス　総括表）'!$AH$19="","",'別紙様式2-2（処遇改善加算対象外サービス　総括表）'!$AH$19))</f>
        <v/>
      </c>
      <c r="AS56" s="494" t="str">
        <f>IF(基本情報入力シート!$B109="","",   IF('別紙様式2-2（処遇改善加算対象外サービス　総括表）'!$F$21="","",'別紙様式2-2（処遇改善加算対象外サービス　総括表）'!$F$21))</f>
        <v/>
      </c>
      <c r="AT56" s="494" t="str">
        <f>IF(基本情報入力シート!$B109="","",   IF('別紙様式2-2（処遇改善加算対象外サービス　総括表）'!$F$22="","",'別紙様式2-2（処遇改善加算対象外サービス　総括表）'!$F$22))</f>
        <v/>
      </c>
      <c r="AU56" s="494" t="str">
        <f>IF(基本情報入力シート!$B109="","",   IF('別紙様式2-2（処遇改善加算対象外サービス　総括表）'!$F$23="","",'別紙様式2-2（処遇改善加算対象外サービス　総括表）'!$F$23))</f>
        <v/>
      </c>
      <c r="AV56" s="494" t="str">
        <f>IF(基本情報入力シート!$B109="","",   IF('別紙様式2-2（処遇改善加算対象外サービス　総括表）'!$F$24="","",'別紙様式2-2（処遇改善加算対象外サービス　総括表）'!$F$24))</f>
        <v/>
      </c>
      <c r="AW56" s="494" t="str">
        <f>IF(基本情報入力シート!$B109="","",   IF('別紙様式2-2（処遇改善加算対象外サービス　総括表）'!$F$25="","",'別紙様式2-2（処遇改善加算対象外サービス　総括表）'!$F$25))</f>
        <v/>
      </c>
      <c r="AX56" s="494" t="str">
        <f>IF(基本情報入力シート!$B109="","",   IF('別紙様式2-2（処遇改善加算対象外サービス　総括表）'!$F$26="","",'別紙様式2-2（処遇改善加算対象外サービス　総括表）'!$F$26))</f>
        <v/>
      </c>
      <c r="AY56" s="494" t="str">
        <f>IF(基本情報入力シート!$B109="","",   IF('別紙様式2-2（処遇改善加算対象外サービス　総括表）'!$F$27="","",'別紙様式2-2（処遇改善加算対象外サービス　総括表）'!$F$27))</f>
        <v/>
      </c>
      <c r="AZ56" s="494" t="str">
        <f>IF(基本情報入力シート!$B109="","",   IF('別紙様式2-2（処遇改善加算対象外サービス　総括表）'!$F$28="","",'別紙様式2-2（処遇改善加算対象外サービス　総括表）'!$F$28))</f>
        <v/>
      </c>
      <c r="BA56" s="494" t="str">
        <f>IF(基本情報入力シート!$B109="","",   IF('別紙様式2-2（処遇改善加算対象外サービス　総括表）'!$F$29="","",'別紙様式2-2（処遇改善加算対象外サービス　総括表）'!$F$29))</f>
        <v/>
      </c>
      <c r="BB56" s="494" t="str">
        <f>IF(基本情報入力シート!$B109="","",   IF('別紙様式2-2（処遇改善加算対象外サービス　総括表）'!$F$30="","",'別紙様式2-2（処遇改善加算対象外サービス　総括表）'!$F$30))</f>
        <v/>
      </c>
      <c r="BC56" s="494" t="str">
        <f>IF(基本情報入力シート!$B109="","",   IF('別紙様式2-2（処遇改善加算対象外サービス　総括表）'!$F$31="","",'別紙様式2-2（処遇改善加算対象外サービス　総括表）'!$F$31))</f>
        <v/>
      </c>
      <c r="BD56" s="494" t="str">
        <f>IF(基本情報入力シート!$B109="","",   IF('別紙様式2-2（処遇改善加算対象外サービス　総括表）'!$F$32="","",'別紙様式2-2（処遇改善加算対象外サービス　総括表）'!$F$32))</f>
        <v/>
      </c>
      <c r="BE56" s="494" t="str">
        <f>IF(基本情報入力シート!$B109="","",   IF('別紙様式2-2（処遇改善加算対象外サービス　総括表）'!$F$33="","",'別紙様式2-2（処遇改善加算対象外サービス　総括表）'!$F$33))</f>
        <v/>
      </c>
      <c r="BF56" s="494" t="str">
        <f>IF(基本情報入力シート!$B109="","",   IF('別紙様式2-2（処遇改善加算対象外サービス　総括表）'!$F$34="","",'別紙様式2-2（処遇改善加算対象外サービス　総括表）'!$F$34))</f>
        <v/>
      </c>
      <c r="BG56" s="494" t="str">
        <f>IF(基本情報入力シート!$B109="","",   IF('別紙様式2-2（処遇改善加算対象外サービス　総括表）'!$F$35="","",'別紙様式2-2（処遇改善加算対象外サービス　総括表）'!$F$35))</f>
        <v/>
      </c>
      <c r="BH56" s="494" t="str">
        <f>IF(基本情報入力シート!$B109="","",   IF('別紙様式2-2（処遇改善加算対象外サービス　総括表）'!$F$36="","",'別紙様式2-2（処遇改善加算対象外サービス　総括表）'!$F$36))</f>
        <v/>
      </c>
      <c r="BI56" s="494" t="str">
        <f>IF(基本情報入力シート!$B109="","",   IF('別紙様式2-2（処遇改善加算対象外サービス　総括表）'!$F$37="","",'別紙様式2-2（処遇改善加算対象外サービス　総括表）'!$F$37))</f>
        <v/>
      </c>
      <c r="BJ56" s="494" t="str">
        <f>IF(基本情報入力シート!$B109="","",   IF('別紙様式2-2（処遇改善加算対象外サービス　総括表）'!$F$38="","",'別紙様式2-2（処遇改善加算対象外サービス　総括表）'!$F$38))</f>
        <v/>
      </c>
      <c r="BK56" s="494" t="str">
        <f>IF(基本情報入力シート!$B109="","",   IF('別紙様式2-2（処遇改善加算対象外サービス　総括表）'!$F$39="","",'別紙様式2-2（処遇改善加算対象外サービス　総括表）'!$F$39))</f>
        <v/>
      </c>
      <c r="BL56" s="494" t="str">
        <f>IF(基本情報入力シート!$B109="","",   IF('別紙様式2-2（処遇改善加算対象外サービス　総括表）'!$F$40="","",'別紙様式2-2（処遇改善加算対象外サービス　総括表）'!$F$40))</f>
        <v/>
      </c>
      <c r="BM56" s="494" t="str">
        <f>IF(基本情報入力シート!$B109="","",   IF('別紙様式2-2（処遇改善加算対象外サービス　総括表）'!$F$41="","",'別紙様式2-2（処遇改善加算対象外サービス　総括表）'!$F$41))</f>
        <v/>
      </c>
      <c r="BN56" s="494" t="str">
        <f>IF(基本情報入力シート!$B109="","",   IF('別紙様式2-2（処遇改善加算対象外サービス　総括表）'!$F$42="","",'別紙様式2-2（処遇改善加算対象外サービス　総括表）'!$F$42))</f>
        <v/>
      </c>
      <c r="BO56" s="494" t="str">
        <f>IF(基本情報入力シート!$B109="","",   IF('別紙様式2-2（処遇改善加算対象外サービス　総括表）'!$F$43="","",'別紙様式2-2（処遇改善加算対象外サービス　総括表）'!$F$43))</f>
        <v/>
      </c>
      <c r="BP56" s="494" t="str">
        <f>IF(基本情報入力シート!$B109="","",   IF('別紙様式2-2（処遇改善加算対象外サービス　総括表）'!$F$44="","",'別紙様式2-2（処遇改善加算対象外サービス　総括表）'!$F$44))</f>
        <v/>
      </c>
      <c r="BQ56" s="494" t="str">
        <f>IF(基本情報入力シート!$B109="","",   IF('別紙様式2-2（処遇改善加算対象外サービス　総括表）'!$F$45="","",'別紙様式2-2（処遇改善加算対象外サービス　総括表）'!$F$45))</f>
        <v/>
      </c>
      <c r="BR56" s="494" t="str">
        <f>IF(基本情報入力シート!$B109="","",   IF('別紙様式2-2（処遇改善加算対象外サービス　総括表）'!$F$46="","",'別紙様式2-2（処遇改善加算対象外サービス　総括表）'!$F$46))</f>
        <v/>
      </c>
      <c r="BS56" s="494" t="str">
        <f>IF(基本情報入力シート!$B109="","",   IF('別紙様式2-2（処遇改善加算対象外サービス　総括表）'!$F$47="","",'別紙様式2-2（処遇改善加算対象外サービス　総括表）'!$F$47))</f>
        <v/>
      </c>
      <c r="BT56" s="494" t="str">
        <f>IF(基本情報入力シート!$B109="","",   IF('別紙様式2-2（処遇改善加算対象外サービス　総括表）'!$F$48="","",'別紙様式2-2（処遇改善加算対象外サービス　総括表）'!$F$48))</f>
        <v/>
      </c>
      <c r="BU56" s="494" t="str">
        <f>IF(基本情報入力シート!$B109="","",   IF('別紙様式2-2（処遇改善加算対象外サービス　総括表）'!$F$49="","",'別紙様式2-2（処遇改善加算対象外サービス　総括表）'!$F$49))</f>
        <v/>
      </c>
    </row>
    <row r="57" spans="1:73">
      <c r="A57" s="508" t="str">
        <f>IF('別紙様式2-3（個表） '!B67="","",'別紙様式2-3（個表） '!A67)</f>
        <v/>
      </c>
      <c r="B57" s="494" t="str">
        <f>IF(基本情報入力シート!B110="","",基本情報入力シート!B110)</f>
        <v/>
      </c>
      <c r="C57" s="513" t="str">
        <f>IF(基本情報入力シート!L110="","",基本情報入力シート!L110)</f>
        <v/>
      </c>
      <c r="D57" s="513" t="str">
        <f>IF(基本情報入力シート!Q110="","",基本情報入力シート!Q110)</f>
        <v/>
      </c>
      <c r="E57" s="513" t="str">
        <f>IF(基本情報入力シート!V110="","",基本情報入力シート!V110)</f>
        <v/>
      </c>
      <c r="F57" s="513" t="str">
        <f>IF(基本情報入力シート!W110="","",基本情報入力シート!W110)</f>
        <v/>
      </c>
      <c r="G57" s="513" t="str">
        <f>IF(基本情報入力シート!Z110="","",基本情報入力シート!Z110)</f>
        <v/>
      </c>
      <c r="H57" s="494" t="str">
        <f>IF(基本情報入力シート!AC110="","",基本情報入力シート!AC110)</f>
        <v/>
      </c>
      <c r="I57" s="514" t="str">
        <f>IF(基本情報入力シート!AD110="","",基本情報入力シート!AD110)</f>
        <v/>
      </c>
      <c r="J57" s="514" t="str">
        <f>IF(基本情報入力シート!AE110="","",基本情報入力シート!AE110)</f>
        <v/>
      </c>
      <c r="K57" s="508" t="str">
        <f>IF('別紙様式2-3（個表） '!J67="","",'別紙様式2-3（個表） '!J67)</f>
        <v/>
      </c>
      <c r="L57" s="508" t="str">
        <f>IF('別紙様式2-3（個表） '!K67="","",'別紙様式2-3（個表） '!K67)</f>
        <v/>
      </c>
      <c r="M57" s="508" t="str">
        <f>IF('別紙様式2-3（個表） '!L67="","",'別紙様式2-3（個表） '!L67)</f>
        <v/>
      </c>
      <c r="N57" s="508" t="str">
        <f>IF('別紙様式2-3（個表） '!M67="","",'別紙様式2-3（個表） '!M67)</f>
        <v/>
      </c>
      <c r="O57" s="508" t="str">
        <f>IF('別紙様式2-3（個表） '!N67="","",'別紙様式2-3（個表） '!N67)</f>
        <v/>
      </c>
      <c r="P57" s="508" t="str">
        <f>IF('別紙様式2-3（個表） '!O67="","",'別紙様式2-3（個表） '!O67)</f>
        <v>令和７年12月</v>
      </c>
      <c r="Q57" s="508" t="str">
        <f>IF('別紙様式2-3（個表） '!P67="","",'別紙様式2-3（個表） '!P67)</f>
        <v>未入力あり</v>
      </c>
      <c r="R57" s="508" t="str">
        <f>IF('別紙様式2-3（個表） '!Q67="","",'別紙様式2-3（個表） '!Q67)</f>
        <v/>
      </c>
      <c r="S57" s="508" t="str">
        <f>IF('別紙様式2-3（個表） '!R67="","",'別紙様式2-3（個表） '!R67)</f>
        <v/>
      </c>
      <c r="T57" s="508" t="str">
        <f>IF('別紙様式2-3（個表） '!S67="","",'別紙様式2-3（個表） '!S67)</f>
        <v/>
      </c>
      <c r="U57" s="494" t="str">
        <f>IF('別紙様式2-3（個表） '!T67="","",'別紙様式2-3（個表） '!T67)</f>
        <v/>
      </c>
      <c r="V57" s="508" t="str">
        <f ca="1">IF(基本情報入力シート!$B110="","",INDIRECT("基本情報入力シート!L1７"))</f>
        <v/>
      </c>
      <c r="W57" s="508" t="str">
        <f ca="1">IF(基本情報入力シート!$B110="","",INDIRECT("基本情報入力シート!L1８"))</f>
        <v/>
      </c>
      <c r="X57" s="508" t="str">
        <f ca="1">IF(基本情報入力シート!B110="","",INDIRECT("基本情報入力シート!L1９")&amp;(INDIRECT("基本情報入力シート!P19"))&amp;(INDIRECT("基本情報入力シート!Q19")))</f>
        <v/>
      </c>
      <c r="Y57" s="508" t="str">
        <f ca="1">IF(基本情報入力シート!$B110="","",INDIRECT("基本情報入力シート!L２０"))</f>
        <v/>
      </c>
      <c r="Z57" s="508" t="str">
        <f ca="1">IF(基本情報入力シート!$B110="","",INDIRECT("基本情報入力シート!L２１"))</f>
        <v/>
      </c>
      <c r="AA57" s="508" t="str">
        <f ca="1">IF(基本情報入力シート!$B110="","",INDIRECT("基本情報入力シート!L２２"))</f>
        <v/>
      </c>
      <c r="AB57" s="508" t="str">
        <f ca="1">IF(基本情報入力シート!$B110="","",INDIRECT("基本情報入力シート!L２３"))</f>
        <v/>
      </c>
      <c r="AC57" s="508" t="str">
        <f ca="1">IF(基本情報入力シート!$B110="","",INDIRECT("基本情報入力シート!L２４"))</f>
        <v/>
      </c>
      <c r="AD57" s="508" t="str">
        <f ca="1">IF(基本情報入力シート!$B110="","",INDIRECT("基本情報入力シート!L２５"))</f>
        <v/>
      </c>
      <c r="AE57" s="508" t="str">
        <f ca="1">IF(基本情報入力シート!$B110="","",INDIRECT("基本情報入力シート!L２6"))</f>
        <v/>
      </c>
      <c r="AF57" s="508" t="str">
        <f ca="1">IF(基本情報入力シート!$B110="","",INDIRECT("基本情報入力シート!L２７"))</f>
        <v/>
      </c>
      <c r="AG57" s="508" t="str">
        <f ca="1">IF(基本情報入力シート!$B110="","",INDIRECT("基本情報入力シート!L２８"))</f>
        <v/>
      </c>
      <c r="AH57" s="494" t="str">
        <f ca="1">IF(基本情報入力シート!$B110="","",INDIRECT("'別紙様式2-1（処遇改善加算対象サービス　総括表）'!AH18"))</f>
        <v/>
      </c>
      <c r="AI57" s="494" t="str">
        <f ca="1">IF(基本情報入力シート!$B110="","",INDIRECT("'別紙様式2-1（処遇改善加算対象サービス　総括表）'!AH２２"))</f>
        <v/>
      </c>
      <c r="AJ57" s="494" t="str">
        <f>IF(基本情報入力シート!$B110="","",IF('別紙様式2-1（処遇改善加算対象サービス　総括表）'!$B$24="","",
'別紙様式2-1（処遇改善加算対象サービス　総括表）'!$B$24))</f>
        <v/>
      </c>
      <c r="AK57" s="494" t="str">
        <f>IF(基本情報入力シート!$B110="","",IF('別紙様式2-1（処遇改善加算対象サービス　総括表）'!$B$25="","",
'別紙様式2-1（処遇改善加算対象サービス　総括表）'!$B$25))</f>
        <v/>
      </c>
      <c r="AL57" s="494" t="str">
        <f>IF(基本情報入力シート!$B110="","",IF('別紙様式2-1（処遇改善加算対象サービス　総括表）'!$B$26="","",
'別紙様式2-1（処遇改善加算対象サービス　総括表）'!$B$26))</f>
        <v/>
      </c>
      <c r="AM57" s="494" t="str">
        <f>IF(基本情報入力シート!$B110="","",IF('別紙様式2-1（処遇改善加算対象サービス　総括表）'!$B$30="","",
'別紙様式2-1（処遇改善加算対象サービス　総括表）'!$B$30))</f>
        <v/>
      </c>
      <c r="AN57" s="494" t="str">
        <f>IF(基本情報入力シート!$B110="","",IF('別紙様式2-1（処遇改善加算対象サービス　総括表）'!$B$31="","",
'別紙様式2-1（処遇改善加算対象サービス　総括表）'!$B$31))</f>
        <v/>
      </c>
      <c r="AO57" s="508" t="str">
        <f>IF(基本情報入力シート!$B110="","",IF('別紙様式2-1（処遇改善加算対象サービス　総括表）'!$M$32="","",
'別紙様式2-1（処遇改善加算対象サービス　総括表）'!$M$32))</f>
        <v/>
      </c>
      <c r="AP57" s="494" t="str">
        <f>IF(基本情報入力シート!$B110="","",   IF('別紙様式2-2（処遇改善加算対象外サービス　総括表）'!$AH$17="","",'別紙様式2-2（処遇改善加算対象外サービス　総括表）'!$AH$17))</f>
        <v/>
      </c>
      <c r="AQ57" s="494" t="str">
        <f>IF(基本情報入力シート!$B110="","",   IF('別紙様式2-2（処遇改善加算対象外サービス　総括表）'!$AH$18="","", '別紙様式2-2（処遇改善加算対象外サービス　総括表）'!$AH$18))</f>
        <v/>
      </c>
      <c r="AR57" s="494" t="str">
        <f>IF(基本情報入力シート!$B110="","",   IF('別紙様式2-2（処遇改善加算対象外サービス　総括表）'!$AH$19="","",'別紙様式2-2（処遇改善加算対象外サービス　総括表）'!$AH$19))</f>
        <v/>
      </c>
      <c r="AS57" s="494" t="str">
        <f>IF(基本情報入力シート!$B110="","",   IF('別紙様式2-2（処遇改善加算対象外サービス　総括表）'!$F$21="","",'別紙様式2-2（処遇改善加算対象外サービス　総括表）'!$F$21))</f>
        <v/>
      </c>
      <c r="AT57" s="494" t="str">
        <f>IF(基本情報入力シート!$B110="","",   IF('別紙様式2-2（処遇改善加算対象外サービス　総括表）'!$F$22="","",'別紙様式2-2（処遇改善加算対象外サービス　総括表）'!$F$22))</f>
        <v/>
      </c>
      <c r="AU57" s="494" t="str">
        <f>IF(基本情報入力シート!$B110="","",   IF('別紙様式2-2（処遇改善加算対象外サービス　総括表）'!$F$23="","",'別紙様式2-2（処遇改善加算対象外サービス　総括表）'!$F$23))</f>
        <v/>
      </c>
      <c r="AV57" s="494" t="str">
        <f>IF(基本情報入力シート!$B110="","",   IF('別紙様式2-2（処遇改善加算対象外サービス　総括表）'!$F$24="","",'別紙様式2-2（処遇改善加算対象外サービス　総括表）'!$F$24))</f>
        <v/>
      </c>
      <c r="AW57" s="494" t="str">
        <f>IF(基本情報入力シート!$B110="","",   IF('別紙様式2-2（処遇改善加算対象外サービス　総括表）'!$F$25="","",'別紙様式2-2（処遇改善加算対象外サービス　総括表）'!$F$25))</f>
        <v/>
      </c>
      <c r="AX57" s="494" t="str">
        <f>IF(基本情報入力シート!$B110="","",   IF('別紙様式2-2（処遇改善加算対象外サービス　総括表）'!$F$26="","",'別紙様式2-2（処遇改善加算対象外サービス　総括表）'!$F$26))</f>
        <v/>
      </c>
      <c r="AY57" s="494" t="str">
        <f>IF(基本情報入力シート!$B110="","",   IF('別紙様式2-2（処遇改善加算対象外サービス　総括表）'!$F$27="","",'別紙様式2-2（処遇改善加算対象外サービス　総括表）'!$F$27))</f>
        <v/>
      </c>
      <c r="AZ57" s="494" t="str">
        <f>IF(基本情報入力シート!$B110="","",   IF('別紙様式2-2（処遇改善加算対象外サービス　総括表）'!$F$28="","",'別紙様式2-2（処遇改善加算対象外サービス　総括表）'!$F$28))</f>
        <v/>
      </c>
      <c r="BA57" s="494" t="str">
        <f>IF(基本情報入力シート!$B110="","",   IF('別紙様式2-2（処遇改善加算対象外サービス　総括表）'!$F$29="","",'別紙様式2-2（処遇改善加算対象外サービス　総括表）'!$F$29))</f>
        <v/>
      </c>
      <c r="BB57" s="494" t="str">
        <f>IF(基本情報入力シート!$B110="","",   IF('別紙様式2-2（処遇改善加算対象外サービス　総括表）'!$F$30="","",'別紙様式2-2（処遇改善加算対象外サービス　総括表）'!$F$30))</f>
        <v/>
      </c>
      <c r="BC57" s="494" t="str">
        <f>IF(基本情報入力シート!$B110="","",   IF('別紙様式2-2（処遇改善加算対象外サービス　総括表）'!$F$31="","",'別紙様式2-2（処遇改善加算対象外サービス　総括表）'!$F$31))</f>
        <v/>
      </c>
      <c r="BD57" s="494" t="str">
        <f>IF(基本情報入力シート!$B110="","",   IF('別紙様式2-2（処遇改善加算対象外サービス　総括表）'!$F$32="","",'別紙様式2-2（処遇改善加算対象外サービス　総括表）'!$F$32))</f>
        <v/>
      </c>
      <c r="BE57" s="494" t="str">
        <f>IF(基本情報入力シート!$B110="","",   IF('別紙様式2-2（処遇改善加算対象外サービス　総括表）'!$F$33="","",'別紙様式2-2（処遇改善加算対象外サービス　総括表）'!$F$33))</f>
        <v/>
      </c>
      <c r="BF57" s="494" t="str">
        <f>IF(基本情報入力シート!$B110="","",   IF('別紙様式2-2（処遇改善加算対象外サービス　総括表）'!$F$34="","",'別紙様式2-2（処遇改善加算対象外サービス　総括表）'!$F$34))</f>
        <v/>
      </c>
      <c r="BG57" s="494" t="str">
        <f>IF(基本情報入力シート!$B110="","",   IF('別紙様式2-2（処遇改善加算対象外サービス　総括表）'!$F$35="","",'別紙様式2-2（処遇改善加算対象外サービス　総括表）'!$F$35))</f>
        <v/>
      </c>
      <c r="BH57" s="494" t="str">
        <f>IF(基本情報入力シート!$B110="","",   IF('別紙様式2-2（処遇改善加算対象外サービス　総括表）'!$F$36="","",'別紙様式2-2（処遇改善加算対象外サービス　総括表）'!$F$36))</f>
        <v/>
      </c>
      <c r="BI57" s="494" t="str">
        <f>IF(基本情報入力シート!$B110="","",   IF('別紙様式2-2（処遇改善加算対象外サービス　総括表）'!$F$37="","",'別紙様式2-2（処遇改善加算対象外サービス　総括表）'!$F$37))</f>
        <v/>
      </c>
      <c r="BJ57" s="494" t="str">
        <f>IF(基本情報入力シート!$B110="","",   IF('別紙様式2-2（処遇改善加算対象外サービス　総括表）'!$F$38="","",'別紙様式2-2（処遇改善加算対象外サービス　総括表）'!$F$38))</f>
        <v/>
      </c>
      <c r="BK57" s="494" t="str">
        <f>IF(基本情報入力シート!$B110="","",   IF('別紙様式2-2（処遇改善加算対象外サービス　総括表）'!$F$39="","",'別紙様式2-2（処遇改善加算対象外サービス　総括表）'!$F$39))</f>
        <v/>
      </c>
      <c r="BL57" s="494" t="str">
        <f>IF(基本情報入力シート!$B110="","",   IF('別紙様式2-2（処遇改善加算対象外サービス　総括表）'!$F$40="","",'別紙様式2-2（処遇改善加算対象外サービス　総括表）'!$F$40))</f>
        <v/>
      </c>
      <c r="BM57" s="494" t="str">
        <f>IF(基本情報入力シート!$B110="","",   IF('別紙様式2-2（処遇改善加算対象外サービス　総括表）'!$F$41="","",'別紙様式2-2（処遇改善加算対象外サービス　総括表）'!$F$41))</f>
        <v/>
      </c>
      <c r="BN57" s="494" t="str">
        <f>IF(基本情報入力シート!$B110="","",   IF('別紙様式2-2（処遇改善加算対象外サービス　総括表）'!$F$42="","",'別紙様式2-2（処遇改善加算対象外サービス　総括表）'!$F$42))</f>
        <v/>
      </c>
      <c r="BO57" s="494" t="str">
        <f>IF(基本情報入力シート!$B110="","",   IF('別紙様式2-2（処遇改善加算対象外サービス　総括表）'!$F$43="","",'別紙様式2-2（処遇改善加算対象外サービス　総括表）'!$F$43))</f>
        <v/>
      </c>
      <c r="BP57" s="494" t="str">
        <f>IF(基本情報入力シート!$B110="","",   IF('別紙様式2-2（処遇改善加算対象外サービス　総括表）'!$F$44="","",'別紙様式2-2（処遇改善加算対象外サービス　総括表）'!$F$44))</f>
        <v/>
      </c>
      <c r="BQ57" s="494" t="str">
        <f>IF(基本情報入力シート!$B110="","",   IF('別紙様式2-2（処遇改善加算対象外サービス　総括表）'!$F$45="","",'別紙様式2-2（処遇改善加算対象外サービス　総括表）'!$F$45))</f>
        <v/>
      </c>
      <c r="BR57" s="494" t="str">
        <f>IF(基本情報入力シート!$B110="","",   IF('別紙様式2-2（処遇改善加算対象外サービス　総括表）'!$F$46="","",'別紙様式2-2（処遇改善加算対象外サービス　総括表）'!$F$46))</f>
        <v/>
      </c>
      <c r="BS57" s="494" t="str">
        <f>IF(基本情報入力シート!$B110="","",   IF('別紙様式2-2（処遇改善加算対象外サービス　総括表）'!$F$47="","",'別紙様式2-2（処遇改善加算対象外サービス　総括表）'!$F$47))</f>
        <v/>
      </c>
      <c r="BT57" s="494" t="str">
        <f>IF(基本情報入力シート!$B110="","",   IF('別紙様式2-2（処遇改善加算対象外サービス　総括表）'!$F$48="","",'別紙様式2-2（処遇改善加算対象外サービス　総括表）'!$F$48))</f>
        <v/>
      </c>
      <c r="BU57" s="494" t="str">
        <f>IF(基本情報入力シート!$B110="","",   IF('別紙様式2-2（処遇改善加算対象外サービス　総括表）'!$F$49="","",'別紙様式2-2（処遇改善加算対象外サービス　総括表）'!$F$49))</f>
        <v/>
      </c>
    </row>
    <row r="58" spans="1:73">
      <c r="A58" s="508" t="str">
        <f>IF('別紙様式2-3（個表） '!B68="","",'別紙様式2-3（個表） '!A68)</f>
        <v/>
      </c>
      <c r="B58" s="494" t="str">
        <f>IF(基本情報入力シート!B111="","",基本情報入力シート!B111)</f>
        <v/>
      </c>
      <c r="C58" s="513" t="str">
        <f>IF(基本情報入力シート!L111="","",基本情報入力シート!L111)</f>
        <v/>
      </c>
      <c r="D58" s="513" t="str">
        <f>IF(基本情報入力シート!Q111="","",基本情報入力シート!Q111)</f>
        <v/>
      </c>
      <c r="E58" s="513" t="str">
        <f>IF(基本情報入力シート!V111="","",基本情報入力シート!V111)</f>
        <v/>
      </c>
      <c r="F58" s="513" t="str">
        <f>IF(基本情報入力シート!W111="","",基本情報入力シート!W111)</f>
        <v/>
      </c>
      <c r="G58" s="513" t="str">
        <f>IF(基本情報入力シート!Z111="","",基本情報入力シート!Z111)</f>
        <v/>
      </c>
      <c r="H58" s="494" t="str">
        <f>IF(基本情報入力シート!AC111="","",基本情報入力シート!AC111)</f>
        <v/>
      </c>
      <c r="I58" s="514" t="str">
        <f>IF(基本情報入力シート!AD111="","",基本情報入力シート!AD111)</f>
        <v/>
      </c>
      <c r="J58" s="514" t="str">
        <f>IF(基本情報入力シート!AE111="","",基本情報入力シート!AE111)</f>
        <v/>
      </c>
      <c r="K58" s="508" t="str">
        <f>IF('別紙様式2-3（個表） '!J68="","",'別紙様式2-3（個表） '!J68)</f>
        <v/>
      </c>
      <c r="L58" s="508" t="str">
        <f>IF('別紙様式2-3（個表） '!K68="","",'別紙様式2-3（個表） '!K68)</f>
        <v/>
      </c>
      <c r="M58" s="508" t="str">
        <f>IF('別紙様式2-3（個表） '!L68="","",'別紙様式2-3（個表） '!L68)</f>
        <v/>
      </c>
      <c r="N58" s="508" t="str">
        <f>IF('別紙様式2-3（個表） '!M68="","",'別紙様式2-3（個表） '!M68)</f>
        <v/>
      </c>
      <c r="O58" s="508" t="str">
        <f>IF('別紙様式2-3（個表） '!N68="","",'別紙様式2-3（個表） '!N68)</f>
        <v/>
      </c>
      <c r="P58" s="508" t="str">
        <f>IF('別紙様式2-3（個表） '!O68="","",'別紙様式2-3（個表） '!O68)</f>
        <v>令和７年12月</v>
      </c>
      <c r="Q58" s="508" t="str">
        <f>IF('別紙様式2-3（個表） '!P68="","",'別紙様式2-3（個表） '!P68)</f>
        <v>未入力あり</v>
      </c>
      <c r="R58" s="508" t="str">
        <f>IF('別紙様式2-3（個表） '!Q68="","",'別紙様式2-3（個表） '!Q68)</f>
        <v/>
      </c>
      <c r="S58" s="508" t="str">
        <f>IF('別紙様式2-3（個表） '!R68="","",'別紙様式2-3（個表） '!R68)</f>
        <v/>
      </c>
      <c r="T58" s="508" t="str">
        <f>IF('別紙様式2-3（個表） '!S68="","",'別紙様式2-3（個表） '!S68)</f>
        <v/>
      </c>
      <c r="U58" s="494" t="str">
        <f>IF('別紙様式2-3（個表） '!T68="","",'別紙様式2-3（個表） '!T68)</f>
        <v/>
      </c>
      <c r="V58" s="508" t="str">
        <f ca="1">IF(基本情報入力シート!$B111="","",INDIRECT("基本情報入力シート!L1７"))</f>
        <v/>
      </c>
      <c r="W58" s="508" t="str">
        <f ca="1">IF(基本情報入力シート!$B111="","",INDIRECT("基本情報入力シート!L1８"))</f>
        <v/>
      </c>
      <c r="X58" s="508" t="str">
        <f ca="1">IF(基本情報入力シート!B111="","",INDIRECT("基本情報入力シート!L1９")&amp;(INDIRECT("基本情報入力シート!P19"))&amp;(INDIRECT("基本情報入力シート!Q19")))</f>
        <v/>
      </c>
      <c r="Y58" s="508" t="str">
        <f ca="1">IF(基本情報入力シート!$B111="","",INDIRECT("基本情報入力シート!L２０"))</f>
        <v/>
      </c>
      <c r="Z58" s="508" t="str">
        <f ca="1">IF(基本情報入力シート!$B111="","",INDIRECT("基本情報入力シート!L２１"))</f>
        <v/>
      </c>
      <c r="AA58" s="508" t="str">
        <f ca="1">IF(基本情報入力シート!$B111="","",INDIRECT("基本情報入力シート!L２２"))</f>
        <v/>
      </c>
      <c r="AB58" s="508" t="str">
        <f ca="1">IF(基本情報入力シート!$B111="","",INDIRECT("基本情報入力シート!L２３"))</f>
        <v/>
      </c>
      <c r="AC58" s="508" t="str">
        <f ca="1">IF(基本情報入力シート!$B111="","",INDIRECT("基本情報入力シート!L２４"))</f>
        <v/>
      </c>
      <c r="AD58" s="508" t="str">
        <f ca="1">IF(基本情報入力シート!$B111="","",INDIRECT("基本情報入力シート!L２５"))</f>
        <v/>
      </c>
      <c r="AE58" s="508" t="str">
        <f ca="1">IF(基本情報入力シート!$B111="","",INDIRECT("基本情報入力シート!L２6"))</f>
        <v/>
      </c>
      <c r="AF58" s="508" t="str">
        <f ca="1">IF(基本情報入力シート!$B111="","",INDIRECT("基本情報入力シート!L２７"))</f>
        <v/>
      </c>
      <c r="AG58" s="508" t="str">
        <f ca="1">IF(基本情報入力シート!$B111="","",INDIRECT("基本情報入力シート!L２８"))</f>
        <v/>
      </c>
      <c r="AH58" s="494" t="str">
        <f ca="1">IF(基本情報入力シート!$B111="","",INDIRECT("'別紙様式2-1（処遇改善加算対象サービス　総括表）'!AH18"))</f>
        <v/>
      </c>
      <c r="AI58" s="494" t="str">
        <f ca="1">IF(基本情報入力シート!$B111="","",INDIRECT("'別紙様式2-1（処遇改善加算対象サービス　総括表）'!AH２２"))</f>
        <v/>
      </c>
      <c r="AJ58" s="494" t="str">
        <f>IF(基本情報入力シート!$B111="","",IF('別紙様式2-1（処遇改善加算対象サービス　総括表）'!$B$24="","",
'別紙様式2-1（処遇改善加算対象サービス　総括表）'!$B$24))</f>
        <v/>
      </c>
      <c r="AK58" s="494" t="str">
        <f>IF(基本情報入力シート!$B111="","",IF('別紙様式2-1（処遇改善加算対象サービス　総括表）'!$B$25="","",
'別紙様式2-1（処遇改善加算対象サービス　総括表）'!$B$25))</f>
        <v/>
      </c>
      <c r="AL58" s="494" t="str">
        <f>IF(基本情報入力シート!$B111="","",IF('別紙様式2-1（処遇改善加算対象サービス　総括表）'!$B$26="","",
'別紙様式2-1（処遇改善加算対象サービス　総括表）'!$B$26))</f>
        <v/>
      </c>
      <c r="AM58" s="494" t="str">
        <f>IF(基本情報入力シート!$B111="","",IF('別紙様式2-1（処遇改善加算対象サービス　総括表）'!$B$30="","",
'別紙様式2-1（処遇改善加算対象サービス　総括表）'!$B$30))</f>
        <v/>
      </c>
      <c r="AN58" s="494" t="str">
        <f>IF(基本情報入力シート!$B111="","",IF('別紙様式2-1（処遇改善加算対象サービス　総括表）'!$B$31="","",
'別紙様式2-1（処遇改善加算対象サービス　総括表）'!$B$31))</f>
        <v/>
      </c>
      <c r="AO58" s="508" t="str">
        <f>IF(基本情報入力シート!$B111="","",IF('別紙様式2-1（処遇改善加算対象サービス　総括表）'!$M$32="","",
'別紙様式2-1（処遇改善加算対象サービス　総括表）'!$M$32))</f>
        <v/>
      </c>
      <c r="AP58" s="494" t="str">
        <f>IF(基本情報入力シート!$B111="","",   IF('別紙様式2-2（処遇改善加算対象外サービス　総括表）'!$AH$17="","",'別紙様式2-2（処遇改善加算対象外サービス　総括表）'!$AH$17))</f>
        <v/>
      </c>
      <c r="AQ58" s="494" t="str">
        <f>IF(基本情報入力シート!$B111="","",   IF('別紙様式2-2（処遇改善加算対象外サービス　総括表）'!$AH$18="","", '別紙様式2-2（処遇改善加算対象外サービス　総括表）'!$AH$18))</f>
        <v/>
      </c>
      <c r="AR58" s="494" t="str">
        <f>IF(基本情報入力シート!$B111="","",   IF('別紙様式2-2（処遇改善加算対象外サービス　総括表）'!$AH$19="","",'別紙様式2-2（処遇改善加算対象外サービス　総括表）'!$AH$19))</f>
        <v/>
      </c>
      <c r="AS58" s="494" t="str">
        <f>IF(基本情報入力シート!$B111="","",   IF('別紙様式2-2（処遇改善加算対象外サービス　総括表）'!$F$21="","",'別紙様式2-2（処遇改善加算対象外サービス　総括表）'!$F$21))</f>
        <v/>
      </c>
      <c r="AT58" s="494" t="str">
        <f>IF(基本情報入力シート!$B111="","",   IF('別紙様式2-2（処遇改善加算対象外サービス　総括表）'!$F$22="","",'別紙様式2-2（処遇改善加算対象外サービス　総括表）'!$F$22))</f>
        <v/>
      </c>
      <c r="AU58" s="494" t="str">
        <f>IF(基本情報入力シート!$B111="","",   IF('別紙様式2-2（処遇改善加算対象外サービス　総括表）'!$F$23="","",'別紙様式2-2（処遇改善加算対象外サービス　総括表）'!$F$23))</f>
        <v/>
      </c>
      <c r="AV58" s="494" t="str">
        <f>IF(基本情報入力シート!$B111="","",   IF('別紙様式2-2（処遇改善加算対象外サービス　総括表）'!$F$24="","",'別紙様式2-2（処遇改善加算対象外サービス　総括表）'!$F$24))</f>
        <v/>
      </c>
      <c r="AW58" s="494" t="str">
        <f>IF(基本情報入力シート!$B111="","",   IF('別紙様式2-2（処遇改善加算対象外サービス　総括表）'!$F$25="","",'別紙様式2-2（処遇改善加算対象外サービス　総括表）'!$F$25))</f>
        <v/>
      </c>
      <c r="AX58" s="494" t="str">
        <f>IF(基本情報入力シート!$B111="","",   IF('別紙様式2-2（処遇改善加算対象外サービス　総括表）'!$F$26="","",'別紙様式2-2（処遇改善加算対象外サービス　総括表）'!$F$26))</f>
        <v/>
      </c>
      <c r="AY58" s="494" t="str">
        <f>IF(基本情報入力シート!$B111="","",   IF('別紙様式2-2（処遇改善加算対象外サービス　総括表）'!$F$27="","",'別紙様式2-2（処遇改善加算対象外サービス　総括表）'!$F$27))</f>
        <v/>
      </c>
      <c r="AZ58" s="494" t="str">
        <f>IF(基本情報入力シート!$B111="","",   IF('別紙様式2-2（処遇改善加算対象外サービス　総括表）'!$F$28="","",'別紙様式2-2（処遇改善加算対象外サービス　総括表）'!$F$28))</f>
        <v/>
      </c>
      <c r="BA58" s="494" t="str">
        <f>IF(基本情報入力シート!$B111="","",   IF('別紙様式2-2（処遇改善加算対象外サービス　総括表）'!$F$29="","",'別紙様式2-2（処遇改善加算対象外サービス　総括表）'!$F$29))</f>
        <v/>
      </c>
      <c r="BB58" s="494" t="str">
        <f>IF(基本情報入力シート!$B111="","",   IF('別紙様式2-2（処遇改善加算対象外サービス　総括表）'!$F$30="","",'別紙様式2-2（処遇改善加算対象外サービス　総括表）'!$F$30))</f>
        <v/>
      </c>
      <c r="BC58" s="494" t="str">
        <f>IF(基本情報入力シート!$B111="","",   IF('別紙様式2-2（処遇改善加算対象外サービス　総括表）'!$F$31="","",'別紙様式2-2（処遇改善加算対象外サービス　総括表）'!$F$31))</f>
        <v/>
      </c>
      <c r="BD58" s="494" t="str">
        <f>IF(基本情報入力シート!$B111="","",   IF('別紙様式2-2（処遇改善加算対象外サービス　総括表）'!$F$32="","",'別紙様式2-2（処遇改善加算対象外サービス　総括表）'!$F$32))</f>
        <v/>
      </c>
      <c r="BE58" s="494" t="str">
        <f>IF(基本情報入力シート!$B111="","",   IF('別紙様式2-2（処遇改善加算対象外サービス　総括表）'!$F$33="","",'別紙様式2-2（処遇改善加算対象外サービス　総括表）'!$F$33))</f>
        <v/>
      </c>
      <c r="BF58" s="494" t="str">
        <f>IF(基本情報入力シート!$B111="","",   IF('別紙様式2-2（処遇改善加算対象外サービス　総括表）'!$F$34="","",'別紙様式2-2（処遇改善加算対象外サービス　総括表）'!$F$34))</f>
        <v/>
      </c>
      <c r="BG58" s="494" t="str">
        <f>IF(基本情報入力シート!$B111="","",   IF('別紙様式2-2（処遇改善加算対象外サービス　総括表）'!$F$35="","",'別紙様式2-2（処遇改善加算対象外サービス　総括表）'!$F$35))</f>
        <v/>
      </c>
      <c r="BH58" s="494" t="str">
        <f>IF(基本情報入力シート!$B111="","",   IF('別紙様式2-2（処遇改善加算対象外サービス　総括表）'!$F$36="","",'別紙様式2-2（処遇改善加算対象外サービス　総括表）'!$F$36))</f>
        <v/>
      </c>
      <c r="BI58" s="494" t="str">
        <f>IF(基本情報入力シート!$B111="","",   IF('別紙様式2-2（処遇改善加算対象外サービス　総括表）'!$F$37="","",'別紙様式2-2（処遇改善加算対象外サービス　総括表）'!$F$37))</f>
        <v/>
      </c>
      <c r="BJ58" s="494" t="str">
        <f>IF(基本情報入力シート!$B111="","",   IF('別紙様式2-2（処遇改善加算対象外サービス　総括表）'!$F$38="","",'別紙様式2-2（処遇改善加算対象外サービス　総括表）'!$F$38))</f>
        <v/>
      </c>
      <c r="BK58" s="494" t="str">
        <f>IF(基本情報入力シート!$B111="","",   IF('別紙様式2-2（処遇改善加算対象外サービス　総括表）'!$F$39="","",'別紙様式2-2（処遇改善加算対象外サービス　総括表）'!$F$39))</f>
        <v/>
      </c>
      <c r="BL58" s="494" t="str">
        <f>IF(基本情報入力シート!$B111="","",   IF('別紙様式2-2（処遇改善加算対象外サービス　総括表）'!$F$40="","",'別紙様式2-2（処遇改善加算対象外サービス　総括表）'!$F$40))</f>
        <v/>
      </c>
      <c r="BM58" s="494" t="str">
        <f>IF(基本情報入力シート!$B111="","",   IF('別紙様式2-2（処遇改善加算対象外サービス　総括表）'!$F$41="","",'別紙様式2-2（処遇改善加算対象外サービス　総括表）'!$F$41))</f>
        <v/>
      </c>
      <c r="BN58" s="494" t="str">
        <f>IF(基本情報入力シート!$B111="","",   IF('別紙様式2-2（処遇改善加算対象外サービス　総括表）'!$F$42="","",'別紙様式2-2（処遇改善加算対象外サービス　総括表）'!$F$42))</f>
        <v/>
      </c>
      <c r="BO58" s="494" t="str">
        <f>IF(基本情報入力シート!$B111="","",   IF('別紙様式2-2（処遇改善加算対象外サービス　総括表）'!$F$43="","",'別紙様式2-2（処遇改善加算対象外サービス　総括表）'!$F$43))</f>
        <v/>
      </c>
      <c r="BP58" s="494" t="str">
        <f>IF(基本情報入力シート!$B111="","",   IF('別紙様式2-2（処遇改善加算対象外サービス　総括表）'!$F$44="","",'別紙様式2-2（処遇改善加算対象外サービス　総括表）'!$F$44))</f>
        <v/>
      </c>
      <c r="BQ58" s="494" t="str">
        <f>IF(基本情報入力シート!$B111="","",   IF('別紙様式2-2（処遇改善加算対象外サービス　総括表）'!$F$45="","",'別紙様式2-2（処遇改善加算対象外サービス　総括表）'!$F$45))</f>
        <v/>
      </c>
      <c r="BR58" s="494" t="str">
        <f>IF(基本情報入力シート!$B111="","",   IF('別紙様式2-2（処遇改善加算対象外サービス　総括表）'!$F$46="","",'別紙様式2-2（処遇改善加算対象外サービス　総括表）'!$F$46))</f>
        <v/>
      </c>
      <c r="BS58" s="494" t="str">
        <f>IF(基本情報入力シート!$B111="","",   IF('別紙様式2-2（処遇改善加算対象外サービス　総括表）'!$F$47="","",'別紙様式2-2（処遇改善加算対象外サービス　総括表）'!$F$47))</f>
        <v/>
      </c>
      <c r="BT58" s="494" t="str">
        <f>IF(基本情報入力シート!$B111="","",   IF('別紙様式2-2（処遇改善加算対象外サービス　総括表）'!$F$48="","",'別紙様式2-2（処遇改善加算対象外サービス　総括表）'!$F$48))</f>
        <v/>
      </c>
      <c r="BU58" s="494" t="str">
        <f>IF(基本情報入力シート!$B111="","",   IF('別紙様式2-2（処遇改善加算対象外サービス　総括表）'!$F$49="","",'別紙様式2-2（処遇改善加算対象外サービス　総括表）'!$F$49))</f>
        <v/>
      </c>
    </row>
    <row r="59" spans="1:73">
      <c r="A59" s="508" t="str">
        <f>IF('別紙様式2-3（個表） '!B69="","",'別紙様式2-3（個表） '!A69)</f>
        <v/>
      </c>
      <c r="B59" s="494" t="str">
        <f>IF(基本情報入力シート!B112="","",基本情報入力シート!B112)</f>
        <v/>
      </c>
      <c r="C59" s="513" t="str">
        <f>IF(基本情報入力シート!L112="","",基本情報入力シート!L112)</f>
        <v/>
      </c>
      <c r="D59" s="513" t="str">
        <f>IF(基本情報入力シート!Q112="","",基本情報入力シート!Q112)</f>
        <v/>
      </c>
      <c r="E59" s="513" t="str">
        <f>IF(基本情報入力シート!V112="","",基本情報入力シート!V112)</f>
        <v/>
      </c>
      <c r="F59" s="513" t="str">
        <f>IF(基本情報入力シート!W112="","",基本情報入力シート!W112)</f>
        <v/>
      </c>
      <c r="G59" s="513" t="str">
        <f>IF(基本情報入力シート!Z112="","",基本情報入力シート!Z112)</f>
        <v/>
      </c>
      <c r="H59" s="494" t="str">
        <f>IF(基本情報入力シート!AC112="","",基本情報入力シート!AC112)</f>
        <v/>
      </c>
      <c r="I59" s="514" t="str">
        <f>IF(基本情報入力シート!AD112="","",基本情報入力シート!AD112)</f>
        <v/>
      </c>
      <c r="J59" s="514" t="str">
        <f>IF(基本情報入力シート!AE112="","",基本情報入力シート!AE112)</f>
        <v/>
      </c>
      <c r="K59" s="508" t="str">
        <f>IF('別紙様式2-3（個表） '!J69="","",'別紙様式2-3（個表） '!J69)</f>
        <v/>
      </c>
      <c r="L59" s="508" t="str">
        <f>IF('別紙様式2-3（個表） '!K69="","",'別紙様式2-3（個表） '!K69)</f>
        <v/>
      </c>
      <c r="M59" s="508" t="str">
        <f>IF('別紙様式2-3（個表） '!L69="","",'別紙様式2-3（個表） '!L69)</f>
        <v/>
      </c>
      <c r="N59" s="508" t="str">
        <f>IF('別紙様式2-3（個表） '!M69="","",'別紙様式2-3（個表） '!M69)</f>
        <v/>
      </c>
      <c r="O59" s="508" t="str">
        <f>IF('別紙様式2-3（個表） '!N69="","",'別紙様式2-3（個表） '!N69)</f>
        <v/>
      </c>
      <c r="P59" s="508" t="str">
        <f>IF('別紙様式2-3（個表） '!O69="","",'別紙様式2-3（個表） '!O69)</f>
        <v>令和７年12月</v>
      </c>
      <c r="Q59" s="508" t="str">
        <f>IF('別紙様式2-3（個表） '!P69="","",'別紙様式2-3（個表） '!P69)</f>
        <v>未入力あり</v>
      </c>
      <c r="R59" s="508" t="str">
        <f>IF('別紙様式2-3（個表） '!Q69="","",'別紙様式2-3（個表） '!Q69)</f>
        <v/>
      </c>
      <c r="S59" s="508" t="str">
        <f>IF('別紙様式2-3（個表） '!R69="","",'別紙様式2-3（個表） '!R69)</f>
        <v/>
      </c>
      <c r="T59" s="508" t="str">
        <f>IF('別紙様式2-3（個表） '!S69="","",'別紙様式2-3（個表） '!S69)</f>
        <v/>
      </c>
      <c r="U59" s="494" t="str">
        <f>IF('別紙様式2-3（個表） '!T69="","",'別紙様式2-3（個表） '!T69)</f>
        <v/>
      </c>
      <c r="V59" s="508" t="str">
        <f ca="1">IF(基本情報入力シート!$B112="","",INDIRECT("基本情報入力シート!L1７"))</f>
        <v/>
      </c>
      <c r="W59" s="508" t="str">
        <f ca="1">IF(基本情報入力シート!$B112="","",INDIRECT("基本情報入力シート!L1８"))</f>
        <v/>
      </c>
      <c r="X59" s="508" t="str">
        <f ca="1">IF(基本情報入力シート!B112="","",INDIRECT("基本情報入力シート!L1９")&amp;(INDIRECT("基本情報入力シート!P19"))&amp;(INDIRECT("基本情報入力シート!Q19")))</f>
        <v/>
      </c>
      <c r="Y59" s="508" t="str">
        <f ca="1">IF(基本情報入力シート!$B112="","",INDIRECT("基本情報入力シート!L２０"))</f>
        <v/>
      </c>
      <c r="Z59" s="508" t="str">
        <f ca="1">IF(基本情報入力シート!$B112="","",INDIRECT("基本情報入力シート!L２１"))</f>
        <v/>
      </c>
      <c r="AA59" s="508" t="str">
        <f ca="1">IF(基本情報入力シート!$B112="","",INDIRECT("基本情報入力シート!L２２"))</f>
        <v/>
      </c>
      <c r="AB59" s="508" t="str">
        <f ca="1">IF(基本情報入力シート!$B112="","",INDIRECT("基本情報入力シート!L２３"))</f>
        <v/>
      </c>
      <c r="AC59" s="508" t="str">
        <f ca="1">IF(基本情報入力シート!$B112="","",INDIRECT("基本情報入力シート!L２４"))</f>
        <v/>
      </c>
      <c r="AD59" s="508" t="str">
        <f ca="1">IF(基本情報入力シート!$B112="","",INDIRECT("基本情報入力シート!L２５"))</f>
        <v/>
      </c>
      <c r="AE59" s="508" t="str">
        <f ca="1">IF(基本情報入力シート!$B112="","",INDIRECT("基本情報入力シート!L２6"))</f>
        <v/>
      </c>
      <c r="AF59" s="508" t="str">
        <f ca="1">IF(基本情報入力シート!$B112="","",INDIRECT("基本情報入力シート!L２７"))</f>
        <v/>
      </c>
      <c r="AG59" s="508" t="str">
        <f ca="1">IF(基本情報入力シート!$B112="","",INDIRECT("基本情報入力シート!L２８"))</f>
        <v/>
      </c>
      <c r="AH59" s="494" t="str">
        <f ca="1">IF(基本情報入力シート!$B112="","",INDIRECT("'別紙様式2-1（処遇改善加算対象サービス　総括表）'!AH18"))</f>
        <v/>
      </c>
      <c r="AI59" s="494" t="str">
        <f ca="1">IF(基本情報入力シート!$B112="","",INDIRECT("'別紙様式2-1（処遇改善加算対象サービス　総括表）'!AH２２"))</f>
        <v/>
      </c>
      <c r="AJ59" s="494" t="str">
        <f>IF(基本情報入力シート!$B112="","",IF('別紙様式2-1（処遇改善加算対象サービス　総括表）'!$B$24="","",
'別紙様式2-1（処遇改善加算対象サービス　総括表）'!$B$24))</f>
        <v/>
      </c>
      <c r="AK59" s="494" t="str">
        <f>IF(基本情報入力シート!$B112="","",IF('別紙様式2-1（処遇改善加算対象サービス　総括表）'!$B$25="","",
'別紙様式2-1（処遇改善加算対象サービス　総括表）'!$B$25))</f>
        <v/>
      </c>
      <c r="AL59" s="494" t="str">
        <f>IF(基本情報入力シート!$B112="","",IF('別紙様式2-1（処遇改善加算対象サービス　総括表）'!$B$26="","",
'別紙様式2-1（処遇改善加算対象サービス　総括表）'!$B$26))</f>
        <v/>
      </c>
      <c r="AM59" s="494" t="str">
        <f>IF(基本情報入力シート!$B112="","",IF('別紙様式2-1（処遇改善加算対象サービス　総括表）'!$B$30="","",
'別紙様式2-1（処遇改善加算対象サービス　総括表）'!$B$30))</f>
        <v/>
      </c>
      <c r="AN59" s="494" t="str">
        <f>IF(基本情報入力シート!$B112="","",IF('別紙様式2-1（処遇改善加算対象サービス　総括表）'!$B$31="","",
'別紙様式2-1（処遇改善加算対象サービス　総括表）'!$B$31))</f>
        <v/>
      </c>
      <c r="AO59" s="508" t="str">
        <f>IF(基本情報入力シート!$B112="","",IF('別紙様式2-1（処遇改善加算対象サービス　総括表）'!$M$32="","",
'別紙様式2-1（処遇改善加算対象サービス　総括表）'!$M$32))</f>
        <v/>
      </c>
      <c r="AP59" s="494" t="str">
        <f>IF(基本情報入力シート!$B112="","",   IF('別紙様式2-2（処遇改善加算対象外サービス　総括表）'!$AH$17="","",'別紙様式2-2（処遇改善加算対象外サービス　総括表）'!$AH$17))</f>
        <v/>
      </c>
      <c r="AQ59" s="494" t="str">
        <f>IF(基本情報入力シート!$B112="","",   IF('別紙様式2-2（処遇改善加算対象外サービス　総括表）'!$AH$18="","", '別紙様式2-2（処遇改善加算対象外サービス　総括表）'!$AH$18))</f>
        <v/>
      </c>
      <c r="AR59" s="494" t="str">
        <f>IF(基本情報入力シート!$B112="","",   IF('別紙様式2-2（処遇改善加算対象外サービス　総括表）'!$AH$19="","",'別紙様式2-2（処遇改善加算対象外サービス　総括表）'!$AH$19))</f>
        <v/>
      </c>
      <c r="AS59" s="494" t="str">
        <f>IF(基本情報入力シート!$B112="","",   IF('別紙様式2-2（処遇改善加算対象外サービス　総括表）'!$F$21="","",'別紙様式2-2（処遇改善加算対象外サービス　総括表）'!$F$21))</f>
        <v/>
      </c>
      <c r="AT59" s="494" t="str">
        <f>IF(基本情報入力シート!$B112="","",   IF('別紙様式2-2（処遇改善加算対象外サービス　総括表）'!$F$22="","",'別紙様式2-2（処遇改善加算対象外サービス　総括表）'!$F$22))</f>
        <v/>
      </c>
      <c r="AU59" s="494" t="str">
        <f>IF(基本情報入力シート!$B112="","",   IF('別紙様式2-2（処遇改善加算対象外サービス　総括表）'!$F$23="","",'別紙様式2-2（処遇改善加算対象外サービス　総括表）'!$F$23))</f>
        <v/>
      </c>
      <c r="AV59" s="494" t="str">
        <f>IF(基本情報入力シート!$B112="","",   IF('別紙様式2-2（処遇改善加算対象外サービス　総括表）'!$F$24="","",'別紙様式2-2（処遇改善加算対象外サービス　総括表）'!$F$24))</f>
        <v/>
      </c>
      <c r="AW59" s="494" t="str">
        <f>IF(基本情報入力シート!$B112="","",   IF('別紙様式2-2（処遇改善加算対象外サービス　総括表）'!$F$25="","",'別紙様式2-2（処遇改善加算対象外サービス　総括表）'!$F$25))</f>
        <v/>
      </c>
      <c r="AX59" s="494" t="str">
        <f>IF(基本情報入力シート!$B112="","",   IF('別紙様式2-2（処遇改善加算対象外サービス　総括表）'!$F$26="","",'別紙様式2-2（処遇改善加算対象外サービス　総括表）'!$F$26))</f>
        <v/>
      </c>
      <c r="AY59" s="494" t="str">
        <f>IF(基本情報入力シート!$B112="","",   IF('別紙様式2-2（処遇改善加算対象外サービス　総括表）'!$F$27="","",'別紙様式2-2（処遇改善加算対象外サービス　総括表）'!$F$27))</f>
        <v/>
      </c>
      <c r="AZ59" s="494" t="str">
        <f>IF(基本情報入力シート!$B112="","",   IF('別紙様式2-2（処遇改善加算対象外サービス　総括表）'!$F$28="","",'別紙様式2-2（処遇改善加算対象外サービス　総括表）'!$F$28))</f>
        <v/>
      </c>
      <c r="BA59" s="494" t="str">
        <f>IF(基本情報入力シート!$B112="","",   IF('別紙様式2-2（処遇改善加算対象外サービス　総括表）'!$F$29="","",'別紙様式2-2（処遇改善加算対象外サービス　総括表）'!$F$29))</f>
        <v/>
      </c>
      <c r="BB59" s="494" t="str">
        <f>IF(基本情報入力シート!$B112="","",   IF('別紙様式2-2（処遇改善加算対象外サービス　総括表）'!$F$30="","",'別紙様式2-2（処遇改善加算対象外サービス　総括表）'!$F$30))</f>
        <v/>
      </c>
      <c r="BC59" s="494" t="str">
        <f>IF(基本情報入力シート!$B112="","",   IF('別紙様式2-2（処遇改善加算対象外サービス　総括表）'!$F$31="","",'別紙様式2-2（処遇改善加算対象外サービス　総括表）'!$F$31))</f>
        <v/>
      </c>
      <c r="BD59" s="494" t="str">
        <f>IF(基本情報入力シート!$B112="","",   IF('別紙様式2-2（処遇改善加算対象外サービス　総括表）'!$F$32="","",'別紙様式2-2（処遇改善加算対象外サービス　総括表）'!$F$32))</f>
        <v/>
      </c>
      <c r="BE59" s="494" t="str">
        <f>IF(基本情報入力シート!$B112="","",   IF('別紙様式2-2（処遇改善加算対象外サービス　総括表）'!$F$33="","",'別紙様式2-2（処遇改善加算対象外サービス　総括表）'!$F$33))</f>
        <v/>
      </c>
      <c r="BF59" s="494" t="str">
        <f>IF(基本情報入力シート!$B112="","",   IF('別紙様式2-2（処遇改善加算対象外サービス　総括表）'!$F$34="","",'別紙様式2-2（処遇改善加算対象外サービス　総括表）'!$F$34))</f>
        <v/>
      </c>
      <c r="BG59" s="494" t="str">
        <f>IF(基本情報入力シート!$B112="","",   IF('別紙様式2-2（処遇改善加算対象外サービス　総括表）'!$F$35="","",'別紙様式2-2（処遇改善加算対象外サービス　総括表）'!$F$35))</f>
        <v/>
      </c>
      <c r="BH59" s="494" t="str">
        <f>IF(基本情報入力シート!$B112="","",   IF('別紙様式2-2（処遇改善加算対象外サービス　総括表）'!$F$36="","",'別紙様式2-2（処遇改善加算対象外サービス　総括表）'!$F$36))</f>
        <v/>
      </c>
      <c r="BI59" s="494" t="str">
        <f>IF(基本情報入力シート!$B112="","",   IF('別紙様式2-2（処遇改善加算対象外サービス　総括表）'!$F$37="","",'別紙様式2-2（処遇改善加算対象外サービス　総括表）'!$F$37))</f>
        <v/>
      </c>
      <c r="BJ59" s="494" t="str">
        <f>IF(基本情報入力シート!$B112="","",   IF('別紙様式2-2（処遇改善加算対象外サービス　総括表）'!$F$38="","",'別紙様式2-2（処遇改善加算対象外サービス　総括表）'!$F$38))</f>
        <v/>
      </c>
      <c r="BK59" s="494" t="str">
        <f>IF(基本情報入力シート!$B112="","",   IF('別紙様式2-2（処遇改善加算対象外サービス　総括表）'!$F$39="","",'別紙様式2-2（処遇改善加算対象外サービス　総括表）'!$F$39))</f>
        <v/>
      </c>
      <c r="BL59" s="494" t="str">
        <f>IF(基本情報入力シート!$B112="","",   IF('別紙様式2-2（処遇改善加算対象外サービス　総括表）'!$F$40="","",'別紙様式2-2（処遇改善加算対象外サービス　総括表）'!$F$40))</f>
        <v/>
      </c>
      <c r="BM59" s="494" t="str">
        <f>IF(基本情報入力シート!$B112="","",   IF('別紙様式2-2（処遇改善加算対象外サービス　総括表）'!$F$41="","",'別紙様式2-2（処遇改善加算対象外サービス　総括表）'!$F$41))</f>
        <v/>
      </c>
      <c r="BN59" s="494" t="str">
        <f>IF(基本情報入力シート!$B112="","",   IF('別紙様式2-2（処遇改善加算対象外サービス　総括表）'!$F$42="","",'別紙様式2-2（処遇改善加算対象外サービス　総括表）'!$F$42))</f>
        <v/>
      </c>
      <c r="BO59" s="494" t="str">
        <f>IF(基本情報入力シート!$B112="","",   IF('別紙様式2-2（処遇改善加算対象外サービス　総括表）'!$F$43="","",'別紙様式2-2（処遇改善加算対象外サービス　総括表）'!$F$43))</f>
        <v/>
      </c>
      <c r="BP59" s="494" t="str">
        <f>IF(基本情報入力シート!$B112="","",   IF('別紙様式2-2（処遇改善加算対象外サービス　総括表）'!$F$44="","",'別紙様式2-2（処遇改善加算対象外サービス　総括表）'!$F$44))</f>
        <v/>
      </c>
      <c r="BQ59" s="494" t="str">
        <f>IF(基本情報入力シート!$B112="","",   IF('別紙様式2-2（処遇改善加算対象外サービス　総括表）'!$F$45="","",'別紙様式2-2（処遇改善加算対象外サービス　総括表）'!$F$45))</f>
        <v/>
      </c>
      <c r="BR59" s="494" t="str">
        <f>IF(基本情報入力シート!$B112="","",   IF('別紙様式2-2（処遇改善加算対象外サービス　総括表）'!$F$46="","",'別紙様式2-2（処遇改善加算対象外サービス　総括表）'!$F$46))</f>
        <v/>
      </c>
      <c r="BS59" s="494" t="str">
        <f>IF(基本情報入力シート!$B112="","",   IF('別紙様式2-2（処遇改善加算対象外サービス　総括表）'!$F$47="","",'別紙様式2-2（処遇改善加算対象外サービス　総括表）'!$F$47))</f>
        <v/>
      </c>
      <c r="BT59" s="494" t="str">
        <f>IF(基本情報入力シート!$B112="","",   IF('別紙様式2-2（処遇改善加算対象外サービス　総括表）'!$F$48="","",'別紙様式2-2（処遇改善加算対象外サービス　総括表）'!$F$48))</f>
        <v/>
      </c>
      <c r="BU59" s="494" t="str">
        <f>IF(基本情報入力シート!$B112="","",   IF('別紙様式2-2（処遇改善加算対象外サービス　総括表）'!$F$49="","",'別紙様式2-2（処遇改善加算対象外サービス　総括表）'!$F$49))</f>
        <v/>
      </c>
    </row>
    <row r="60" spans="1:73">
      <c r="A60" s="508" t="str">
        <f>IF('別紙様式2-3（個表） '!B70="","",'別紙様式2-3（個表） '!A70)</f>
        <v/>
      </c>
      <c r="B60" s="494" t="str">
        <f>IF(基本情報入力シート!B113="","",基本情報入力シート!B113)</f>
        <v/>
      </c>
      <c r="C60" s="513" t="str">
        <f>IF(基本情報入力シート!L113="","",基本情報入力シート!L113)</f>
        <v/>
      </c>
      <c r="D60" s="513" t="str">
        <f>IF(基本情報入力シート!Q113="","",基本情報入力シート!Q113)</f>
        <v/>
      </c>
      <c r="E60" s="513" t="str">
        <f>IF(基本情報入力シート!V113="","",基本情報入力シート!V113)</f>
        <v/>
      </c>
      <c r="F60" s="513" t="str">
        <f>IF(基本情報入力シート!W113="","",基本情報入力シート!W113)</f>
        <v/>
      </c>
      <c r="G60" s="513" t="str">
        <f>IF(基本情報入力シート!Z113="","",基本情報入力シート!Z113)</f>
        <v/>
      </c>
      <c r="H60" s="494" t="str">
        <f>IF(基本情報入力シート!AC113="","",基本情報入力シート!AC113)</f>
        <v/>
      </c>
      <c r="I60" s="514" t="str">
        <f>IF(基本情報入力シート!AD113="","",基本情報入力シート!AD113)</f>
        <v/>
      </c>
      <c r="J60" s="514" t="str">
        <f>IF(基本情報入力シート!AE113="","",基本情報入力シート!AE113)</f>
        <v/>
      </c>
      <c r="K60" s="508" t="str">
        <f>IF('別紙様式2-3（個表） '!J70="","",'別紙様式2-3（個表） '!J70)</f>
        <v/>
      </c>
      <c r="L60" s="508" t="str">
        <f>IF('別紙様式2-3（個表） '!K70="","",'別紙様式2-3（個表） '!K70)</f>
        <v/>
      </c>
      <c r="M60" s="508" t="str">
        <f>IF('別紙様式2-3（個表） '!L70="","",'別紙様式2-3（個表） '!L70)</f>
        <v/>
      </c>
      <c r="N60" s="508" t="str">
        <f>IF('別紙様式2-3（個表） '!M70="","",'別紙様式2-3（個表） '!M70)</f>
        <v/>
      </c>
      <c r="O60" s="508" t="str">
        <f>IF('別紙様式2-3（個表） '!N70="","",'別紙様式2-3（個表） '!N70)</f>
        <v/>
      </c>
      <c r="P60" s="508" t="str">
        <f>IF('別紙様式2-3（個表） '!O70="","",'別紙様式2-3（個表） '!O70)</f>
        <v>令和７年12月</v>
      </c>
      <c r="Q60" s="508" t="str">
        <f>IF('別紙様式2-3（個表） '!P70="","",'別紙様式2-3（個表） '!P70)</f>
        <v>未入力あり</v>
      </c>
      <c r="R60" s="508" t="str">
        <f>IF('別紙様式2-3（個表） '!Q70="","",'別紙様式2-3（個表） '!Q70)</f>
        <v/>
      </c>
      <c r="S60" s="508" t="str">
        <f>IF('別紙様式2-3（個表） '!R70="","",'別紙様式2-3（個表） '!R70)</f>
        <v/>
      </c>
      <c r="T60" s="508" t="str">
        <f>IF('別紙様式2-3（個表） '!S70="","",'別紙様式2-3（個表） '!S70)</f>
        <v/>
      </c>
      <c r="U60" s="494" t="str">
        <f>IF('別紙様式2-3（個表） '!T70="","",'別紙様式2-3（個表） '!T70)</f>
        <v/>
      </c>
      <c r="V60" s="508" t="str">
        <f ca="1">IF(基本情報入力シート!$B113="","",INDIRECT("基本情報入力シート!L1７"))</f>
        <v/>
      </c>
      <c r="W60" s="508" t="str">
        <f ca="1">IF(基本情報入力シート!$B113="","",INDIRECT("基本情報入力シート!L1８"))</f>
        <v/>
      </c>
      <c r="X60" s="508" t="str">
        <f ca="1">IF(基本情報入力シート!B113="","",INDIRECT("基本情報入力シート!L1９")&amp;(INDIRECT("基本情報入力シート!P19"))&amp;(INDIRECT("基本情報入力シート!Q19")))</f>
        <v/>
      </c>
      <c r="Y60" s="508" t="str">
        <f ca="1">IF(基本情報入力シート!$B113="","",INDIRECT("基本情報入力シート!L２０"))</f>
        <v/>
      </c>
      <c r="Z60" s="508" t="str">
        <f ca="1">IF(基本情報入力シート!$B113="","",INDIRECT("基本情報入力シート!L２１"))</f>
        <v/>
      </c>
      <c r="AA60" s="508" t="str">
        <f ca="1">IF(基本情報入力シート!$B113="","",INDIRECT("基本情報入力シート!L２２"))</f>
        <v/>
      </c>
      <c r="AB60" s="508" t="str">
        <f ca="1">IF(基本情報入力シート!$B113="","",INDIRECT("基本情報入力シート!L２３"))</f>
        <v/>
      </c>
      <c r="AC60" s="508" t="str">
        <f ca="1">IF(基本情報入力シート!$B113="","",INDIRECT("基本情報入力シート!L２４"))</f>
        <v/>
      </c>
      <c r="AD60" s="508" t="str">
        <f ca="1">IF(基本情報入力シート!$B113="","",INDIRECT("基本情報入力シート!L２５"))</f>
        <v/>
      </c>
      <c r="AE60" s="508" t="str">
        <f ca="1">IF(基本情報入力シート!$B113="","",INDIRECT("基本情報入力シート!L２6"))</f>
        <v/>
      </c>
      <c r="AF60" s="508" t="str">
        <f ca="1">IF(基本情報入力シート!$B113="","",INDIRECT("基本情報入力シート!L２７"))</f>
        <v/>
      </c>
      <c r="AG60" s="508" t="str">
        <f ca="1">IF(基本情報入力シート!$B113="","",INDIRECT("基本情報入力シート!L２８"))</f>
        <v/>
      </c>
      <c r="AH60" s="494" t="str">
        <f ca="1">IF(基本情報入力シート!$B113="","",INDIRECT("'別紙様式2-1（処遇改善加算対象サービス　総括表）'!AH18"))</f>
        <v/>
      </c>
      <c r="AI60" s="494" t="str">
        <f ca="1">IF(基本情報入力シート!$B113="","",INDIRECT("'別紙様式2-1（処遇改善加算対象サービス　総括表）'!AH２２"))</f>
        <v/>
      </c>
      <c r="AJ60" s="494" t="str">
        <f>IF(基本情報入力シート!$B113="","",IF('別紙様式2-1（処遇改善加算対象サービス　総括表）'!$B$24="","",
'別紙様式2-1（処遇改善加算対象サービス　総括表）'!$B$24))</f>
        <v/>
      </c>
      <c r="AK60" s="494" t="str">
        <f>IF(基本情報入力シート!$B113="","",IF('別紙様式2-1（処遇改善加算対象サービス　総括表）'!$B$25="","",
'別紙様式2-1（処遇改善加算対象サービス　総括表）'!$B$25))</f>
        <v/>
      </c>
      <c r="AL60" s="494" t="str">
        <f>IF(基本情報入力シート!$B113="","",IF('別紙様式2-1（処遇改善加算対象サービス　総括表）'!$B$26="","",
'別紙様式2-1（処遇改善加算対象サービス　総括表）'!$B$26))</f>
        <v/>
      </c>
      <c r="AM60" s="494" t="str">
        <f>IF(基本情報入力シート!$B113="","",IF('別紙様式2-1（処遇改善加算対象サービス　総括表）'!$B$30="","",
'別紙様式2-1（処遇改善加算対象サービス　総括表）'!$B$30))</f>
        <v/>
      </c>
      <c r="AN60" s="494" t="str">
        <f>IF(基本情報入力シート!$B113="","",IF('別紙様式2-1（処遇改善加算対象サービス　総括表）'!$B$31="","",
'別紙様式2-1（処遇改善加算対象サービス　総括表）'!$B$31))</f>
        <v/>
      </c>
      <c r="AO60" s="508" t="str">
        <f>IF(基本情報入力シート!$B113="","",IF('別紙様式2-1（処遇改善加算対象サービス　総括表）'!$M$32="","",
'別紙様式2-1（処遇改善加算対象サービス　総括表）'!$M$32))</f>
        <v/>
      </c>
      <c r="AP60" s="494" t="str">
        <f>IF(基本情報入力シート!$B113="","",   IF('別紙様式2-2（処遇改善加算対象外サービス　総括表）'!$AH$17="","",'別紙様式2-2（処遇改善加算対象外サービス　総括表）'!$AH$17))</f>
        <v/>
      </c>
      <c r="AQ60" s="494" t="str">
        <f>IF(基本情報入力シート!$B113="","",   IF('別紙様式2-2（処遇改善加算対象外サービス　総括表）'!$AH$18="","", '別紙様式2-2（処遇改善加算対象外サービス　総括表）'!$AH$18))</f>
        <v/>
      </c>
      <c r="AR60" s="494" t="str">
        <f>IF(基本情報入力シート!$B113="","",   IF('別紙様式2-2（処遇改善加算対象外サービス　総括表）'!$AH$19="","",'別紙様式2-2（処遇改善加算対象外サービス　総括表）'!$AH$19))</f>
        <v/>
      </c>
      <c r="AS60" s="494" t="str">
        <f>IF(基本情報入力シート!$B113="","",   IF('別紙様式2-2（処遇改善加算対象外サービス　総括表）'!$F$21="","",'別紙様式2-2（処遇改善加算対象外サービス　総括表）'!$F$21))</f>
        <v/>
      </c>
      <c r="AT60" s="494" t="str">
        <f>IF(基本情報入力シート!$B113="","",   IF('別紙様式2-2（処遇改善加算対象外サービス　総括表）'!$F$22="","",'別紙様式2-2（処遇改善加算対象外サービス　総括表）'!$F$22))</f>
        <v/>
      </c>
      <c r="AU60" s="494" t="str">
        <f>IF(基本情報入力シート!$B113="","",   IF('別紙様式2-2（処遇改善加算対象外サービス　総括表）'!$F$23="","",'別紙様式2-2（処遇改善加算対象外サービス　総括表）'!$F$23))</f>
        <v/>
      </c>
      <c r="AV60" s="494" t="str">
        <f>IF(基本情報入力シート!$B113="","",   IF('別紙様式2-2（処遇改善加算対象外サービス　総括表）'!$F$24="","",'別紙様式2-2（処遇改善加算対象外サービス　総括表）'!$F$24))</f>
        <v/>
      </c>
      <c r="AW60" s="494" t="str">
        <f>IF(基本情報入力シート!$B113="","",   IF('別紙様式2-2（処遇改善加算対象外サービス　総括表）'!$F$25="","",'別紙様式2-2（処遇改善加算対象外サービス　総括表）'!$F$25))</f>
        <v/>
      </c>
      <c r="AX60" s="494" t="str">
        <f>IF(基本情報入力シート!$B113="","",   IF('別紙様式2-2（処遇改善加算対象外サービス　総括表）'!$F$26="","",'別紙様式2-2（処遇改善加算対象外サービス　総括表）'!$F$26))</f>
        <v/>
      </c>
      <c r="AY60" s="494" t="str">
        <f>IF(基本情報入力シート!$B113="","",   IF('別紙様式2-2（処遇改善加算対象外サービス　総括表）'!$F$27="","",'別紙様式2-2（処遇改善加算対象外サービス　総括表）'!$F$27))</f>
        <v/>
      </c>
      <c r="AZ60" s="494" t="str">
        <f>IF(基本情報入力シート!$B113="","",   IF('別紙様式2-2（処遇改善加算対象外サービス　総括表）'!$F$28="","",'別紙様式2-2（処遇改善加算対象外サービス　総括表）'!$F$28))</f>
        <v/>
      </c>
      <c r="BA60" s="494" t="str">
        <f>IF(基本情報入力シート!$B113="","",   IF('別紙様式2-2（処遇改善加算対象外サービス　総括表）'!$F$29="","",'別紙様式2-2（処遇改善加算対象外サービス　総括表）'!$F$29))</f>
        <v/>
      </c>
      <c r="BB60" s="494" t="str">
        <f>IF(基本情報入力シート!$B113="","",   IF('別紙様式2-2（処遇改善加算対象外サービス　総括表）'!$F$30="","",'別紙様式2-2（処遇改善加算対象外サービス　総括表）'!$F$30))</f>
        <v/>
      </c>
      <c r="BC60" s="494" t="str">
        <f>IF(基本情報入力シート!$B113="","",   IF('別紙様式2-2（処遇改善加算対象外サービス　総括表）'!$F$31="","",'別紙様式2-2（処遇改善加算対象外サービス　総括表）'!$F$31))</f>
        <v/>
      </c>
      <c r="BD60" s="494" t="str">
        <f>IF(基本情報入力シート!$B113="","",   IF('別紙様式2-2（処遇改善加算対象外サービス　総括表）'!$F$32="","",'別紙様式2-2（処遇改善加算対象外サービス　総括表）'!$F$32))</f>
        <v/>
      </c>
      <c r="BE60" s="494" t="str">
        <f>IF(基本情報入力シート!$B113="","",   IF('別紙様式2-2（処遇改善加算対象外サービス　総括表）'!$F$33="","",'別紙様式2-2（処遇改善加算対象外サービス　総括表）'!$F$33))</f>
        <v/>
      </c>
      <c r="BF60" s="494" t="str">
        <f>IF(基本情報入力シート!$B113="","",   IF('別紙様式2-2（処遇改善加算対象外サービス　総括表）'!$F$34="","",'別紙様式2-2（処遇改善加算対象外サービス　総括表）'!$F$34))</f>
        <v/>
      </c>
      <c r="BG60" s="494" t="str">
        <f>IF(基本情報入力シート!$B113="","",   IF('別紙様式2-2（処遇改善加算対象外サービス　総括表）'!$F$35="","",'別紙様式2-2（処遇改善加算対象外サービス　総括表）'!$F$35))</f>
        <v/>
      </c>
      <c r="BH60" s="494" t="str">
        <f>IF(基本情報入力シート!$B113="","",   IF('別紙様式2-2（処遇改善加算対象外サービス　総括表）'!$F$36="","",'別紙様式2-2（処遇改善加算対象外サービス　総括表）'!$F$36))</f>
        <v/>
      </c>
      <c r="BI60" s="494" t="str">
        <f>IF(基本情報入力シート!$B113="","",   IF('別紙様式2-2（処遇改善加算対象外サービス　総括表）'!$F$37="","",'別紙様式2-2（処遇改善加算対象外サービス　総括表）'!$F$37))</f>
        <v/>
      </c>
      <c r="BJ60" s="494" t="str">
        <f>IF(基本情報入力シート!$B113="","",   IF('別紙様式2-2（処遇改善加算対象外サービス　総括表）'!$F$38="","",'別紙様式2-2（処遇改善加算対象外サービス　総括表）'!$F$38))</f>
        <v/>
      </c>
      <c r="BK60" s="494" t="str">
        <f>IF(基本情報入力シート!$B113="","",   IF('別紙様式2-2（処遇改善加算対象外サービス　総括表）'!$F$39="","",'別紙様式2-2（処遇改善加算対象外サービス　総括表）'!$F$39))</f>
        <v/>
      </c>
      <c r="BL60" s="494" t="str">
        <f>IF(基本情報入力シート!$B113="","",   IF('別紙様式2-2（処遇改善加算対象外サービス　総括表）'!$F$40="","",'別紙様式2-2（処遇改善加算対象外サービス　総括表）'!$F$40))</f>
        <v/>
      </c>
      <c r="BM60" s="494" t="str">
        <f>IF(基本情報入力シート!$B113="","",   IF('別紙様式2-2（処遇改善加算対象外サービス　総括表）'!$F$41="","",'別紙様式2-2（処遇改善加算対象外サービス　総括表）'!$F$41))</f>
        <v/>
      </c>
      <c r="BN60" s="494" t="str">
        <f>IF(基本情報入力シート!$B113="","",   IF('別紙様式2-2（処遇改善加算対象外サービス　総括表）'!$F$42="","",'別紙様式2-2（処遇改善加算対象外サービス　総括表）'!$F$42))</f>
        <v/>
      </c>
      <c r="BO60" s="494" t="str">
        <f>IF(基本情報入力シート!$B113="","",   IF('別紙様式2-2（処遇改善加算対象外サービス　総括表）'!$F$43="","",'別紙様式2-2（処遇改善加算対象外サービス　総括表）'!$F$43))</f>
        <v/>
      </c>
      <c r="BP60" s="494" t="str">
        <f>IF(基本情報入力シート!$B113="","",   IF('別紙様式2-2（処遇改善加算対象外サービス　総括表）'!$F$44="","",'別紙様式2-2（処遇改善加算対象外サービス　総括表）'!$F$44))</f>
        <v/>
      </c>
      <c r="BQ60" s="494" t="str">
        <f>IF(基本情報入力シート!$B113="","",   IF('別紙様式2-2（処遇改善加算対象外サービス　総括表）'!$F$45="","",'別紙様式2-2（処遇改善加算対象外サービス　総括表）'!$F$45))</f>
        <v/>
      </c>
      <c r="BR60" s="494" t="str">
        <f>IF(基本情報入力シート!$B113="","",   IF('別紙様式2-2（処遇改善加算対象外サービス　総括表）'!$F$46="","",'別紙様式2-2（処遇改善加算対象外サービス　総括表）'!$F$46))</f>
        <v/>
      </c>
      <c r="BS60" s="494" t="str">
        <f>IF(基本情報入力シート!$B113="","",   IF('別紙様式2-2（処遇改善加算対象外サービス　総括表）'!$F$47="","",'別紙様式2-2（処遇改善加算対象外サービス　総括表）'!$F$47))</f>
        <v/>
      </c>
      <c r="BT60" s="494" t="str">
        <f>IF(基本情報入力シート!$B113="","",   IF('別紙様式2-2（処遇改善加算対象外サービス　総括表）'!$F$48="","",'別紙様式2-2（処遇改善加算対象外サービス　総括表）'!$F$48))</f>
        <v/>
      </c>
      <c r="BU60" s="494" t="str">
        <f>IF(基本情報入力シート!$B113="","",   IF('別紙様式2-2（処遇改善加算対象外サービス　総括表）'!$F$49="","",'別紙様式2-2（処遇改善加算対象外サービス　総括表）'!$F$49))</f>
        <v/>
      </c>
    </row>
    <row r="61" spans="1:73">
      <c r="A61" s="508" t="str">
        <f>IF('別紙様式2-3（個表） '!B71="","",'別紙様式2-3（個表） '!A71)</f>
        <v/>
      </c>
      <c r="B61" s="494" t="str">
        <f>IF(基本情報入力シート!B114="","",基本情報入力シート!B114)</f>
        <v/>
      </c>
      <c r="C61" s="513" t="str">
        <f>IF(基本情報入力シート!L114="","",基本情報入力シート!L114)</f>
        <v/>
      </c>
      <c r="D61" s="513" t="str">
        <f>IF(基本情報入力シート!Q114="","",基本情報入力シート!Q114)</f>
        <v/>
      </c>
      <c r="E61" s="513" t="str">
        <f>IF(基本情報入力シート!V114="","",基本情報入力シート!V114)</f>
        <v/>
      </c>
      <c r="F61" s="513" t="str">
        <f>IF(基本情報入力シート!W114="","",基本情報入力シート!W114)</f>
        <v/>
      </c>
      <c r="G61" s="513" t="str">
        <f>IF(基本情報入力シート!Z114="","",基本情報入力シート!Z114)</f>
        <v/>
      </c>
      <c r="H61" s="494" t="str">
        <f>IF(基本情報入力シート!AC114="","",基本情報入力シート!AC114)</f>
        <v/>
      </c>
      <c r="I61" s="514" t="str">
        <f>IF(基本情報入力シート!AD114="","",基本情報入力シート!AD114)</f>
        <v/>
      </c>
      <c r="J61" s="514" t="str">
        <f>IF(基本情報入力シート!AE114="","",基本情報入力シート!AE114)</f>
        <v/>
      </c>
      <c r="K61" s="508" t="str">
        <f>IF('別紙様式2-3（個表） '!J71="","",'別紙様式2-3（個表） '!J71)</f>
        <v/>
      </c>
      <c r="L61" s="508" t="str">
        <f>IF('別紙様式2-3（個表） '!K71="","",'別紙様式2-3（個表） '!K71)</f>
        <v/>
      </c>
      <c r="M61" s="508" t="str">
        <f>IF('別紙様式2-3（個表） '!L71="","",'別紙様式2-3（個表） '!L71)</f>
        <v/>
      </c>
      <c r="N61" s="508" t="str">
        <f>IF('別紙様式2-3（個表） '!M71="","",'別紙様式2-3（個表） '!M71)</f>
        <v/>
      </c>
      <c r="O61" s="508" t="str">
        <f>IF('別紙様式2-3（個表） '!N71="","",'別紙様式2-3（個表） '!N71)</f>
        <v/>
      </c>
      <c r="P61" s="508" t="str">
        <f>IF('別紙様式2-3（個表） '!O71="","",'別紙様式2-3（個表） '!O71)</f>
        <v>令和７年12月</v>
      </c>
      <c r="Q61" s="508" t="str">
        <f>IF('別紙様式2-3（個表） '!P71="","",'別紙様式2-3（個表） '!P71)</f>
        <v>未入力あり</v>
      </c>
      <c r="R61" s="508" t="str">
        <f>IF('別紙様式2-3（個表） '!Q71="","",'別紙様式2-3（個表） '!Q71)</f>
        <v/>
      </c>
      <c r="S61" s="508" t="str">
        <f>IF('別紙様式2-3（個表） '!R71="","",'別紙様式2-3（個表） '!R71)</f>
        <v/>
      </c>
      <c r="T61" s="508" t="str">
        <f>IF('別紙様式2-3（個表） '!S71="","",'別紙様式2-3（個表） '!S71)</f>
        <v/>
      </c>
      <c r="U61" s="494" t="str">
        <f>IF('別紙様式2-3（個表） '!T71="","",'別紙様式2-3（個表） '!T71)</f>
        <v/>
      </c>
      <c r="V61" s="508" t="str">
        <f ca="1">IF(基本情報入力シート!$B114="","",INDIRECT("基本情報入力シート!L1７"))</f>
        <v/>
      </c>
      <c r="W61" s="508" t="str">
        <f ca="1">IF(基本情報入力シート!$B114="","",INDIRECT("基本情報入力シート!L1８"))</f>
        <v/>
      </c>
      <c r="X61" s="508" t="str">
        <f ca="1">IF(基本情報入力シート!B114="","",INDIRECT("基本情報入力シート!L1９")&amp;(INDIRECT("基本情報入力シート!P19"))&amp;(INDIRECT("基本情報入力シート!Q19")))</f>
        <v/>
      </c>
      <c r="Y61" s="508" t="str">
        <f ca="1">IF(基本情報入力シート!$B114="","",INDIRECT("基本情報入力シート!L２０"))</f>
        <v/>
      </c>
      <c r="Z61" s="508" t="str">
        <f ca="1">IF(基本情報入力シート!$B114="","",INDIRECT("基本情報入力シート!L２１"))</f>
        <v/>
      </c>
      <c r="AA61" s="508" t="str">
        <f ca="1">IF(基本情報入力シート!$B114="","",INDIRECT("基本情報入力シート!L２２"))</f>
        <v/>
      </c>
      <c r="AB61" s="508" t="str">
        <f ca="1">IF(基本情報入力シート!$B114="","",INDIRECT("基本情報入力シート!L２３"))</f>
        <v/>
      </c>
      <c r="AC61" s="508" t="str">
        <f ca="1">IF(基本情報入力シート!$B114="","",INDIRECT("基本情報入力シート!L２４"))</f>
        <v/>
      </c>
      <c r="AD61" s="508" t="str">
        <f ca="1">IF(基本情報入力シート!$B114="","",INDIRECT("基本情報入力シート!L２５"))</f>
        <v/>
      </c>
      <c r="AE61" s="508" t="str">
        <f ca="1">IF(基本情報入力シート!$B114="","",INDIRECT("基本情報入力シート!L２6"))</f>
        <v/>
      </c>
      <c r="AF61" s="508" t="str">
        <f ca="1">IF(基本情報入力シート!$B114="","",INDIRECT("基本情報入力シート!L２７"))</f>
        <v/>
      </c>
      <c r="AG61" s="508" t="str">
        <f ca="1">IF(基本情報入力シート!$B114="","",INDIRECT("基本情報入力シート!L２８"))</f>
        <v/>
      </c>
      <c r="AH61" s="494" t="str">
        <f ca="1">IF(基本情報入力シート!$B114="","",INDIRECT("'別紙様式2-1（処遇改善加算対象サービス　総括表）'!AH18"))</f>
        <v/>
      </c>
      <c r="AI61" s="494" t="str">
        <f ca="1">IF(基本情報入力シート!$B114="","",INDIRECT("'別紙様式2-1（処遇改善加算対象サービス　総括表）'!AH２２"))</f>
        <v/>
      </c>
      <c r="AJ61" s="494" t="str">
        <f>IF(基本情報入力シート!$B114="","",IF('別紙様式2-1（処遇改善加算対象サービス　総括表）'!$B$24="","",
'別紙様式2-1（処遇改善加算対象サービス　総括表）'!$B$24))</f>
        <v/>
      </c>
      <c r="AK61" s="494" t="str">
        <f>IF(基本情報入力シート!$B114="","",IF('別紙様式2-1（処遇改善加算対象サービス　総括表）'!$B$25="","",
'別紙様式2-1（処遇改善加算対象サービス　総括表）'!$B$25))</f>
        <v/>
      </c>
      <c r="AL61" s="494" t="str">
        <f>IF(基本情報入力シート!$B114="","",IF('別紙様式2-1（処遇改善加算対象サービス　総括表）'!$B$26="","",
'別紙様式2-1（処遇改善加算対象サービス　総括表）'!$B$26))</f>
        <v/>
      </c>
      <c r="AM61" s="494" t="str">
        <f>IF(基本情報入力シート!$B114="","",IF('別紙様式2-1（処遇改善加算対象サービス　総括表）'!$B$30="","",
'別紙様式2-1（処遇改善加算対象サービス　総括表）'!$B$30))</f>
        <v/>
      </c>
      <c r="AN61" s="494" t="str">
        <f>IF(基本情報入力シート!$B114="","",IF('別紙様式2-1（処遇改善加算対象サービス　総括表）'!$B$31="","",
'別紙様式2-1（処遇改善加算対象サービス　総括表）'!$B$31))</f>
        <v/>
      </c>
      <c r="AO61" s="508" t="str">
        <f>IF(基本情報入力シート!$B114="","",IF('別紙様式2-1（処遇改善加算対象サービス　総括表）'!$M$32="","",
'別紙様式2-1（処遇改善加算対象サービス　総括表）'!$M$32))</f>
        <v/>
      </c>
      <c r="AP61" s="494" t="str">
        <f>IF(基本情報入力シート!$B114="","",   IF('別紙様式2-2（処遇改善加算対象外サービス　総括表）'!$AH$17="","",'別紙様式2-2（処遇改善加算対象外サービス　総括表）'!$AH$17))</f>
        <v/>
      </c>
      <c r="AQ61" s="494" t="str">
        <f>IF(基本情報入力シート!$B114="","",   IF('別紙様式2-2（処遇改善加算対象外サービス　総括表）'!$AH$18="","", '別紙様式2-2（処遇改善加算対象外サービス　総括表）'!$AH$18))</f>
        <v/>
      </c>
      <c r="AR61" s="494" t="str">
        <f>IF(基本情報入力シート!$B114="","",   IF('別紙様式2-2（処遇改善加算対象外サービス　総括表）'!$AH$19="","",'別紙様式2-2（処遇改善加算対象外サービス　総括表）'!$AH$19))</f>
        <v/>
      </c>
      <c r="AS61" s="494" t="str">
        <f>IF(基本情報入力シート!$B114="","",   IF('別紙様式2-2（処遇改善加算対象外サービス　総括表）'!$F$21="","",'別紙様式2-2（処遇改善加算対象外サービス　総括表）'!$F$21))</f>
        <v/>
      </c>
      <c r="AT61" s="494" t="str">
        <f>IF(基本情報入力シート!$B114="","",   IF('別紙様式2-2（処遇改善加算対象外サービス　総括表）'!$F$22="","",'別紙様式2-2（処遇改善加算対象外サービス　総括表）'!$F$22))</f>
        <v/>
      </c>
      <c r="AU61" s="494" t="str">
        <f>IF(基本情報入力シート!$B114="","",   IF('別紙様式2-2（処遇改善加算対象外サービス　総括表）'!$F$23="","",'別紙様式2-2（処遇改善加算対象外サービス　総括表）'!$F$23))</f>
        <v/>
      </c>
      <c r="AV61" s="494" t="str">
        <f>IF(基本情報入力シート!$B114="","",   IF('別紙様式2-2（処遇改善加算対象外サービス　総括表）'!$F$24="","",'別紙様式2-2（処遇改善加算対象外サービス　総括表）'!$F$24))</f>
        <v/>
      </c>
      <c r="AW61" s="494" t="str">
        <f>IF(基本情報入力シート!$B114="","",   IF('別紙様式2-2（処遇改善加算対象外サービス　総括表）'!$F$25="","",'別紙様式2-2（処遇改善加算対象外サービス　総括表）'!$F$25))</f>
        <v/>
      </c>
      <c r="AX61" s="494" t="str">
        <f>IF(基本情報入力シート!$B114="","",   IF('別紙様式2-2（処遇改善加算対象外サービス　総括表）'!$F$26="","",'別紙様式2-2（処遇改善加算対象外サービス　総括表）'!$F$26))</f>
        <v/>
      </c>
      <c r="AY61" s="494" t="str">
        <f>IF(基本情報入力シート!$B114="","",   IF('別紙様式2-2（処遇改善加算対象外サービス　総括表）'!$F$27="","",'別紙様式2-2（処遇改善加算対象外サービス　総括表）'!$F$27))</f>
        <v/>
      </c>
      <c r="AZ61" s="494" t="str">
        <f>IF(基本情報入力シート!$B114="","",   IF('別紙様式2-2（処遇改善加算対象外サービス　総括表）'!$F$28="","",'別紙様式2-2（処遇改善加算対象外サービス　総括表）'!$F$28))</f>
        <v/>
      </c>
      <c r="BA61" s="494" t="str">
        <f>IF(基本情報入力シート!$B114="","",   IF('別紙様式2-2（処遇改善加算対象外サービス　総括表）'!$F$29="","",'別紙様式2-2（処遇改善加算対象外サービス　総括表）'!$F$29))</f>
        <v/>
      </c>
      <c r="BB61" s="494" t="str">
        <f>IF(基本情報入力シート!$B114="","",   IF('別紙様式2-2（処遇改善加算対象外サービス　総括表）'!$F$30="","",'別紙様式2-2（処遇改善加算対象外サービス　総括表）'!$F$30))</f>
        <v/>
      </c>
      <c r="BC61" s="494" t="str">
        <f>IF(基本情報入力シート!$B114="","",   IF('別紙様式2-2（処遇改善加算対象外サービス　総括表）'!$F$31="","",'別紙様式2-2（処遇改善加算対象外サービス　総括表）'!$F$31))</f>
        <v/>
      </c>
      <c r="BD61" s="494" t="str">
        <f>IF(基本情報入力シート!$B114="","",   IF('別紙様式2-2（処遇改善加算対象外サービス　総括表）'!$F$32="","",'別紙様式2-2（処遇改善加算対象外サービス　総括表）'!$F$32))</f>
        <v/>
      </c>
      <c r="BE61" s="494" t="str">
        <f>IF(基本情報入力シート!$B114="","",   IF('別紙様式2-2（処遇改善加算対象外サービス　総括表）'!$F$33="","",'別紙様式2-2（処遇改善加算対象外サービス　総括表）'!$F$33))</f>
        <v/>
      </c>
      <c r="BF61" s="494" t="str">
        <f>IF(基本情報入力シート!$B114="","",   IF('別紙様式2-2（処遇改善加算対象外サービス　総括表）'!$F$34="","",'別紙様式2-2（処遇改善加算対象外サービス　総括表）'!$F$34))</f>
        <v/>
      </c>
      <c r="BG61" s="494" t="str">
        <f>IF(基本情報入力シート!$B114="","",   IF('別紙様式2-2（処遇改善加算対象外サービス　総括表）'!$F$35="","",'別紙様式2-2（処遇改善加算対象外サービス　総括表）'!$F$35))</f>
        <v/>
      </c>
      <c r="BH61" s="494" t="str">
        <f>IF(基本情報入力シート!$B114="","",   IF('別紙様式2-2（処遇改善加算対象外サービス　総括表）'!$F$36="","",'別紙様式2-2（処遇改善加算対象外サービス　総括表）'!$F$36))</f>
        <v/>
      </c>
      <c r="BI61" s="494" t="str">
        <f>IF(基本情報入力シート!$B114="","",   IF('別紙様式2-2（処遇改善加算対象外サービス　総括表）'!$F$37="","",'別紙様式2-2（処遇改善加算対象外サービス　総括表）'!$F$37))</f>
        <v/>
      </c>
      <c r="BJ61" s="494" t="str">
        <f>IF(基本情報入力シート!$B114="","",   IF('別紙様式2-2（処遇改善加算対象外サービス　総括表）'!$F$38="","",'別紙様式2-2（処遇改善加算対象外サービス　総括表）'!$F$38))</f>
        <v/>
      </c>
      <c r="BK61" s="494" t="str">
        <f>IF(基本情報入力シート!$B114="","",   IF('別紙様式2-2（処遇改善加算対象外サービス　総括表）'!$F$39="","",'別紙様式2-2（処遇改善加算対象外サービス　総括表）'!$F$39))</f>
        <v/>
      </c>
      <c r="BL61" s="494" t="str">
        <f>IF(基本情報入力シート!$B114="","",   IF('別紙様式2-2（処遇改善加算対象外サービス　総括表）'!$F$40="","",'別紙様式2-2（処遇改善加算対象外サービス　総括表）'!$F$40))</f>
        <v/>
      </c>
      <c r="BM61" s="494" t="str">
        <f>IF(基本情報入力シート!$B114="","",   IF('別紙様式2-2（処遇改善加算対象外サービス　総括表）'!$F$41="","",'別紙様式2-2（処遇改善加算対象外サービス　総括表）'!$F$41))</f>
        <v/>
      </c>
      <c r="BN61" s="494" t="str">
        <f>IF(基本情報入力シート!$B114="","",   IF('別紙様式2-2（処遇改善加算対象外サービス　総括表）'!$F$42="","",'別紙様式2-2（処遇改善加算対象外サービス　総括表）'!$F$42))</f>
        <v/>
      </c>
      <c r="BO61" s="494" t="str">
        <f>IF(基本情報入力シート!$B114="","",   IF('別紙様式2-2（処遇改善加算対象外サービス　総括表）'!$F$43="","",'別紙様式2-2（処遇改善加算対象外サービス　総括表）'!$F$43))</f>
        <v/>
      </c>
      <c r="BP61" s="494" t="str">
        <f>IF(基本情報入力シート!$B114="","",   IF('別紙様式2-2（処遇改善加算対象外サービス　総括表）'!$F$44="","",'別紙様式2-2（処遇改善加算対象外サービス　総括表）'!$F$44))</f>
        <v/>
      </c>
      <c r="BQ61" s="494" t="str">
        <f>IF(基本情報入力シート!$B114="","",   IF('別紙様式2-2（処遇改善加算対象外サービス　総括表）'!$F$45="","",'別紙様式2-2（処遇改善加算対象外サービス　総括表）'!$F$45))</f>
        <v/>
      </c>
      <c r="BR61" s="494" t="str">
        <f>IF(基本情報入力シート!$B114="","",   IF('別紙様式2-2（処遇改善加算対象外サービス　総括表）'!$F$46="","",'別紙様式2-2（処遇改善加算対象外サービス　総括表）'!$F$46))</f>
        <v/>
      </c>
      <c r="BS61" s="494" t="str">
        <f>IF(基本情報入力シート!$B114="","",   IF('別紙様式2-2（処遇改善加算対象外サービス　総括表）'!$F$47="","",'別紙様式2-2（処遇改善加算対象外サービス　総括表）'!$F$47))</f>
        <v/>
      </c>
      <c r="BT61" s="494" t="str">
        <f>IF(基本情報入力シート!$B114="","",   IF('別紙様式2-2（処遇改善加算対象外サービス　総括表）'!$F$48="","",'別紙様式2-2（処遇改善加算対象外サービス　総括表）'!$F$48))</f>
        <v/>
      </c>
      <c r="BU61" s="494" t="str">
        <f>IF(基本情報入力シート!$B114="","",   IF('別紙様式2-2（処遇改善加算対象外サービス　総括表）'!$F$49="","",'別紙様式2-2（処遇改善加算対象外サービス　総括表）'!$F$49))</f>
        <v/>
      </c>
    </row>
    <row r="62" spans="1:73">
      <c r="A62" s="508" t="str">
        <f>IF('別紙様式2-3（個表） '!B72="","",'別紙様式2-3（個表） '!A72)</f>
        <v/>
      </c>
      <c r="B62" s="494" t="str">
        <f>IF(基本情報入力シート!B115="","",基本情報入力シート!B115)</f>
        <v/>
      </c>
      <c r="C62" s="513" t="str">
        <f>IF(基本情報入力シート!L115="","",基本情報入力シート!L115)</f>
        <v/>
      </c>
      <c r="D62" s="513" t="str">
        <f>IF(基本情報入力シート!Q115="","",基本情報入力シート!Q115)</f>
        <v/>
      </c>
      <c r="E62" s="513" t="str">
        <f>IF(基本情報入力シート!V115="","",基本情報入力シート!V115)</f>
        <v/>
      </c>
      <c r="F62" s="513" t="str">
        <f>IF(基本情報入力シート!W115="","",基本情報入力シート!W115)</f>
        <v/>
      </c>
      <c r="G62" s="513" t="str">
        <f>IF(基本情報入力シート!Z115="","",基本情報入力シート!Z115)</f>
        <v/>
      </c>
      <c r="H62" s="494" t="str">
        <f>IF(基本情報入力シート!AC115="","",基本情報入力シート!AC115)</f>
        <v/>
      </c>
      <c r="I62" s="514" t="str">
        <f>IF(基本情報入力シート!AD115="","",基本情報入力シート!AD115)</f>
        <v/>
      </c>
      <c r="J62" s="514" t="str">
        <f>IF(基本情報入力シート!AE115="","",基本情報入力シート!AE115)</f>
        <v/>
      </c>
      <c r="K62" s="508" t="str">
        <f>IF('別紙様式2-3（個表） '!J72="","",'別紙様式2-3（個表） '!J72)</f>
        <v/>
      </c>
      <c r="L62" s="508" t="str">
        <f>IF('別紙様式2-3（個表） '!K72="","",'別紙様式2-3（個表） '!K72)</f>
        <v/>
      </c>
      <c r="M62" s="508" t="str">
        <f>IF('別紙様式2-3（個表） '!L72="","",'別紙様式2-3（個表） '!L72)</f>
        <v/>
      </c>
      <c r="N62" s="508" t="str">
        <f>IF('別紙様式2-3（個表） '!M72="","",'別紙様式2-3（個表） '!M72)</f>
        <v/>
      </c>
      <c r="O62" s="508" t="str">
        <f>IF('別紙様式2-3（個表） '!N72="","",'別紙様式2-3（個表） '!N72)</f>
        <v/>
      </c>
      <c r="P62" s="508" t="str">
        <f>IF('別紙様式2-3（個表） '!O72="","",'別紙様式2-3（個表） '!O72)</f>
        <v>令和７年12月</v>
      </c>
      <c r="Q62" s="508" t="str">
        <f>IF('別紙様式2-3（個表） '!P72="","",'別紙様式2-3（個表） '!P72)</f>
        <v>未入力あり</v>
      </c>
      <c r="R62" s="508" t="str">
        <f>IF('別紙様式2-3（個表） '!Q72="","",'別紙様式2-3（個表） '!Q72)</f>
        <v/>
      </c>
      <c r="S62" s="508" t="str">
        <f>IF('別紙様式2-3（個表） '!R72="","",'別紙様式2-3（個表） '!R72)</f>
        <v/>
      </c>
      <c r="T62" s="508" t="str">
        <f>IF('別紙様式2-3（個表） '!S72="","",'別紙様式2-3（個表） '!S72)</f>
        <v/>
      </c>
      <c r="U62" s="494" t="str">
        <f>IF('別紙様式2-3（個表） '!T72="","",'別紙様式2-3（個表） '!T72)</f>
        <v/>
      </c>
      <c r="V62" s="508" t="str">
        <f ca="1">IF(基本情報入力シート!$B115="","",INDIRECT("基本情報入力シート!L1７"))</f>
        <v/>
      </c>
      <c r="W62" s="508" t="str">
        <f ca="1">IF(基本情報入力シート!$B115="","",INDIRECT("基本情報入力シート!L1８"))</f>
        <v/>
      </c>
      <c r="X62" s="508" t="str">
        <f ca="1">IF(基本情報入力シート!B115="","",INDIRECT("基本情報入力シート!L1９")&amp;(INDIRECT("基本情報入力シート!P19"))&amp;(INDIRECT("基本情報入力シート!Q19")))</f>
        <v/>
      </c>
      <c r="Y62" s="508" t="str">
        <f ca="1">IF(基本情報入力シート!$B115="","",INDIRECT("基本情報入力シート!L２０"))</f>
        <v/>
      </c>
      <c r="Z62" s="508" t="str">
        <f ca="1">IF(基本情報入力シート!$B115="","",INDIRECT("基本情報入力シート!L２１"))</f>
        <v/>
      </c>
      <c r="AA62" s="508" t="str">
        <f ca="1">IF(基本情報入力シート!$B115="","",INDIRECT("基本情報入力シート!L２２"))</f>
        <v/>
      </c>
      <c r="AB62" s="508" t="str">
        <f ca="1">IF(基本情報入力シート!$B115="","",INDIRECT("基本情報入力シート!L２３"))</f>
        <v/>
      </c>
      <c r="AC62" s="508" t="str">
        <f ca="1">IF(基本情報入力シート!$B115="","",INDIRECT("基本情報入力シート!L２４"))</f>
        <v/>
      </c>
      <c r="AD62" s="508" t="str">
        <f ca="1">IF(基本情報入力シート!$B115="","",INDIRECT("基本情報入力シート!L２５"))</f>
        <v/>
      </c>
      <c r="AE62" s="508" t="str">
        <f ca="1">IF(基本情報入力シート!$B115="","",INDIRECT("基本情報入力シート!L２6"))</f>
        <v/>
      </c>
      <c r="AF62" s="508" t="str">
        <f ca="1">IF(基本情報入力シート!$B115="","",INDIRECT("基本情報入力シート!L２７"))</f>
        <v/>
      </c>
      <c r="AG62" s="508" t="str">
        <f ca="1">IF(基本情報入力シート!$B115="","",INDIRECT("基本情報入力シート!L２８"))</f>
        <v/>
      </c>
      <c r="AH62" s="494" t="str">
        <f ca="1">IF(基本情報入力シート!$B115="","",INDIRECT("'別紙様式2-1（処遇改善加算対象サービス　総括表）'!AH18"))</f>
        <v/>
      </c>
      <c r="AI62" s="494" t="str">
        <f ca="1">IF(基本情報入力シート!$B115="","",INDIRECT("'別紙様式2-1（処遇改善加算対象サービス　総括表）'!AH２２"))</f>
        <v/>
      </c>
      <c r="AJ62" s="494" t="str">
        <f>IF(基本情報入力シート!$B115="","",IF('別紙様式2-1（処遇改善加算対象サービス　総括表）'!$B$24="","",
'別紙様式2-1（処遇改善加算対象サービス　総括表）'!$B$24))</f>
        <v/>
      </c>
      <c r="AK62" s="494" t="str">
        <f>IF(基本情報入力シート!$B115="","",IF('別紙様式2-1（処遇改善加算対象サービス　総括表）'!$B$25="","",
'別紙様式2-1（処遇改善加算対象サービス　総括表）'!$B$25))</f>
        <v/>
      </c>
      <c r="AL62" s="494" t="str">
        <f>IF(基本情報入力シート!$B115="","",IF('別紙様式2-1（処遇改善加算対象サービス　総括表）'!$B$26="","",
'別紙様式2-1（処遇改善加算対象サービス　総括表）'!$B$26))</f>
        <v/>
      </c>
      <c r="AM62" s="494" t="str">
        <f>IF(基本情報入力シート!$B115="","",IF('別紙様式2-1（処遇改善加算対象サービス　総括表）'!$B$30="","",
'別紙様式2-1（処遇改善加算対象サービス　総括表）'!$B$30))</f>
        <v/>
      </c>
      <c r="AN62" s="494" t="str">
        <f>IF(基本情報入力シート!$B115="","",IF('別紙様式2-1（処遇改善加算対象サービス　総括表）'!$B$31="","",
'別紙様式2-1（処遇改善加算対象サービス　総括表）'!$B$31))</f>
        <v/>
      </c>
      <c r="AO62" s="508" t="str">
        <f>IF(基本情報入力シート!$B115="","",IF('別紙様式2-1（処遇改善加算対象サービス　総括表）'!$M$32="","",
'別紙様式2-1（処遇改善加算対象サービス　総括表）'!$M$32))</f>
        <v/>
      </c>
      <c r="AP62" s="494" t="str">
        <f>IF(基本情報入力シート!$B115="","",   IF('別紙様式2-2（処遇改善加算対象外サービス　総括表）'!$AH$17="","",'別紙様式2-2（処遇改善加算対象外サービス　総括表）'!$AH$17))</f>
        <v/>
      </c>
      <c r="AQ62" s="494" t="str">
        <f>IF(基本情報入力シート!$B115="","",   IF('別紙様式2-2（処遇改善加算対象外サービス　総括表）'!$AH$18="","", '別紙様式2-2（処遇改善加算対象外サービス　総括表）'!$AH$18))</f>
        <v/>
      </c>
      <c r="AR62" s="494" t="str">
        <f>IF(基本情報入力シート!$B115="","",   IF('別紙様式2-2（処遇改善加算対象外サービス　総括表）'!$AH$19="","",'別紙様式2-2（処遇改善加算対象外サービス　総括表）'!$AH$19))</f>
        <v/>
      </c>
      <c r="AS62" s="494" t="str">
        <f>IF(基本情報入力シート!$B115="","",   IF('別紙様式2-2（処遇改善加算対象外サービス　総括表）'!$F$21="","",'別紙様式2-2（処遇改善加算対象外サービス　総括表）'!$F$21))</f>
        <v/>
      </c>
      <c r="AT62" s="494" t="str">
        <f>IF(基本情報入力シート!$B115="","",   IF('別紙様式2-2（処遇改善加算対象外サービス　総括表）'!$F$22="","",'別紙様式2-2（処遇改善加算対象外サービス　総括表）'!$F$22))</f>
        <v/>
      </c>
      <c r="AU62" s="494" t="str">
        <f>IF(基本情報入力シート!$B115="","",   IF('別紙様式2-2（処遇改善加算対象外サービス　総括表）'!$F$23="","",'別紙様式2-2（処遇改善加算対象外サービス　総括表）'!$F$23))</f>
        <v/>
      </c>
      <c r="AV62" s="494" t="str">
        <f>IF(基本情報入力シート!$B115="","",   IF('別紙様式2-2（処遇改善加算対象外サービス　総括表）'!$F$24="","",'別紙様式2-2（処遇改善加算対象外サービス　総括表）'!$F$24))</f>
        <v/>
      </c>
      <c r="AW62" s="494" t="str">
        <f>IF(基本情報入力シート!$B115="","",   IF('別紙様式2-2（処遇改善加算対象外サービス　総括表）'!$F$25="","",'別紙様式2-2（処遇改善加算対象外サービス　総括表）'!$F$25))</f>
        <v/>
      </c>
      <c r="AX62" s="494" t="str">
        <f>IF(基本情報入力シート!$B115="","",   IF('別紙様式2-2（処遇改善加算対象外サービス　総括表）'!$F$26="","",'別紙様式2-2（処遇改善加算対象外サービス　総括表）'!$F$26))</f>
        <v/>
      </c>
      <c r="AY62" s="494" t="str">
        <f>IF(基本情報入力シート!$B115="","",   IF('別紙様式2-2（処遇改善加算対象外サービス　総括表）'!$F$27="","",'別紙様式2-2（処遇改善加算対象外サービス　総括表）'!$F$27))</f>
        <v/>
      </c>
      <c r="AZ62" s="494" t="str">
        <f>IF(基本情報入力シート!$B115="","",   IF('別紙様式2-2（処遇改善加算対象外サービス　総括表）'!$F$28="","",'別紙様式2-2（処遇改善加算対象外サービス　総括表）'!$F$28))</f>
        <v/>
      </c>
      <c r="BA62" s="494" t="str">
        <f>IF(基本情報入力シート!$B115="","",   IF('別紙様式2-2（処遇改善加算対象外サービス　総括表）'!$F$29="","",'別紙様式2-2（処遇改善加算対象外サービス　総括表）'!$F$29))</f>
        <v/>
      </c>
      <c r="BB62" s="494" t="str">
        <f>IF(基本情報入力シート!$B115="","",   IF('別紙様式2-2（処遇改善加算対象外サービス　総括表）'!$F$30="","",'別紙様式2-2（処遇改善加算対象外サービス　総括表）'!$F$30))</f>
        <v/>
      </c>
      <c r="BC62" s="494" t="str">
        <f>IF(基本情報入力シート!$B115="","",   IF('別紙様式2-2（処遇改善加算対象外サービス　総括表）'!$F$31="","",'別紙様式2-2（処遇改善加算対象外サービス　総括表）'!$F$31))</f>
        <v/>
      </c>
      <c r="BD62" s="494" t="str">
        <f>IF(基本情報入力シート!$B115="","",   IF('別紙様式2-2（処遇改善加算対象外サービス　総括表）'!$F$32="","",'別紙様式2-2（処遇改善加算対象外サービス　総括表）'!$F$32))</f>
        <v/>
      </c>
      <c r="BE62" s="494" t="str">
        <f>IF(基本情報入力シート!$B115="","",   IF('別紙様式2-2（処遇改善加算対象外サービス　総括表）'!$F$33="","",'別紙様式2-2（処遇改善加算対象外サービス　総括表）'!$F$33))</f>
        <v/>
      </c>
      <c r="BF62" s="494" t="str">
        <f>IF(基本情報入力シート!$B115="","",   IF('別紙様式2-2（処遇改善加算対象外サービス　総括表）'!$F$34="","",'別紙様式2-2（処遇改善加算対象外サービス　総括表）'!$F$34))</f>
        <v/>
      </c>
      <c r="BG62" s="494" t="str">
        <f>IF(基本情報入力シート!$B115="","",   IF('別紙様式2-2（処遇改善加算対象外サービス　総括表）'!$F$35="","",'別紙様式2-2（処遇改善加算対象外サービス　総括表）'!$F$35))</f>
        <v/>
      </c>
      <c r="BH62" s="494" t="str">
        <f>IF(基本情報入力シート!$B115="","",   IF('別紙様式2-2（処遇改善加算対象外サービス　総括表）'!$F$36="","",'別紙様式2-2（処遇改善加算対象外サービス　総括表）'!$F$36))</f>
        <v/>
      </c>
      <c r="BI62" s="494" t="str">
        <f>IF(基本情報入力シート!$B115="","",   IF('別紙様式2-2（処遇改善加算対象外サービス　総括表）'!$F$37="","",'別紙様式2-2（処遇改善加算対象外サービス　総括表）'!$F$37))</f>
        <v/>
      </c>
      <c r="BJ62" s="494" t="str">
        <f>IF(基本情報入力シート!$B115="","",   IF('別紙様式2-2（処遇改善加算対象外サービス　総括表）'!$F$38="","",'別紙様式2-2（処遇改善加算対象外サービス　総括表）'!$F$38))</f>
        <v/>
      </c>
      <c r="BK62" s="494" t="str">
        <f>IF(基本情報入力シート!$B115="","",   IF('別紙様式2-2（処遇改善加算対象外サービス　総括表）'!$F$39="","",'別紙様式2-2（処遇改善加算対象外サービス　総括表）'!$F$39))</f>
        <v/>
      </c>
      <c r="BL62" s="494" t="str">
        <f>IF(基本情報入力シート!$B115="","",   IF('別紙様式2-2（処遇改善加算対象外サービス　総括表）'!$F$40="","",'別紙様式2-2（処遇改善加算対象外サービス　総括表）'!$F$40))</f>
        <v/>
      </c>
      <c r="BM62" s="494" t="str">
        <f>IF(基本情報入力シート!$B115="","",   IF('別紙様式2-2（処遇改善加算対象外サービス　総括表）'!$F$41="","",'別紙様式2-2（処遇改善加算対象外サービス　総括表）'!$F$41))</f>
        <v/>
      </c>
      <c r="BN62" s="494" t="str">
        <f>IF(基本情報入力シート!$B115="","",   IF('別紙様式2-2（処遇改善加算対象外サービス　総括表）'!$F$42="","",'別紙様式2-2（処遇改善加算対象外サービス　総括表）'!$F$42))</f>
        <v/>
      </c>
      <c r="BO62" s="494" t="str">
        <f>IF(基本情報入力シート!$B115="","",   IF('別紙様式2-2（処遇改善加算対象外サービス　総括表）'!$F$43="","",'別紙様式2-2（処遇改善加算対象外サービス　総括表）'!$F$43))</f>
        <v/>
      </c>
      <c r="BP62" s="494" t="str">
        <f>IF(基本情報入力シート!$B115="","",   IF('別紙様式2-2（処遇改善加算対象外サービス　総括表）'!$F$44="","",'別紙様式2-2（処遇改善加算対象外サービス　総括表）'!$F$44))</f>
        <v/>
      </c>
      <c r="BQ62" s="494" t="str">
        <f>IF(基本情報入力シート!$B115="","",   IF('別紙様式2-2（処遇改善加算対象外サービス　総括表）'!$F$45="","",'別紙様式2-2（処遇改善加算対象外サービス　総括表）'!$F$45))</f>
        <v/>
      </c>
      <c r="BR62" s="494" t="str">
        <f>IF(基本情報入力シート!$B115="","",   IF('別紙様式2-2（処遇改善加算対象外サービス　総括表）'!$F$46="","",'別紙様式2-2（処遇改善加算対象外サービス　総括表）'!$F$46))</f>
        <v/>
      </c>
      <c r="BS62" s="494" t="str">
        <f>IF(基本情報入力シート!$B115="","",   IF('別紙様式2-2（処遇改善加算対象外サービス　総括表）'!$F$47="","",'別紙様式2-2（処遇改善加算対象外サービス　総括表）'!$F$47))</f>
        <v/>
      </c>
      <c r="BT62" s="494" t="str">
        <f>IF(基本情報入力シート!$B115="","",   IF('別紙様式2-2（処遇改善加算対象外サービス　総括表）'!$F$48="","",'別紙様式2-2（処遇改善加算対象外サービス　総括表）'!$F$48))</f>
        <v/>
      </c>
      <c r="BU62" s="494" t="str">
        <f>IF(基本情報入力シート!$B115="","",   IF('別紙様式2-2（処遇改善加算対象外サービス　総括表）'!$F$49="","",'別紙様式2-2（処遇改善加算対象外サービス　総括表）'!$F$49))</f>
        <v/>
      </c>
    </row>
    <row r="63" spans="1:73">
      <c r="A63" s="508" t="str">
        <f>IF('別紙様式2-3（個表） '!B73="","",'別紙様式2-3（個表） '!A73)</f>
        <v/>
      </c>
      <c r="B63" s="494" t="str">
        <f>IF(基本情報入力シート!B116="","",基本情報入力シート!B116)</f>
        <v/>
      </c>
      <c r="C63" s="513" t="str">
        <f>IF(基本情報入力シート!L116="","",基本情報入力シート!L116)</f>
        <v/>
      </c>
      <c r="D63" s="513" t="str">
        <f>IF(基本情報入力シート!Q116="","",基本情報入力シート!Q116)</f>
        <v/>
      </c>
      <c r="E63" s="513" t="str">
        <f>IF(基本情報入力シート!V116="","",基本情報入力シート!V116)</f>
        <v/>
      </c>
      <c r="F63" s="513" t="str">
        <f>IF(基本情報入力シート!W116="","",基本情報入力シート!W116)</f>
        <v/>
      </c>
      <c r="G63" s="513" t="str">
        <f>IF(基本情報入力シート!Z116="","",基本情報入力シート!Z116)</f>
        <v/>
      </c>
      <c r="H63" s="494" t="str">
        <f>IF(基本情報入力シート!AC116="","",基本情報入力シート!AC116)</f>
        <v/>
      </c>
      <c r="I63" s="514" t="str">
        <f>IF(基本情報入力シート!AD116="","",基本情報入力シート!AD116)</f>
        <v/>
      </c>
      <c r="J63" s="514" t="str">
        <f>IF(基本情報入力シート!AE116="","",基本情報入力シート!AE116)</f>
        <v/>
      </c>
      <c r="K63" s="508" t="str">
        <f>IF('別紙様式2-3（個表） '!J73="","",'別紙様式2-3（個表） '!J73)</f>
        <v/>
      </c>
      <c r="L63" s="508" t="str">
        <f>IF('別紙様式2-3（個表） '!K73="","",'別紙様式2-3（個表） '!K73)</f>
        <v/>
      </c>
      <c r="M63" s="508" t="str">
        <f>IF('別紙様式2-3（個表） '!L73="","",'別紙様式2-3（個表） '!L73)</f>
        <v/>
      </c>
      <c r="N63" s="508" t="str">
        <f>IF('別紙様式2-3（個表） '!M73="","",'別紙様式2-3（個表） '!M73)</f>
        <v/>
      </c>
      <c r="O63" s="508" t="str">
        <f>IF('別紙様式2-3（個表） '!N73="","",'別紙様式2-3（個表） '!N73)</f>
        <v/>
      </c>
      <c r="P63" s="508" t="str">
        <f>IF('別紙様式2-3（個表） '!O73="","",'別紙様式2-3（個表） '!O73)</f>
        <v>令和７年12月</v>
      </c>
      <c r="Q63" s="508" t="str">
        <f>IF('別紙様式2-3（個表） '!P73="","",'別紙様式2-3（個表） '!P73)</f>
        <v>未入力あり</v>
      </c>
      <c r="R63" s="508" t="str">
        <f>IF('別紙様式2-3（個表） '!Q73="","",'別紙様式2-3（個表） '!Q73)</f>
        <v/>
      </c>
      <c r="S63" s="508" t="str">
        <f>IF('別紙様式2-3（個表） '!R73="","",'別紙様式2-3（個表） '!R73)</f>
        <v/>
      </c>
      <c r="T63" s="508" t="str">
        <f>IF('別紙様式2-3（個表） '!S73="","",'別紙様式2-3（個表） '!S73)</f>
        <v/>
      </c>
      <c r="U63" s="494" t="str">
        <f>IF('別紙様式2-3（個表） '!T73="","",'別紙様式2-3（個表） '!T73)</f>
        <v/>
      </c>
      <c r="V63" s="508" t="str">
        <f ca="1">IF(基本情報入力シート!$B116="","",INDIRECT("基本情報入力シート!L1７"))</f>
        <v/>
      </c>
      <c r="W63" s="508" t="str">
        <f ca="1">IF(基本情報入力シート!$B116="","",INDIRECT("基本情報入力シート!L1８"))</f>
        <v/>
      </c>
      <c r="X63" s="508" t="str">
        <f ca="1">IF(基本情報入力シート!B116="","",INDIRECT("基本情報入力シート!L1９")&amp;(INDIRECT("基本情報入力シート!P19"))&amp;(INDIRECT("基本情報入力シート!Q19")))</f>
        <v/>
      </c>
      <c r="Y63" s="508" t="str">
        <f ca="1">IF(基本情報入力シート!$B116="","",INDIRECT("基本情報入力シート!L２０"))</f>
        <v/>
      </c>
      <c r="Z63" s="508" t="str">
        <f ca="1">IF(基本情報入力シート!$B116="","",INDIRECT("基本情報入力シート!L２１"))</f>
        <v/>
      </c>
      <c r="AA63" s="508" t="str">
        <f ca="1">IF(基本情報入力シート!$B116="","",INDIRECT("基本情報入力シート!L２２"))</f>
        <v/>
      </c>
      <c r="AB63" s="508" t="str">
        <f ca="1">IF(基本情報入力シート!$B116="","",INDIRECT("基本情報入力シート!L２３"))</f>
        <v/>
      </c>
      <c r="AC63" s="508" t="str">
        <f ca="1">IF(基本情報入力シート!$B116="","",INDIRECT("基本情報入力シート!L２４"))</f>
        <v/>
      </c>
      <c r="AD63" s="508" t="str">
        <f ca="1">IF(基本情報入力シート!$B116="","",INDIRECT("基本情報入力シート!L２５"))</f>
        <v/>
      </c>
      <c r="AE63" s="508" t="str">
        <f ca="1">IF(基本情報入力シート!$B116="","",INDIRECT("基本情報入力シート!L２6"))</f>
        <v/>
      </c>
      <c r="AF63" s="508" t="str">
        <f ca="1">IF(基本情報入力シート!$B116="","",INDIRECT("基本情報入力シート!L２７"))</f>
        <v/>
      </c>
      <c r="AG63" s="508" t="str">
        <f ca="1">IF(基本情報入力シート!$B116="","",INDIRECT("基本情報入力シート!L２８"))</f>
        <v/>
      </c>
      <c r="AH63" s="494" t="str">
        <f ca="1">IF(基本情報入力シート!$B116="","",INDIRECT("'別紙様式2-1（処遇改善加算対象サービス　総括表）'!AH18"))</f>
        <v/>
      </c>
      <c r="AI63" s="494" t="str">
        <f ca="1">IF(基本情報入力シート!$B116="","",INDIRECT("'別紙様式2-1（処遇改善加算対象サービス　総括表）'!AH２２"))</f>
        <v/>
      </c>
      <c r="AJ63" s="494" t="str">
        <f>IF(基本情報入力シート!$B116="","",IF('別紙様式2-1（処遇改善加算対象サービス　総括表）'!$B$24="","",
'別紙様式2-1（処遇改善加算対象サービス　総括表）'!$B$24))</f>
        <v/>
      </c>
      <c r="AK63" s="494" t="str">
        <f>IF(基本情報入力シート!$B116="","",IF('別紙様式2-1（処遇改善加算対象サービス　総括表）'!$B$25="","",
'別紙様式2-1（処遇改善加算対象サービス　総括表）'!$B$25))</f>
        <v/>
      </c>
      <c r="AL63" s="494" t="str">
        <f>IF(基本情報入力シート!$B116="","",IF('別紙様式2-1（処遇改善加算対象サービス　総括表）'!$B$26="","",
'別紙様式2-1（処遇改善加算対象サービス　総括表）'!$B$26))</f>
        <v/>
      </c>
      <c r="AM63" s="494" t="str">
        <f>IF(基本情報入力シート!$B116="","",IF('別紙様式2-1（処遇改善加算対象サービス　総括表）'!$B$30="","",
'別紙様式2-1（処遇改善加算対象サービス　総括表）'!$B$30))</f>
        <v/>
      </c>
      <c r="AN63" s="494" t="str">
        <f>IF(基本情報入力シート!$B116="","",IF('別紙様式2-1（処遇改善加算対象サービス　総括表）'!$B$31="","",
'別紙様式2-1（処遇改善加算対象サービス　総括表）'!$B$31))</f>
        <v/>
      </c>
      <c r="AO63" s="508" t="str">
        <f>IF(基本情報入力シート!$B116="","",IF('別紙様式2-1（処遇改善加算対象サービス　総括表）'!$M$32="","",
'別紙様式2-1（処遇改善加算対象サービス　総括表）'!$M$32))</f>
        <v/>
      </c>
      <c r="AP63" s="494" t="str">
        <f>IF(基本情報入力シート!$B116="","",   IF('別紙様式2-2（処遇改善加算対象外サービス　総括表）'!$AH$17="","",'別紙様式2-2（処遇改善加算対象外サービス　総括表）'!$AH$17))</f>
        <v/>
      </c>
      <c r="AQ63" s="494" t="str">
        <f>IF(基本情報入力シート!$B116="","",   IF('別紙様式2-2（処遇改善加算対象外サービス　総括表）'!$AH$18="","", '別紙様式2-2（処遇改善加算対象外サービス　総括表）'!$AH$18))</f>
        <v/>
      </c>
      <c r="AR63" s="494" t="str">
        <f>IF(基本情報入力シート!$B116="","",   IF('別紙様式2-2（処遇改善加算対象外サービス　総括表）'!$AH$19="","",'別紙様式2-2（処遇改善加算対象外サービス　総括表）'!$AH$19))</f>
        <v/>
      </c>
      <c r="AS63" s="494" t="str">
        <f>IF(基本情報入力シート!$B116="","",   IF('別紙様式2-2（処遇改善加算対象外サービス　総括表）'!$F$21="","",'別紙様式2-2（処遇改善加算対象外サービス　総括表）'!$F$21))</f>
        <v/>
      </c>
      <c r="AT63" s="494" t="str">
        <f>IF(基本情報入力シート!$B116="","",   IF('別紙様式2-2（処遇改善加算対象外サービス　総括表）'!$F$22="","",'別紙様式2-2（処遇改善加算対象外サービス　総括表）'!$F$22))</f>
        <v/>
      </c>
      <c r="AU63" s="494" t="str">
        <f>IF(基本情報入力シート!$B116="","",   IF('別紙様式2-2（処遇改善加算対象外サービス　総括表）'!$F$23="","",'別紙様式2-2（処遇改善加算対象外サービス　総括表）'!$F$23))</f>
        <v/>
      </c>
      <c r="AV63" s="494" t="str">
        <f>IF(基本情報入力シート!$B116="","",   IF('別紙様式2-2（処遇改善加算対象外サービス　総括表）'!$F$24="","",'別紙様式2-2（処遇改善加算対象外サービス　総括表）'!$F$24))</f>
        <v/>
      </c>
      <c r="AW63" s="494" t="str">
        <f>IF(基本情報入力シート!$B116="","",   IF('別紙様式2-2（処遇改善加算対象外サービス　総括表）'!$F$25="","",'別紙様式2-2（処遇改善加算対象外サービス　総括表）'!$F$25))</f>
        <v/>
      </c>
      <c r="AX63" s="494" t="str">
        <f>IF(基本情報入力シート!$B116="","",   IF('別紙様式2-2（処遇改善加算対象外サービス　総括表）'!$F$26="","",'別紙様式2-2（処遇改善加算対象外サービス　総括表）'!$F$26))</f>
        <v/>
      </c>
      <c r="AY63" s="494" t="str">
        <f>IF(基本情報入力シート!$B116="","",   IF('別紙様式2-2（処遇改善加算対象外サービス　総括表）'!$F$27="","",'別紙様式2-2（処遇改善加算対象外サービス　総括表）'!$F$27))</f>
        <v/>
      </c>
      <c r="AZ63" s="494" t="str">
        <f>IF(基本情報入力シート!$B116="","",   IF('別紙様式2-2（処遇改善加算対象外サービス　総括表）'!$F$28="","",'別紙様式2-2（処遇改善加算対象外サービス　総括表）'!$F$28))</f>
        <v/>
      </c>
      <c r="BA63" s="494" t="str">
        <f>IF(基本情報入力シート!$B116="","",   IF('別紙様式2-2（処遇改善加算対象外サービス　総括表）'!$F$29="","",'別紙様式2-2（処遇改善加算対象外サービス　総括表）'!$F$29))</f>
        <v/>
      </c>
      <c r="BB63" s="494" t="str">
        <f>IF(基本情報入力シート!$B116="","",   IF('別紙様式2-2（処遇改善加算対象外サービス　総括表）'!$F$30="","",'別紙様式2-2（処遇改善加算対象外サービス　総括表）'!$F$30))</f>
        <v/>
      </c>
      <c r="BC63" s="494" t="str">
        <f>IF(基本情報入力シート!$B116="","",   IF('別紙様式2-2（処遇改善加算対象外サービス　総括表）'!$F$31="","",'別紙様式2-2（処遇改善加算対象外サービス　総括表）'!$F$31))</f>
        <v/>
      </c>
      <c r="BD63" s="494" t="str">
        <f>IF(基本情報入力シート!$B116="","",   IF('別紙様式2-2（処遇改善加算対象外サービス　総括表）'!$F$32="","",'別紙様式2-2（処遇改善加算対象外サービス　総括表）'!$F$32))</f>
        <v/>
      </c>
      <c r="BE63" s="494" t="str">
        <f>IF(基本情報入力シート!$B116="","",   IF('別紙様式2-2（処遇改善加算対象外サービス　総括表）'!$F$33="","",'別紙様式2-2（処遇改善加算対象外サービス　総括表）'!$F$33))</f>
        <v/>
      </c>
      <c r="BF63" s="494" t="str">
        <f>IF(基本情報入力シート!$B116="","",   IF('別紙様式2-2（処遇改善加算対象外サービス　総括表）'!$F$34="","",'別紙様式2-2（処遇改善加算対象外サービス　総括表）'!$F$34))</f>
        <v/>
      </c>
      <c r="BG63" s="494" t="str">
        <f>IF(基本情報入力シート!$B116="","",   IF('別紙様式2-2（処遇改善加算対象外サービス　総括表）'!$F$35="","",'別紙様式2-2（処遇改善加算対象外サービス　総括表）'!$F$35))</f>
        <v/>
      </c>
      <c r="BH63" s="494" t="str">
        <f>IF(基本情報入力シート!$B116="","",   IF('別紙様式2-2（処遇改善加算対象外サービス　総括表）'!$F$36="","",'別紙様式2-2（処遇改善加算対象外サービス　総括表）'!$F$36))</f>
        <v/>
      </c>
      <c r="BI63" s="494" t="str">
        <f>IF(基本情報入力シート!$B116="","",   IF('別紙様式2-2（処遇改善加算対象外サービス　総括表）'!$F$37="","",'別紙様式2-2（処遇改善加算対象外サービス　総括表）'!$F$37))</f>
        <v/>
      </c>
      <c r="BJ63" s="494" t="str">
        <f>IF(基本情報入力シート!$B116="","",   IF('別紙様式2-2（処遇改善加算対象外サービス　総括表）'!$F$38="","",'別紙様式2-2（処遇改善加算対象外サービス　総括表）'!$F$38))</f>
        <v/>
      </c>
      <c r="BK63" s="494" t="str">
        <f>IF(基本情報入力シート!$B116="","",   IF('別紙様式2-2（処遇改善加算対象外サービス　総括表）'!$F$39="","",'別紙様式2-2（処遇改善加算対象外サービス　総括表）'!$F$39))</f>
        <v/>
      </c>
      <c r="BL63" s="494" t="str">
        <f>IF(基本情報入力シート!$B116="","",   IF('別紙様式2-2（処遇改善加算対象外サービス　総括表）'!$F$40="","",'別紙様式2-2（処遇改善加算対象外サービス　総括表）'!$F$40))</f>
        <v/>
      </c>
      <c r="BM63" s="494" t="str">
        <f>IF(基本情報入力シート!$B116="","",   IF('別紙様式2-2（処遇改善加算対象外サービス　総括表）'!$F$41="","",'別紙様式2-2（処遇改善加算対象外サービス　総括表）'!$F$41))</f>
        <v/>
      </c>
      <c r="BN63" s="494" t="str">
        <f>IF(基本情報入力シート!$B116="","",   IF('別紙様式2-2（処遇改善加算対象外サービス　総括表）'!$F$42="","",'別紙様式2-2（処遇改善加算対象外サービス　総括表）'!$F$42))</f>
        <v/>
      </c>
      <c r="BO63" s="494" t="str">
        <f>IF(基本情報入力シート!$B116="","",   IF('別紙様式2-2（処遇改善加算対象外サービス　総括表）'!$F$43="","",'別紙様式2-2（処遇改善加算対象外サービス　総括表）'!$F$43))</f>
        <v/>
      </c>
      <c r="BP63" s="494" t="str">
        <f>IF(基本情報入力シート!$B116="","",   IF('別紙様式2-2（処遇改善加算対象外サービス　総括表）'!$F$44="","",'別紙様式2-2（処遇改善加算対象外サービス　総括表）'!$F$44))</f>
        <v/>
      </c>
      <c r="BQ63" s="494" t="str">
        <f>IF(基本情報入力シート!$B116="","",   IF('別紙様式2-2（処遇改善加算対象外サービス　総括表）'!$F$45="","",'別紙様式2-2（処遇改善加算対象外サービス　総括表）'!$F$45))</f>
        <v/>
      </c>
      <c r="BR63" s="494" t="str">
        <f>IF(基本情報入力シート!$B116="","",   IF('別紙様式2-2（処遇改善加算対象外サービス　総括表）'!$F$46="","",'別紙様式2-2（処遇改善加算対象外サービス　総括表）'!$F$46))</f>
        <v/>
      </c>
      <c r="BS63" s="494" t="str">
        <f>IF(基本情報入力シート!$B116="","",   IF('別紙様式2-2（処遇改善加算対象外サービス　総括表）'!$F$47="","",'別紙様式2-2（処遇改善加算対象外サービス　総括表）'!$F$47))</f>
        <v/>
      </c>
      <c r="BT63" s="494" t="str">
        <f>IF(基本情報入力シート!$B116="","",   IF('別紙様式2-2（処遇改善加算対象外サービス　総括表）'!$F$48="","",'別紙様式2-2（処遇改善加算対象外サービス　総括表）'!$F$48))</f>
        <v/>
      </c>
      <c r="BU63" s="494" t="str">
        <f>IF(基本情報入力シート!$B116="","",   IF('別紙様式2-2（処遇改善加算対象外サービス　総括表）'!$F$49="","",'別紙様式2-2（処遇改善加算対象外サービス　総括表）'!$F$49))</f>
        <v/>
      </c>
    </row>
    <row r="64" spans="1:73">
      <c r="A64" s="508" t="str">
        <f>IF('別紙様式2-3（個表） '!B74="","",'別紙様式2-3（個表） '!A74)</f>
        <v/>
      </c>
      <c r="B64" s="494" t="str">
        <f>IF(基本情報入力シート!B117="","",基本情報入力シート!B117)</f>
        <v/>
      </c>
      <c r="C64" s="513" t="str">
        <f>IF(基本情報入力シート!L117="","",基本情報入力シート!L117)</f>
        <v/>
      </c>
      <c r="D64" s="513" t="str">
        <f>IF(基本情報入力シート!Q117="","",基本情報入力シート!Q117)</f>
        <v/>
      </c>
      <c r="E64" s="513" t="str">
        <f>IF(基本情報入力シート!V117="","",基本情報入力シート!V117)</f>
        <v/>
      </c>
      <c r="F64" s="513" t="str">
        <f>IF(基本情報入力シート!W117="","",基本情報入力シート!W117)</f>
        <v/>
      </c>
      <c r="G64" s="513" t="str">
        <f>IF(基本情報入力シート!Z117="","",基本情報入力シート!Z117)</f>
        <v/>
      </c>
      <c r="H64" s="494" t="str">
        <f>IF(基本情報入力シート!AC117="","",基本情報入力シート!AC117)</f>
        <v/>
      </c>
      <c r="I64" s="514" t="str">
        <f>IF(基本情報入力シート!AD117="","",基本情報入力シート!AD117)</f>
        <v/>
      </c>
      <c r="J64" s="514" t="str">
        <f>IF(基本情報入力シート!AE117="","",基本情報入力シート!AE117)</f>
        <v/>
      </c>
      <c r="K64" s="508" t="str">
        <f>IF('別紙様式2-3（個表） '!J74="","",'別紙様式2-3（個表） '!J74)</f>
        <v/>
      </c>
      <c r="L64" s="508" t="str">
        <f>IF('別紙様式2-3（個表） '!K74="","",'別紙様式2-3（個表） '!K74)</f>
        <v/>
      </c>
      <c r="M64" s="508" t="str">
        <f>IF('別紙様式2-3（個表） '!L74="","",'別紙様式2-3（個表） '!L74)</f>
        <v/>
      </c>
      <c r="N64" s="508" t="str">
        <f>IF('別紙様式2-3（個表） '!M74="","",'別紙様式2-3（個表） '!M74)</f>
        <v/>
      </c>
      <c r="O64" s="508" t="str">
        <f>IF('別紙様式2-3（個表） '!N74="","",'別紙様式2-3（個表） '!N74)</f>
        <v/>
      </c>
      <c r="P64" s="508" t="str">
        <f>IF('別紙様式2-3（個表） '!O74="","",'別紙様式2-3（個表） '!O74)</f>
        <v>令和７年12月</v>
      </c>
      <c r="Q64" s="508" t="str">
        <f>IF('別紙様式2-3（個表） '!P74="","",'別紙様式2-3（個表） '!P74)</f>
        <v>未入力あり</v>
      </c>
      <c r="R64" s="508" t="str">
        <f>IF('別紙様式2-3（個表） '!Q74="","",'別紙様式2-3（個表） '!Q74)</f>
        <v/>
      </c>
      <c r="S64" s="508" t="str">
        <f>IF('別紙様式2-3（個表） '!R74="","",'別紙様式2-3（個表） '!R74)</f>
        <v/>
      </c>
      <c r="T64" s="508" t="str">
        <f>IF('別紙様式2-3（個表） '!S74="","",'別紙様式2-3（個表） '!S74)</f>
        <v/>
      </c>
      <c r="U64" s="494" t="str">
        <f>IF('別紙様式2-3（個表） '!T74="","",'別紙様式2-3（個表） '!T74)</f>
        <v/>
      </c>
      <c r="V64" s="508" t="str">
        <f ca="1">IF(基本情報入力シート!$B117="","",INDIRECT("基本情報入力シート!L1７"))</f>
        <v/>
      </c>
      <c r="W64" s="508" t="str">
        <f ca="1">IF(基本情報入力シート!$B117="","",INDIRECT("基本情報入力シート!L1８"))</f>
        <v/>
      </c>
      <c r="X64" s="508" t="str">
        <f ca="1">IF(基本情報入力シート!B117="","",INDIRECT("基本情報入力シート!L1９")&amp;(INDIRECT("基本情報入力シート!P19"))&amp;(INDIRECT("基本情報入力シート!Q19")))</f>
        <v/>
      </c>
      <c r="Y64" s="508" t="str">
        <f ca="1">IF(基本情報入力シート!$B117="","",INDIRECT("基本情報入力シート!L２０"))</f>
        <v/>
      </c>
      <c r="Z64" s="508" t="str">
        <f ca="1">IF(基本情報入力シート!$B117="","",INDIRECT("基本情報入力シート!L２１"))</f>
        <v/>
      </c>
      <c r="AA64" s="508" t="str">
        <f ca="1">IF(基本情報入力シート!$B117="","",INDIRECT("基本情報入力シート!L２２"))</f>
        <v/>
      </c>
      <c r="AB64" s="508" t="str">
        <f ca="1">IF(基本情報入力シート!$B117="","",INDIRECT("基本情報入力シート!L２３"))</f>
        <v/>
      </c>
      <c r="AC64" s="508" t="str">
        <f ca="1">IF(基本情報入力シート!$B117="","",INDIRECT("基本情報入力シート!L２４"))</f>
        <v/>
      </c>
      <c r="AD64" s="508" t="str">
        <f ca="1">IF(基本情報入力シート!$B117="","",INDIRECT("基本情報入力シート!L２５"))</f>
        <v/>
      </c>
      <c r="AE64" s="508" t="str">
        <f ca="1">IF(基本情報入力シート!$B117="","",INDIRECT("基本情報入力シート!L２6"))</f>
        <v/>
      </c>
      <c r="AF64" s="508" t="str">
        <f ca="1">IF(基本情報入力シート!$B117="","",INDIRECT("基本情報入力シート!L２７"))</f>
        <v/>
      </c>
      <c r="AG64" s="508" t="str">
        <f ca="1">IF(基本情報入力シート!$B117="","",INDIRECT("基本情報入力シート!L２８"))</f>
        <v/>
      </c>
      <c r="AH64" s="494" t="str">
        <f ca="1">IF(基本情報入力シート!$B117="","",INDIRECT("'別紙様式2-1（処遇改善加算対象サービス　総括表）'!AH18"))</f>
        <v/>
      </c>
      <c r="AI64" s="494" t="str">
        <f ca="1">IF(基本情報入力シート!$B117="","",INDIRECT("'別紙様式2-1（処遇改善加算対象サービス　総括表）'!AH２２"))</f>
        <v/>
      </c>
      <c r="AJ64" s="494" t="str">
        <f>IF(基本情報入力シート!$B117="","",IF('別紙様式2-1（処遇改善加算対象サービス　総括表）'!$B$24="","",
'別紙様式2-1（処遇改善加算対象サービス　総括表）'!$B$24))</f>
        <v/>
      </c>
      <c r="AK64" s="494" t="str">
        <f>IF(基本情報入力シート!$B117="","",IF('別紙様式2-1（処遇改善加算対象サービス　総括表）'!$B$25="","",
'別紙様式2-1（処遇改善加算対象サービス　総括表）'!$B$25))</f>
        <v/>
      </c>
      <c r="AL64" s="494" t="str">
        <f>IF(基本情報入力シート!$B117="","",IF('別紙様式2-1（処遇改善加算対象サービス　総括表）'!$B$26="","",
'別紙様式2-1（処遇改善加算対象サービス　総括表）'!$B$26))</f>
        <v/>
      </c>
      <c r="AM64" s="494" t="str">
        <f>IF(基本情報入力シート!$B117="","",IF('別紙様式2-1（処遇改善加算対象サービス　総括表）'!$B$30="","",
'別紙様式2-1（処遇改善加算対象サービス　総括表）'!$B$30))</f>
        <v/>
      </c>
      <c r="AN64" s="494" t="str">
        <f>IF(基本情報入力シート!$B117="","",IF('別紙様式2-1（処遇改善加算対象サービス　総括表）'!$B$31="","",
'別紙様式2-1（処遇改善加算対象サービス　総括表）'!$B$31))</f>
        <v/>
      </c>
      <c r="AO64" s="508" t="str">
        <f>IF(基本情報入力シート!$B117="","",IF('別紙様式2-1（処遇改善加算対象サービス　総括表）'!$M$32="","",
'別紙様式2-1（処遇改善加算対象サービス　総括表）'!$M$32))</f>
        <v/>
      </c>
      <c r="AP64" s="494" t="str">
        <f>IF(基本情報入力シート!$B117="","",   IF('別紙様式2-2（処遇改善加算対象外サービス　総括表）'!$AH$17="","",'別紙様式2-2（処遇改善加算対象外サービス　総括表）'!$AH$17))</f>
        <v/>
      </c>
      <c r="AQ64" s="494" t="str">
        <f>IF(基本情報入力シート!$B117="","",   IF('別紙様式2-2（処遇改善加算対象外サービス　総括表）'!$AH$18="","", '別紙様式2-2（処遇改善加算対象外サービス　総括表）'!$AH$18))</f>
        <v/>
      </c>
      <c r="AR64" s="494" t="str">
        <f>IF(基本情報入力シート!$B117="","",   IF('別紙様式2-2（処遇改善加算対象外サービス　総括表）'!$AH$19="","",'別紙様式2-2（処遇改善加算対象外サービス　総括表）'!$AH$19))</f>
        <v/>
      </c>
      <c r="AS64" s="494" t="str">
        <f>IF(基本情報入力シート!$B117="","",   IF('別紙様式2-2（処遇改善加算対象外サービス　総括表）'!$F$21="","",'別紙様式2-2（処遇改善加算対象外サービス　総括表）'!$F$21))</f>
        <v/>
      </c>
      <c r="AT64" s="494" t="str">
        <f>IF(基本情報入力シート!$B117="","",   IF('別紙様式2-2（処遇改善加算対象外サービス　総括表）'!$F$22="","",'別紙様式2-2（処遇改善加算対象外サービス　総括表）'!$F$22))</f>
        <v/>
      </c>
      <c r="AU64" s="494" t="str">
        <f>IF(基本情報入力シート!$B117="","",   IF('別紙様式2-2（処遇改善加算対象外サービス　総括表）'!$F$23="","",'別紙様式2-2（処遇改善加算対象外サービス　総括表）'!$F$23))</f>
        <v/>
      </c>
      <c r="AV64" s="494" t="str">
        <f>IF(基本情報入力シート!$B117="","",   IF('別紙様式2-2（処遇改善加算対象外サービス　総括表）'!$F$24="","",'別紙様式2-2（処遇改善加算対象外サービス　総括表）'!$F$24))</f>
        <v/>
      </c>
      <c r="AW64" s="494" t="str">
        <f>IF(基本情報入力シート!$B117="","",   IF('別紙様式2-2（処遇改善加算対象外サービス　総括表）'!$F$25="","",'別紙様式2-2（処遇改善加算対象外サービス　総括表）'!$F$25))</f>
        <v/>
      </c>
      <c r="AX64" s="494" t="str">
        <f>IF(基本情報入力シート!$B117="","",   IF('別紙様式2-2（処遇改善加算対象外サービス　総括表）'!$F$26="","",'別紙様式2-2（処遇改善加算対象外サービス　総括表）'!$F$26))</f>
        <v/>
      </c>
      <c r="AY64" s="494" t="str">
        <f>IF(基本情報入力シート!$B117="","",   IF('別紙様式2-2（処遇改善加算対象外サービス　総括表）'!$F$27="","",'別紙様式2-2（処遇改善加算対象外サービス　総括表）'!$F$27))</f>
        <v/>
      </c>
      <c r="AZ64" s="494" t="str">
        <f>IF(基本情報入力シート!$B117="","",   IF('別紙様式2-2（処遇改善加算対象外サービス　総括表）'!$F$28="","",'別紙様式2-2（処遇改善加算対象外サービス　総括表）'!$F$28))</f>
        <v/>
      </c>
      <c r="BA64" s="494" t="str">
        <f>IF(基本情報入力シート!$B117="","",   IF('別紙様式2-2（処遇改善加算対象外サービス　総括表）'!$F$29="","",'別紙様式2-2（処遇改善加算対象外サービス　総括表）'!$F$29))</f>
        <v/>
      </c>
      <c r="BB64" s="494" t="str">
        <f>IF(基本情報入力シート!$B117="","",   IF('別紙様式2-2（処遇改善加算対象外サービス　総括表）'!$F$30="","",'別紙様式2-2（処遇改善加算対象外サービス　総括表）'!$F$30))</f>
        <v/>
      </c>
      <c r="BC64" s="494" t="str">
        <f>IF(基本情報入力シート!$B117="","",   IF('別紙様式2-2（処遇改善加算対象外サービス　総括表）'!$F$31="","",'別紙様式2-2（処遇改善加算対象外サービス　総括表）'!$F$31))</f>
        <v/>
      </c>
      <c r="BD64" s="494" t="str">
        <f>IF(基本情報入力シート!$B117="","",   IF('別紙様式2-2（処遇改善加算対象外サービス　総括表）'!$F$32="","",'別紙様式2-2（処遇改善加算対象外サービス　総括表）'!$F$32))</f>
        <v/>
      </c>
      <c r="BE64" s="494" t="str">
        <f>IF(基本情報入力シート!$B117="","",   IF('別紙様式2-2（処遇改善加算対象外サービス　総括表）'!$F$33="","",'別紙様式2-2（処遇改善加算対象外サービス　総括表）'!$F$33))</f>
        <v/>
      </c>
      <c r="BF64" s="494" t="str">
        <f>IF(基本情報入力シート!$B117="","",   IF('別紙様式2-2（処遇改善加算対象外サービス　総括表）'!$F$34="","",'別紙様式2-2（処遇改善加算対象外サービス　総括表）'!$F$34))</f>
        <v/>
      </c>
      <c r="BG64" s="494" t="str">
        <f>IF(基本情報入力シート!$B117="","",   IF('別紙様式2-2（処遇改善加算対象外サービス　総括表）'!$F$35="","",'別紙様式2-2（処遇改善加算対象外サービス　総括表）'!$F$35))</f>
        <v/>
      </c>
      <c r="BH64" s="494" t="str">
        <f>IF(基本情報入力シート!$B117="","",   IF('別紙様式2-2（処遇改善加算対象外サービス　総括表）'!$F$36="","",'別紙様式2-2（処遇改善加算対象外サービス　総括表）'!$F$36))</f>
        <v/>
      </c>
      <c r="BI64" s="494" t="str">
        <f>IF(基本情報入力シート!$B117="","",   IF('別紙様式2-2（処遇改善加算対象外サービス　総括表）'!$F$37="","",'別紙様式2-2（処遇改善加算対象外サービス　総括表）'!$F$37))</f>
        <v/>
      </c>
      <c r="BJ64" s="494" t="str">
        <f>IF(基本情報入力シート!$B117="","",   IF('別紙様式2-2（処遇改善加算対象外サービス　総括表）'!$F$38="","",'別紙様式2-2（処遇改善加算対象外サービス　総括表）'!$F$38))</f>
        <v/>
      </c>
      <c r="BK64" s="494" t="str">
        <f>IF(基本情報入力シート!$B117="","",   IF('別紙様式2-2（処遇改善加算対象外サービス　総括表）'!$F$39="","",'別紙様式2-2（処遇改善加算対象外サービス　総括表）'!$F$39))</f>
        <v/>
      </c>
      <c r="BL64" s="494" t="str">
        <f>IF(基本情報入力シート!$B117="","",   IF('別紙様式2-2（処遇改善加算対象外サービス　総括表）'!$F$40="","",'別紙様式2-2（処遇改善加算対象外サービス　総括表）'!$F$40))</f>
        <v/>
      </c>
      <c r="BM64" s="494" t="str">
        <f>IF(基本情報入力シート!$B117="","",   IF('別紙様式2-2（処遇改善加算対象外サービス　総括表）'!$F$41="","",'別紙様式2-2（処遇改善加算対象外サービス　総括表）'!$F$41))</f>
        <v/>
      </c>
      <c r="BN64" s="494" t="str">
        <f>IF(基本情報入力シート!$B117="","",   IF('別紙様式2-2（処遇改善加算対象外サービス　総括表）'!$F$42="","",'別紙様式2-2（処遇改善加算対象外サービス　総括表）'!$F$42))</f>
        <v/>
      </c>
      <c r="BO64" s="494" t="str">
        <f>IF(基本情報入力シート!$B117="","",   IF('別紙様式2-2（処遇改善加算対象外サービス　総括表）'!$F$43="","",'別紙様式2-2（処遇改善加算対象外サービス　総括表）'!$F$43))</f>
        <v/>
      </c>
      <c r="BP64" s="494" t="str">
        <f>IF(基本情報入力シート!$B117="","",   IF('別紙様式2-2（処遇改善加算対象外サービス　総括表）'!$F$44="","",'別紙様式2-2（処遇改善加算対象外サービス　総括表）'!$F$44))</f>
        <v/>
      </c>
      <c r="BQ64" s="494" t="str">
        <f>IF(基本情報入力シート!$B117="","",   IF('別紙様式2-2（処遇改善加算対象外サービス　総括表）'!$F$45="","",'別紙様式2-2（処遇改善加算対象外サービス　総括表）'!$F$45))</f>
        <v/>
      </c>
      <c r="BR64" s="494" t="str">
        <f>IF(基本情報入力シート!$B117="","",   IF('別紙様式2-2（処遇改善加算対象外サービス　総括表）'!$F$46="","",'別紙様式2-2（処遇改善加算対象外サービス　総括表）'!$F$46))</f>
        <v/>
      </c>
      <c r="BS64" s="494" t="str">
        <f>IF(基本情報入力シート!$B117="","",   IF('別紙様式2-2（処遇改善加算対象外サービス　総括表）'!$F$47="","",'別紙様式2-2（処遇改善加算対象外サービス　総括表）'!$F$47))</f>
        <v/>
      </c>
      <c r="BT64" s="494" t="str">
        <f>IF(基本情報入力シート!$B117="","",   IF('別紙様式2-2（処遇改善加算対象外サービス　総括表）'!$F$48="","",'別紙様式2-2（処遇改善加算対象外サービス　総括表）'!$F$48))</f>
        <v/>
      </c>
      <c r="BU64" s="494" t="str">
        <f>IF(基本情報入力シート!$B117="","",   IF('別紙様式2-2（処遇改善加算対象外サービス　総括表）'!$F$49="","",'別紙様式2-2（処遇改善加算対象外サービス　総括表）'!$F$49))</f>
        <v/>
      </c>
    </row>
    <row r="65" spans="1:73">
      <c r="A65" s="508" t="str">
        <f>IF('別紙様式2-3（個表） '!B75="","",'別紙様式2-3（個表） '!A75)</f>
        <v/>
      </c>
      <c r="B65" s="494" t="str">
        <f>IF(基本情報入力シート!B118="","",基本情報入力シート!B118)</f>
        <v/>
      </c>
      <c r="C65" s="513" t="str">
        <f>IF(基本情報入力シート!L118="","",基本情報入力シート!L118)</f>
        <v/>
      </c>
      <c r="D65" s="513" t="str">
        <f>IF(基本情報入力シート!Q118="","",基本情報入力シート!Q118)</f>
        <v/>
      </c>
      <c r="E65" s="513" t="str">
        <f>IF(基本情報入力シート!V118="","",基本情報入力シート!V118)</f>
        <v/>
      </c>
      <c r="F65" s="513" t="str">
        <f>IF(基本情報入力シート!W118="","",基本情報入力シート!W118)</f>
        <v/>
      </c>
      <c r="G65" s="513" t="str">
        <f>IF(基本情報入力シート!Z118="","",基本情報入力シート!Z118)</f>
        <v/>
      </c>
      <c r="H65" s="494" t="str">
        <f>IF(基本情報入力シート!AC118="","",基本情報入力シート!AC118)</f>
        <v/>
      </c>
      <c r="I65" s="514" t="str">
        <f>IF(基本情報入力シート!AD118="","",基本情報入力シート!AD118)</f>
        <v/>
      </c>
      <c r="J65" s="514" t="str">
        <f>IF(基本情報入力シート!AE118="","",基本情報入力シート!AE118)</f>
        <v/>
      </c>
      <c r="K65" s="508" t="str">
        <f>IF('別紙様式2-3（個表） '!J75="","",'別紙様式2-3（個表） '!J75)</f>
        <v/>
      </c>
      <c r="L65" s="508" t="str">
        <f>IF('別紙様式2-3（個表） '!K75="","",'別紙様式2-3（個表） '!K75)</f>
        <v/>
      </c>
      <c r="M65" s="508" t="str">
        <f>IF('別紙様式2-3（個表） '!L75="","",'別紙様式2-3（個表） '!L75)</f>
        <v/>
      </c>
      <c r="N65" s="508" t="str">
        <f>IF('別紙様式2-3（個表） '!M75="","",'別紙様式2-3（個表） '!M75)</f>
        <v/>
      </c>
      <c r="O65" s="508" t="str">
        <f>IF('別紙様式2-3（個表） '!N75="","",'別紙様式2-3（個表） '!N75)</f>
        <v/>
      </c>
      <c r="P65" s="508" t="str">
        <f>IF('別紙様式2-3（個表） '!O75="","",'別紙様式2-3（個表） '!O75)</f>
        <v>令和７年12月</v>
      </c>
      <c r="Q65" s="508" t="str">
        <f>IF('別紙様式2-3（個表） '!P75="","",'別紙様式2-3（個表） '!P75)</f>
        <v>未入力あり</v>
      </c>
      <c r="R65" s="508" t="str">
        <f>IF('別紙様式2-3（個表） '!Q75="","",'別紙様式2-3（個表） '!Q75)</f>
        <v/>
      </c>
      <c r="S65" s="508" t="str">
        <f>IF('別紙様式2-3（個表） '!R75="","",'別紙様式2-3（個表） '!R75)</f>
        <v/>
      </c>
      <c r="T65" s="508" t="str">
        <f>IF('別紙様式2-3（個表） '!S75="","",'別紙様式2-3（個表） '!S75)</f>
        <v/>
      </c>
      <c r="U65" s="494" t="str">
        <f>IF('別紙様式2-3（個表） '!T75="","",'別紙様式2-3（個表） '!T75)</f>
        <v/>
      </c>
      <c r="V65" s="508" t="str">
        <f ca="1">IF(基本情報入力シート!$B118="","",INDIRECT("基本情報入力シート!L1７"))</f>
        <v/>
      </c>
      <c r="W65" s="508" t="str">
        <f ca="1">IF(基本情報入力シート!$B118="","",INDIRECT("基本情報入力シート!L1８"))</f>
        <v/>
      </c>
      <c r="X65" s="508" t="str">
        <f ca="1">IF(基本情報入力シート!B118="","",INDIRECT("基本情報入力シート!L1９")&amp;(INDIRECT("基本情報入力シート!P19"))&amp;(INDIRECT("基本情報入力シート!Q19")))</f>
        <v/>
      </c>
      <c r="Y65" s="508" t="str">
        <f ca="1">IF(基本情報入力シート!$B118="","",INDIRECT("基本情報入力シート!L２０"))</f>
        <v/>
      </c>
      <c r="Z65" s="508" t="str">
        <f ca="1">IF(基本情報入力シート!$B118="","",INDIRECT("基本情報入力シート!L２１"))</f>
        <v/>
      </c>
      <c r="AA65" s="508" t="str">
        <f ca="1">IF(基本情報入力シート!$B118="","",INDIRECT("基本情報入力シート!L２２"))</f>
        <v/>
      </c>
      <c r="AB65" s="508" t="str">
        <f ca="1">IF(基本情報入力シート!$B118="","",INDIRECT("基本情報入力シート!L２３"))</f>
        <v/>
      </c>
      <c r="AC65" s="508" t="str">
        <f ca="1">IF(基本情報入力シート!$B118="","",INDIRECT("基本情報入力シート!L２４"))</f>
        <v/>
      </c>
      <c r="AD65" s="508" t="str">
        <f ca="1">IF(基本情報入力シート!$B118="","",INDIRECT("基本情報入力シート!L２５"))</f>
        <v/>
      </c>
      <c r="AE65" s="508" t="str">
        <f ca="1">IF(基本情報入力シート!$B118="","",INDIRECT("基本情報入力シート!L２6"))</f>
        <v/>
      </c>
      <c r="AF65" s="508" t="str">
        <f ca="1">IF(基本情報入力シート!$B118="","",INDIRECT("基本情報入力シート!L２７"))</f>
        <v/>
      </c>
      <c r="AG65" s="508" t="str">
        <f ca="1">IF(基本情報入力シート!$B118="","",INDIRECT("基本情報入力シート!L２８"))</f>
        <v/>
      </c>
      <c r="AH65" s="494" t="str">
        <f ca="1">IF(基本情報入力シート!$B118="","",INDIRECT("'別紙様式2-1（処遇改善加算対象サービス　総括表）'!AH18"))</f>
        <v/>
      </c>
      <c r="AI65" s="494" t="str">
        <f ca="1">IF(基本情報入力シート!$B118="","",INDIRECT("'別紙様式2-1（処遇改善加算対象サービス　総括表）'!AH２２"))</f>
        <v/>
      </c>
      <c r="AJ65" s="494" t="str">
        <f>IF(基本情報入力シート!$B118="","",IF('別紙様式2-1（処遇改善加算対象サービス　総括表）'!$B$24="","",
'別紙様式2-1（処遇改善加算対象サービス　総括表）'!$B$24))</f>
        <v/>
      </c>
      <c r="AK65" s="494" t="str">
        <f>IF(基本情報入力シート!$B118="","",IF('別紙様式2-1（処遇改善加算対象サービス　総括表）'!$B$25="","",
'別紙様式2-1（処遇改善加算対象サービス　総括表）'!$B$25))</f>
        <v/>
      </c>
      <c r="AL65" s="494" t="str">
        <f>IF(基本情報入力シート!$B118="","",IF('別紙様式2-1（処遇改善加算対象サービス　総括表）'!$B$26="","",
'別紙様式2-1（処遇改善加算対象サービス　総括表）'!$B$26))</f>
        <v/>
      </c>
      <c r="AM65" s="494" t="str">
        <f>IF(基本情報入力シート!$B118="","",IF('別紙様式2-1（処遇改善加算対象サービス　総括表）'!$B$30="","",
'別紙様式2-1（処遇改善加算対象サービス　総括表）'!$B$30))</f>
        <v/>
      </c>
      <c r="AN65" s="494" t="str">
        <f>IF(基本情報入力シート!$B118="","",IF('別紙様式2-1（処遇改善加算対象サービス　総括表）'!$B$31="","",
'別紙様式2-1（処遇改善加算対象サービス　総括表）'!$B$31))</f>
        <v/>
      </c>
      <c r="AO65" s="508" t="str">
        <f>IF(基本情報入力シート!$B118="","",IF('別紙様式2-1（処遇改善加算対象サービス　総括表）'!$M$32="","",
'別紙様式2-1（処遇改善加算対象サービス　総括表）'!$M$32))</f>
        <v/>
      </c>
      <c r="AP65" s="494" t="str">
        <f>IF(基本情報入力シート!$B118="","",   IF('別紙様式2-2（処遇改善加算対象外サービス　総括表）'!$AH$17="","",'別紙様式2-2（処遇改善加算対象外サービス　総括表）'!$AH$17))</f>
        <v/>
      </c>
      <c r="AQ65" s="494" t="str">
        <f>IF(基本情報入力シート!$B118="","",   IF('別紙様式2-2（処遇改善加算対象外サービス　総括表）'!$AH$18="","", '別紙様式2-2（処遇改善加算対象外サービス　総括表）'!$AH$18))</f>
        <v/>
      </c>
      <c r="AR65" s="494" t="str">
        <f>IF(基本情報入力シート!$B118="","",   IF('別紙様式2-2（処遇改善加算対象外サービス　総括表）'!$AH$19="","",'別紙様式2-2（処遇改善加算対象外サービス　総括表）'!$AH$19))</f>
        <v/>
      </c>
      <c r="AS65" s="494" t="str">
        <f>IF(基本情報入力シート!$B118="","",   IF('別紙様式2-2（処遇改善加算対象外サービス　総括表）'!$F$21="","",'別紙様式2-2（処遇改善加算対象外サービス　総括表）'!$F$21))</f>
        <v/>
      </c>
      <c r="AT65" s="494" t="str">
        <f>IF(基本情報入力シート!$B118="","",   IF('別紙様式2-2（処遇改善加算対象外サービス　総括表）'!$F$22="","",'別紙様式2-2（処遇改善加算対象外サービス　総括表）'!$F$22))</f>
        <v/>
      </c>
      <c r="AU65" s="494" t="str">
        <f>IF(基本情報入力シート!$B118="","",   IF('別紙様式2-2（処遇改善加算対象外サービス　総括表）'!$F$23="","",'別紙様式2-2（処遇改善加算対象外サービス　総括表）'!$F$23))</f>
        <v/>
      </c>
      <c r="AV65" s="494" t="str">
        <f>IF(基本情報入力シート!$B118="","",   IF('別紙様式2-2（処遇改善加算対象外サービス　総括表）'!$F$24="","",'別紙様式2-2（処遇改善加算対象外サービス　総括表）'!$F$24))</f>
        <v/>
      </c>
      <c r="AW65" s="494" t="str">
        <f>IF(基本情報入力シート!$B118="","",   IF('別紙様式2-2（処遇改善加算対象外サービス　総括表）'!$F$25="","",'別紙様式2-2（処遇改善加算対象外サービス　総括表）'!$F$25))</f>
        <v/>
      </c>
      <c r="AX65" s="494" t="str">
        <f>IF(基本情報入力シート!$B118="","",   IF('別紙様式2-2（処遇改善加算対象外サービス　総括表）'!$F$26="","",'別紙様式2-2（処遇改善加算対象外サービス　総括表）'!$F$26))</f>
        <v/>
      </c>
      <c r="AY65" s="494" t="str">
        <f>IF(基本情報入力シート!$B118="","",   IF('別紙様式2-2（処遇改善加算対象外サービス　総括表）'!$F$27="","",'別紙様式2-2（処遇改善加算対象外サービス　総括表）'!$F$27))</f>
        <v/>
      </c>
      <c r="AZ65" s="494" t="str">
        <f>IF(基本情報入力シート!$B118="","",   IF('別紙様式2-2（処遇改善加算対象外サービス　総括表）'!$F$28="","",'別紙様式2-2（処遇改善加算対象外サービス　総括表）'!$F$28))</f>
        <v/>
      </c>
      <c r="BA65" s="494" t="str">
        <f>IF(基本情報入力シート!$B118="","",   IF('別紙様式2-2（処遇改善加算対象外サービス　総括表）'!$F$29="","",'別紙様式2-2（処遇改善加算対象外サービス　総括表）'!$F$29))</f>
        <v/>
      </c>
      <c r="BB65" s="494" t="str">
        <f>IF(基本情報入力シート!$B118="","",   IF('別紙様式2-2（処遇改善加算対象外サービス　総括表）'!$F$30="","",'別紙様式2-2（処遇改善加算対象外サービス　総括表）'!$F$30))</f>
        <v/>
      </c>
      <c r="BC65" s="494" t="str">
        <f>IF(基本情報入力シート!$B118="","",   IF('別紙様式2-2（処遇改善加算対象外サービス　総括表）'!$F$31="","",'別紙様式2-2（処遇改善加算対象外サービス　総括表）'!$F$31))</f>
        <v/>
      </c>
      <c r="BD65" s="494" t="str">
        <f>IF(基本情報入力シート!$B118="","",   IF('別紙様式2-2（処遇改善加算対象外サービス　総括表）'!$F$32="","",'別紙様式2-2（処遇改善加算対象外サービス　総括表）'!$F$32))</f>
        <v/>
      </c>
      <c r="BE65" s="494" t="str">
        <f>IF(基本情報入力シート!$B118="","",   IF('別紙様式2-2（処遇改善加算対象外サービス　総括表）'!$F$33="","",'別紙様式2-2（処遇改善加算対象外サービス　総括表）'!$F$33))</f>
        <v/>
      </c>
      <c r="BF65" s="494" t="str">
        <f>IF(基本情報入力シート!$B118="","",   IF('別紙様式2-2（処遇改善加算対象外サービス　総括表）'!$F$34="","",'別紙様式2-2（処遇改善加算対象外サービス　総括表）'!$F$34))</f>
        <v/>
      </c>
      <c r="BG65" s="494" t="str">
        <f>IF(基本情報入力シート!$B118="","",   IF('別紙様式2-2（処遇改善加算対象外サービス　総括表）'!$F$35="","",'別紙様式2-2（処遇改善加算対象外サービス　総括表）'!$F$35))</f>
        <v/>
      </c>
      <c r="BH65" s="494" t="str">
        <f>IF(基本情報入力シート!$B118="","",   IF('別紙様式2-2（処遇改善加算対象外サービス　総括表）'!$F$36="","",'別紙様式2-2（処遇改善加算対象外サービス　総括表）'!$F$36))</f>
        <v/>
      </c>
      <c r="BI65" s="494" t="str">
        <f>IF(基本情報入力シート!$B118="","",   IF('別紙様式2-2（処遇改善加算対象外サービス　総括表）'!$F$37="","",'別紙様式2-2（処遇改善加算対象外サービス　総括表）'!$F$37))</f>
        <v/>
      </c>
      <c r="BJ65" s="494" t="str">
        <f>IF(基本情報入力シート!$B118="","",   IF('別紙様式2-2（処遇改善加算対象外サービス　総括表）'!$F$38="","",'別紙様式2-2（処遇改善加算対象外サービス　総括表）'!$F$38))</f>
        <v/>
      </c>
      <c r="BK65" s="494" t="str">
        <f>IF(基本情報入力シート!$B118="","",   IF('別紙様式2-2（処遇改善加算対象外サービス　総括表）'!$F$39="","",'別紙様式2-2（処遇改善加算対象外サービス　総括表）'!$F$39))</f>
        <v/>
      </c>
      <c r="BL65" s="494" t="str">
        <f>IF(基本情報入力シート!$B118="","",   IF('別紙様式2-2（処遇改善加算対象外サービス　総括表）'!$F$40="","",'別紙様式2-2（処遇改善加算対象外サービス　総括表）'!$F$40))</f>
        <v/>
      </c>
      <c r="BM65" s="494" t="str">
        <f>IF(基本情報入力シート!$B118="","",   IF('別紙様式2-2（処遇改善加算対象外サービス　総括表）'!$F$41="","",'別紙様式2-2（処遇改善加算対象外サービス　総括表）'!$F$41))</f>
        <v/>
      </c>
      <c r="BN65" s="494" t="str">
        <f>IF(基本情報入力シート!$B118="","",   IF('別紙様式2-2（処遇改善加算対象外サービス　総括表）'!$F$42="","",'別紙様式2-2（処遇改善加算対象外サービス　総括表）'!$F$42))</f>
        <v/>
      </c>
      <c r="BO65" s="494" t="str">
        <f>IF(基本情報入力シート!$B118="","",   IF('別紙様式2-2（処遇改善加算対象外サービス　総括表）'!$F$43="","",'別紙様式2-2（処遇改善加算対象外サービス　総括表）'!$F$43))</f>
        <v/>
      </c>
      <c r="BP65" s="494" t="str">
        <f>IF(基本情報入力シート!$B118="","",   IF('別紙様式2-2（処遇改善加算対象外サービス　総括表）'!$F$44="","",'別紙様式2-2（処遇改善加算対象外サービス　総括表）'!$F$44))</f>
        <v/>
      </c>
      <c r="BQ65" s="494" t="str">
        <f>IF(基本情報入力シート!$B118="","",   IF('別紙様式2-2（処遇改善加算対象外サービス　総括表）'!$F$45="","",'別紙様式2-2（処遇改善加算対象外サービス　総括表）'!$F$45))</f>
        <v/>
      </c>
      <c r="BR65" s="494" t="str">
        <f>IF(基本情報入力シート!$B118="","",   IF('別紙様式2-2（処遇改善加算対象外サービス　総括表）'!$F$46="","",'別紙様式2-2（処遇改善加算対象外サービス　総括表）'!$F$46))</f>
        <v/>
      </c>
      <c r="BS65" s="494" t="str">
        <f>IF(基本情報入力シート!$B118="","",   IF('別紙様式2-2（処遇改善加算対象外サービス　総括表）'!$F$47="","",'別紙様式2-2（処遇改善加算対象外サービス　総括表）'!$F$47))</f>
        <v/>
      </c>
      <c r="BT65" s="494" t="str">
        <f>IF(基本情報入力シート!$B118="","",   IF('別紙様式2-2（処遇改善加算対象外サービス　総括表）'!$F$48="","",'別紙様式2-2（処遇改善加算対象外サービス　総括表）'!$F$48))</f>
        <v/>
      </c>
      <c r="BU65" s="494" t="str">
        <f>IF(基本情報入力シート!$B118="","",   IF('別紙様式2-2（処遇改善加算対象外サービス　総括表）'!$F$49="","",'別紙様式2-2（処遇改善加算対象外サービス　総括表）'!$F$49))</f>
        <v/>
      </c>
    </row>
    <row r="66" spans="1:73">
      <c r="A66" s="508" t="str">
        <f>IF('別紙様式2-3（個表） '!B76="","",'別紙様式2-3（個表） '!A76)</f>
        <v/>
      </c>
      <c r="B66" s="494" t="str">
        <f>IF(基本情報入力シート!B119="","",基本情報入力シート!B119)</f>
        <v/>
      </c>
      <c r="C66" s="513" t="str">
        <f>IF(基本情報入力シート!L119="","",基本情報入力シート!L119)</f>
        <v/>
      </c>
      <c r="D66" s="513" t="str">
        <f>IF(基本情報入力シート!Q119="","",基本情報入力シート!Q119)</f>
        <v/>
      </c>
      <c r="E66" s="513" t="str">
        <f>IF(基本情報入力シート!V119="","",基本情報入力シート!V119)</f>
        <v/>
      </c>
      <c r="F66" s="513" t="str">
        <f>IF(基本情報入力シート!W119="","",基本情報入力シート!W119)</f>
        <v/>
      </c>
      <c r="G66" s="513" t="str">
        <f>IF(基本情報入力シート!Z119="","",基本情報入力シート!Z119)</f>
        <v/>
      </c>
      <c r="H66" s="494" t="str">
        <f>IF(基本情報入力シート!AC119="","",基本情報入力シート!AC119)</f>
        <v/>
      </c>
      <c r="I66" s="514" t="str">
        <f>IF(基本情報入力シート!AD119="","",基本情報入力シート!AD119)</f>
        <v/>
      </c>
      <c r="J66" s="514" t="str">
        <f>IF(基本情報入力シート!AE119="","",基本情報入力シート!AE119)</f>
        <v/>
      </c>
      <c r="K66" s="508" t="str">
        <f>IF('別紙様式2-3（個表） '!J76="","",'別紙様式2-3（個表） '!J76)</f>
        <v/>
      </c>
      <c r="L66" s="508" t="str">
        <f>IF('別紙様式2-3（個表） '!K76="","",'別紙様式2-3（個表） '!K76)</f>
        <v/>
      </c>
      <c r="M66" s="508" t="str">
        <f>IF('別紙様式2-3（個表） '!L76="","",'別紙様式2-3（個表） '!L76)</f>
        <v/>
      </c>
      <c r="N66" s="508" t="str">
        <f>IF('別紙様式2-3（個表） '!M76="","",'別紙様式2-3（個表） '!M76)</f>
        <v/>
      </c>
      <c r="O66" s="508" t="str">
        <f>IF('別紙様式2-3（個表） '!N76="","",'別紙様式2-3（個表） '!N76)</f>
        <v/>
      </c>
      <c r="P66" s="508" t="str">
        <f>IF('別紙様式2-3（個表） '!O76="","",'別紙様式2-3（個表） '!O76)</f>
        <v>令和７年12月</v>
      </c>
      <c r="Q66" s="508" t="str">
        <f>IF('別紙様式2-3（個表） '!P76="","",'別紙様式2-3（個表） '!P76)</f>
        <v>未入力あり</v>
      </c>
      <c r="R66" s="508" t="str">
        <f>IF('別紙様式2-3（個表） '!Q76="","",'別紙様式2-3（個表） '!Q76)</f>
        <v/>
      </c>
      <c r="S66" s="508" t="str">
        <f>IF('別紙様式2-3（個表） '!R76="","",'別紙様式2-3（個表） '!R76)</f>
        <v/>
      </c>
      <c r="T66" s="508" t="str">
        <f>IF('別紙様式2-3（個表） '!S76="","",'別紙様式2-3（個表） '!S76)</f>
        <v/>
      </c>
      <c r="U66" s="494" t="str">
        <f>IF('別紙様式2-3（個表） '!T76="","",'別紙様式2-3（個表） '!T76)</f>
        <v/>
      </c>
      <c r="V66" s="508" t="str">
        <f ca="1">IF(基本情報入力シート!$B119="","",INDIRECT("基本情報入力シート!L1７"))</f>
        <v/>
      </c>
      <c r="W66" s="508" t="str">
        <f ca="1">IF(基本情報入力シート!$B119="","",INDIRECT("基本情報入力シート!L1８"))</f>
        <v/>
      </c>
      <c r="X66" s="508" t="str">
        <f ca="1">IF(基本情報入力シート!B119="","",INDIRECT("基本情報入力シート!L1９")&amp;(INDIRECT("基本情報入力シート!P19"))&amp;(INDIRECT("基本情報入力シート!Q19")))</f>
        <v/>
      </c>
      <c r="Y66" s="508" t="str">
        <f ca="1">IF(基本情報入力シート!$B119="","",INDIRECT("基本情報入力シート!L２０"))</f>
        <v/>
      </c>
      <c r="Z66" s="508" t="str">
        <f ca="1">IF(基本情報入力シート!$B119="","",INDIRECT("基本情報入力シート!L２１"))</f>
        <v/>
      </c>
      <c r="AA66" s="508" t="str">
        <f ca="1">IF(基本情報入力シート!$B119="","",INDIRECT("基本情報入力シート!L２２"))</f>
        <v/>
      </c>
      <c r="AB66" s="508" t="str">
        <f ca="1">IF(基本情報入力シート!$B119="","",INDIRECT("基本情報入力シート!L２３"))</f>
        <v/>
      </c>
      <c r="AC66" s="508" t="str">
        <f ca="1">IF(基本情報入力シート!$B119="","",INDIRECT("基本情報入力シート!L２４"))</f>
        <v/>
      </c>
      <c r="AD66" s="508" t="str">
        <f ca="1">IF(基本情報入力シート!$B119="","",INDIRECT("基本情報入力シート!L２５"))</f>
        <v/>
      </c>
      <c r="AE66" s="508" t="str">
        <f ca="1">IF(基本情報入力シート!$B119="","",INDIRECT("基本情報入力シート!L２6"))</f>
        <v/>
      </c>
      <c r="AF66" s="508" t="str">
        <f ca="1">IF(基本情報入力シート!$B119="","",INDIRECT("基本情報入力シート!L２７"))</f>
        <v/>
      </c>
      <c r="AG66" s="508" t="str">
        <f ca="1">IF(基本情報入力シート!$B119="","",INDIRECT("基本情報入力シート!L２８"))</f>
        <v/>
      </c>
      <c r="AH66" s="494" t="str">
        <f ca="1">IF(基本情報入力シート!$B119="","",INDIRECT("'別紙様式2-1（処遇改善加算対象サービス　総括表）'!AH18"))</f>
        <v/>
      </c>
      <c r="AI66" s="494" t="str">
        <f ca="1">IF(基本情報入力シート!$B119="","",INDIRECT("'別紙様式2-1（処遇改善加算対象サービス　総括表）'!AH２２"))</f>
        <v/>
      </c>
      <c r="AJ66" s="494" t="str">
        <f>IF(基本情報入力シート!$B119="","",IF('別紙様式2-1（処遇改善加算対象サービス　総括表）'!$B$24="","",
'別紙様式2-1（処遇改善加算対象サービス　総括表）'!$B$24))</f>
        <v/>
      </c>
      <c r="AK66" s="494" t="str">
        <f>IF(基本情報入力シート!$B119="","",IF('別紙様式2-1（処遇改善加算対象サービス　総括表）'!$B$25="","",
'別紙様式2-1（処遇改善加算対象サービス　総括表）'!$B$25))</f>
        <v/>
      </c>
      <c r="AL66" s="494" t="str">
        <f>IF(基本情報入力シート!$B119="","",IF('別紙様式2-1（処遇改善加算対象サービス　総括表）'!$B$26="","",
'別紙様式2-1（処遇改善加算対象サービス　総括表）'!$B$26))</f>
        <v/>
      </c>
      <c r="AM66" s="494" t="str">
        <f>IF(基本情報入力シート!$B119="","",IF('別紙様式2-1（処遇改善加算対象サービス　総括表）'!$B$30="","",
'別紙様式2-1（処遇改善加算対象サービス　総括表）'!$B$30))</f>
        <v/>
      </c>
      <c r="AN66" s="494" t="str">
        <f>IF(基本情報入力シート!$B119="","",IF('別紙様式2-1（処遇改善加算対象サービス　総括表）'!$B$31="","",
'別紙様式2-1（処遇改善加算対象サービス　総括表）'!$B$31))</f>
        <v/>
      </c>
      <c r="AO66" s="508" t="str">
        <f>IF(基本情報入力シート!$B119="","",IF('別紙様式2-1（処遇改善加算対象サービス　総括表）'!$M$32="","",
'別紙様式2-1（処遇改善加算対象サービス　総括表）'!$M$32))</f>
        <v/>
      </c>
      <c r="AP66" s="494" t="str">
        <f>IF(基本情報入力シート!$B119="","",   IF('別紙様式2-2（処遇改善加算対象外サービス　総括表）'!$AH$17="","",'別紙様式2-2（処遇改善加算対象外サービス　総括表）'!$AH$17))</f>
        <v/>
      </c>
      <c r="AQ66" s="494" t="str">
        <f>IF(基本情報入力シート!$B119="","",   IF('別紙様式2-2（処遇改善加算対象外サービス　総括表）'!$AH$18="","", '別紙様式2-2（処遇改善加算対象外サービス　総括表）'!$AH$18))</f>
        <v/>
      </c>
      <c r="AR66" s="494" t="str">
        <f>IF(基本情報入力シート!$B119="","",   IF('別紙様式2-2（処遇改善加算対象外サービス　総括表）'!$AH$19="","",'別紙様式2-2（処遇改善加算対象外サービス　総括表）'!$AH$19))</f>
        <v/>
      </c>
      <c r="AS66" s="494" t="str">
        <f>IF(基本情報入力シート!$B119="","",   IF('別紙様式2-2（処遇改善加算対象外サービス　総括表）'!$F$21="","",'別紙様式2-2（処遇改善加算対象外サービス　総括表）'!$F$21))</f>
        <v/>
      </c>
      <c r="AT66" s="494" t="str">
        <f>IF(基本情報入力シート!$B119="","",   IF('別紙様式2-2（処遇改善加算対象外サービス　総括表）'!$F$22="","",'別紙様式2-2（処遇改善加算対象外サービス　総括表）'!$F$22))</f>
        <v/>
      </c>
      <c r="AU66" s="494" t="str">
        <f>IF(基本情報入力シート!$B119="","",   IF('別紙様式2-2（処遇改善加算対象外サービス　総括表）'!$F$23="","",'別紙様式2-2（処遇改善加算対象外サービス　総括表）'!$F$23))</f>
        <v/>
      </c>
      <c r="AV66" s="494" t="str">
        <f>IF(基本情報入力シート!$B119="","",   IF('別紙様式2-2（処遇改善加算対象外サービス　総括表）'!$F$24="","",'別紙様式2-2（処遇改善加算対象外サービス　総括表）'!$F$24))</f>
        <v/>
      </c>
      <c r="AW66" s="494" t="str">
        <f>IF(基本情報入力シート!$B119="","",   IF('別紙様式2-2（処遇改善加算対象外サービス　総括表）'!$F$25="","",'別紙様式2-2（処遇改善加算対象外サービス　総括表）'!$F$25))</f>
        <v/>
      </c>
      <c r="AX66" s="494" t="str">
        <f>IF(基本情報入力シート!$B119="","",   IF('別紙様式2-2（処遇改善加算対象外サービス　総括表）'!$F$26="","",'別紙様式2-2（処遇改善加算対象外サービス　総括表）'!$F$26))</f>
        <v/>
      </c>
      <c r="AY66" s="494" t="str">
        <f>IF(基本情報入力シート!$B119="","",   IF('別紙様式2-2（処遇改善加算対象外サービス　総括表）'!$F$27="","",'別紙様式2-2（処遇改善加算対象外サービス　総括表）'!$F$27))</f>
        <v/>
      </c>
      <c r="AZ66" s="494" t="str">
        <f>IF(基本情報入力シート!$B119="","",   IF('別紙様式2-2（処遇改善加算対象外サービス　総括表）'!$F$28="","",'別紙様式2-2（処遇改善加算対象外サービス　総括表）'!$F$28))</f>
        <v/>
      </c>
      <c r="BA66" s="494" t="str">
        <f>IF(基本情報入力シート!$B119="","",   IF('別紙様式2-2（処遇改善加算対象外サービス　総括表）'!$F$29="","",'別紙様式2-2（処遇改善加算対象外サービス　総括表）'!$F$29))</f>
        <v/>
      </c>
      <c r="BB66" s="494" t="str">
        <f>IF(基本情報入力シート!$B119="","",   IF('別紙様式2-2（処遇改善加算対象外サービス　総括表）'!$F$30="","",'別紙様式2-2（処遇改善加算対象外サービス　総括表）'!$F$30))</f>
        <v/>
      </c>
      <c r="BC66" s="494" t="str">
        <f>IF(基本情報入力シート!$B119="","",   IF('別紙様式2-2（処遇改善加算対象外サービス　総括表）'!$F$31="","",'別紙様式2-2（処遇改善加算対象外サービス　総括表）'!$F$31))</f>
        <v/>
      </c>
      <c r="BD66" s="494" t="str">
        <f>IF(基本情報入力シート!$B119="","",   IF('別紙様式2-2（処遇改善加算対象外サービス　総括表）'!$F$32="","",'別紙様式2-2（処遇改善加算対象外サービス　総括表）'!$F$32))</f>
        <v/>
      </c>
      <c r="BE66" s="494" t="str">
        <f>IF(基本情報入力シート!$B119="","",   IF('別紙様式2-2（処遇改善加算対象外サービス　総括表）'!$F$33="","",'別紙様式2-2（処遇改善加算対象外サービス　総括表）'!$F$33))</f>
        <v/>
      </c>
      <c r="BF66" s="494" t="str">
        <f>IF(基本情報入力シート!$B119="","",   IF('別紙様式2-2（処遇改善加算対象外サービス　総括表）'!$F$34="","",'別紙様式2-2（処遇改善加算対象外サービス　総括表）'!$F$34))</f>
        <v/>
      </c>
      <c r="BG66" s="494" t="str">
        <f>IF(基本情報入力シート!$B119="","",   IF('別紙様式2-2（処遇改善加算対象外サービス　総括表）'!$F$35="","",'別紙様式2-2（処遇改善加算対象外サービス　総括表）'!$F$35))</f>
        <v/>
      </c>
      <c r="BH66" s="494" t="str">
        <f>IF(基本情報入力シート!$B119="","",   IF('別紙様式2-2（処遇改善加算対象外サービス　総括表）'!$F$36="","",'別紙様式2-2（処遇改善加算対象外サービス　総括表）'!$F$36))</f>
        <v/>
      </c>
      <c r="BI66" s="494" t="str">
        <f>IF(基本情報入力シート!$B119="","",   IF('別紙様式2-2（処遇改善加算対象外サービス　総括表）'!$F$37="","",'別紙様式2-2（処遇改善加算対象外サービス　総括表）'!$F$37))</f>
        <v/>
      </c>
      <c r="BJ66" s="494" t="str">
        <f>IF(基本情報入力シート!$B119="","",   IF('別紙様式2-2（処遇改善加算対象外サービス　総括表）'!$F$38="","",'別紙様式2-2（処遇改善加算対象外サービス　総括表）'!$F$38))</f>
        <v/>
      </c>
      <c r="BK66" s="494" t="str">
        <f>IF(基本情報入力シート!$B119="","",   IF('別紙様式2-2（処遇改善加算対象外サービス　総括表）'!$F$39="","",'別紙様式2-2（処遇改善加算対象外サービス　総括表）'!$F$39))</f>
        <v/>
      </c>
      <c r="BL66" s="494" t="str">
        <f>IF(基本情報入力シート!$B119="","",   IF('別紙様式2-2（処遇改善加算対象外サービス　総括表）'!$F$40="","",'別紙様式2-2（処遇改善加算対象外サービス　総括表）'!$F$40))</f>
        <v/>
      </c>
      <c r="BM66" s="494" t="str">
        <f>IF(基本情報入力シート!$B119="","",   IF('別紙様式2-2（処遇改善加算対象外サービス　総括表）'!$F$41="","",'別紙様式2-2（処遇改善加算対象外サービス　総括表）'!$F$41))</f>
        <v/>
      </c>
      <c r="BN66" s="494" t="str">
        <f>IF(基本情報入力シート!$B119="","",   IF('別紙様式2-2（処遇改善加算対象外サービス　総括表）'!$F$42="","",'別紙様式2-2（処遇改善加算対象外サービス　総括表）'!$F$42))</f>
        <v/>
      </c>
      <c r="BO66" s="494" t="str">
        <f>IF(基本情報入力シート!$B119="","",   IF('別紙様式2-2（処遇改善加算対象外サービス　総括表）'!$F$43="","",'別紙様式2-2（処遇改善加算対象外サービス　総括表）'!$F$43))</f>
        <v/>
      </c>
      <c r="BP66" s="494" t="str">
        <f>IF(基本情報入力シート!$B119="","",   IF('別紙様式2-2（処遇改善加算対象外サービス　総括表）'!$F$44="","",'別紙様式2-2（処遇改善加算対象外サービス　総括表）'!$F$44))</f>
        <v/>
      </c>
      <c r="BQ66" s="494" t="str">
        <f>IF(基本情報入力シート!$B119="","",   IF('別紙様式2-2（処遇改善加算対象外サービス　総括表）'!$F$45="","",'別紙様式2-2（処遇改善加算対象外サービス　総括表）'!$F$45))</f>
        <v/>
      </c>
      <c r="BR66" s="494" t="str">
        <f>IF(基本情報入力シート!$B119="","",   IF('別紙様式2-2（処遇改善加算対象外サービス　総括表）'!$F$46="","",'別紙様式2-2（処遇改善加算対象外サービス　総括表）'!$F$46))</f>
        <v/>
      </c>
      <c r="BS66" s="494" t="str">
        <f>IF(基本情報入力シート!$B119="","",   IF('別紙様式2-2（処遇改善加算対象外サービス　総括表）'!$F$47="","",'別紙様式2-2（処遇改善加算対象外サービス　総括表）'!$F$47))</f>
        <v/>
      </c>
      <c r="BT66" s="494" t="str">
        <f>IF(基本情報入力シート!$B119="","",   IF('別紙様式2-2（処遇改善加算対象外サービス　総括表）'!$F$48="","",'別紙様式2-2（処遇改善加算対象外サービス　総括表）'!$F$48))</f>
        <v/>
      </c>
      <c r="BU66" s="494" t="str">
        <f>IF(基本情報入力シート!$B119="","",   IF('別紙様式2-2（処遇改善加算対象外サービス　総括表）'!$F$49="","",'別紙様式2-2（処遇改善加算対象外サービス　総括表）'!$F$49))</f>
        <v/>
      </c>
    </row>
    <row r="67" spans="1:73">
      <c r="A67" s="508" t="str">
        <f>IF('別紙様式2-3（個表） '!B77="","",'別紙様式2-3（個表） '!A77)</f>
        <v/>
      </c>
      <c r="B67" s="494" t="str">
        <f>IF(基本情報入力シート!B120="","",基本情報入力シート!B120)</f>
        <v/>
      </c>
      <c r="C67" s="513" t="str">
        <f>IF(基本情報入力シート!L120="","",基本情報入力シート!L120)</f>
        <v/>
      </c>
      <c r="D67" s="513" t="str">
        <f>IF(基本情報入力シート!Q120="","",基本情報入力シート!Q120)</f>
        <v/>
      </c>
      <c r="E67" s="513" t="str">
        <f>IF(基本情報入力シート!V120="","",基本情報入力シート!V120)</f>
        <v/>
      </c>
      <c r="F67" s="513" t="str">
        <f>IF(基本情報入力シート!W120="","",基本情報入力シート!W120)</f>
        <v/>
      </c>
      <c r="G67" s="513" t="str">
        <f>IF(基本情報入力シート!Z120="","",基本情報入力シート!Z120)</f>
        <v/>
      </c>
      <c r="H67" s="494" t="str">
        <f>IF(基本情報入力シート!AC120="","",基本情報入力シート!AC120)</f>
        <v/>
      </c>
      <c r="I67" s="514" t="str">
        <f>IF(基本情報入力シート!AD120="","",基本情報入力シート!AD120)</f>
        <v/>
      </c>
      <c r="J67" s="514" t="str">
        <f>IF(基本情報入力シート!AE120="","",基本情報入力シート!AE120)</f>
        <v/>
      </c>
      <c r="K67" s="508" t="str">
        <f>IF('別紙様式2-3（個表） '!J77="","",'別紙様式2-3（個表） '!J77)</f>
        <v/>
      </c>
      <c r="L67" s="508" t="str">
        <f>IF('別紙様式2-3（個表） '!K77="","",'別紙様式2-3（個表） '!K77)</f>
        <v/>
      </c>
      <c r="M67" s="508" t="str">
        <f>IF('別紙様式2-3（個表） '!L77="","",'別紙様式2-3（個表） '!L77)</f>
        <v/>
      </c>
      <c r="N67" s="508" t="str">
        <f>IF('別紙様式2-3（個表） '!M77="","",'別紙様式2-3（個表） '!M77)</f>
        <v/>
      </c>
      <c r="O67" s="508" t="str">
        <f>IF('別紙様式2-3（個表） '!N77="","",'別紙様式2-3（個表） '!N77)</f>
        <v/>
      </c>
      <c r="P67" s="508" t="str">
        <f>IF('別紙様式2-3（個表） '!O77="","",'別紙様式2-3（個表） '!O77)</f>
        <v>令和７年12月</v>
      </c>
      <c r="Q67" s="508" t="str">
        <f>IF('別紙様式2-3（個表） '!P77="","",'別紙様式2-3（個表） '!P77)</f>
        <v>未入力あり</v>
      </c>
      <c r="R67" s="508" t="str">
        <f>IF('別紙様式2-3（個表） '!Q77="","",'別紙様式2-3（個表） '!Q77)</f>
        <v/>
      </c>
      <c r="S67" s="508" t="str">
        <f>IF('別紙様式2-3（個表） '!R77="","",'別紙様式2-3（個表） '!R77)</f>
        <v/>
      </c>
      <c r="T67" s="508" t="str">
        <f>IF('別紙様式2-3（個表） '!S77="","",'別紙様式2-3（個表） '!S77)</f>
        <v/>
      </c>
      <c r="U67" s="494" t="str">
        <f>IF('別紙様式2-3（個表） '!T77="","",'別紙様式2-3（個表） '!T77)</f>
        <v/>
      </c>
      <c r="V67" s="508" t="str">
        <f ca="1">IF(基本情報入力シート!$B120="","",INDIRECT("基本情報入力シート!L1７"))</f>
        <v/>
      </c>
      <c r="W67" s="508" t="str">
        <f ca="1">IF(基本情報入力シート!$B120="","",INDIRECT("基本情報入力シート!L1８"))</f>
        <v/>
      </c>
      <c r="X67" s="508" t="str">
        <f ca="1">IF(基本情報入力シート!B120="","",INDIRECT("基本情報入力シート!L1９")&amp;(INDIRECT("基本情報入力シート!P19"))&amp;(INDIRECT("基本情報入力シート!Q19")))</f>
        <v/>
      </c>
      <c r="Y67" s="508" t="str">
        <f ca="1">IF(基本情報入力シート!$B120="","",INDIRECT("基本情報入力シート!L２０"))</f>
        <v/>
      </c>
      <c r="Z67" s="508" t="str">
        <f ca="1">IF(基本情報入力シート!$B120="","",INDIRECT("基本情報入力シート!L２１"))</f>
        <v/>
      </c>
      <c r="AA67" s="508" t="str">
        <f ca="1">IF(基本情報入力シート!$B120="","",INDIRECT("基本情報入力シート!L２２"))</f>
        <v/>
      </c>
      <c r="AB67" s="508" t="str">
        <f ca="1">IF(基本情報入力シート!$B120="","",INDIRECT("基本情報入力シート!L２３"))</f>
        <v/>
      </c>
      <c r="AC67" s="508" t="str">
        <f ca="1">IF(基本情報入力シート!$B120="","",INDIRECT("基本情報入力シート!L２４"))</f>
        <v/>
      </c>
      <c r="AD67" s="508" t="str">
        <f ca="1">IF(基本情報入力シート!$B120="","",INDIRECT("基本情報入力シート!L２５"))</f>
        <v/>
      </c>
      <c r="AE67" s="508" t="str">
        <f ca="1">IF(基本情報入力シート!$B120="","",INDIRECT("基本情報入力シート!L２6"))</f>
        <v/>
      </c>
      <c r="AF67" s="508" t="str">
        <f ca="1">IF(基本情報入力シート!$B120="","",INDIRECT("基本情報入力シート!L２７"))</f>
        <v/>
      </c>
      <c r="AG67" s="508" t="str">
        <f ca="1">IF(基本情報入力シート!$B120="","",INDIRECT("基本情報入力シート!L２８"))</f>
        <v/>
      </c>
      <c r="AH67" s="494" t="str">
        <f ca="1">IF(基本情報入力シート!$B120="","",INDIRECT("'別紙様式2-1（処遇改善加算対象サービス　総括表）'!AH18"))</f>
        <v/>
      </c>
      <c r="AI67" s="494" t="str">
        <f ca="1">IF(基本情報入力シート!$B120="","",INDIRECT("'別紙様式2-1（処遇改善加算対象サービス　総括表）'!AH２２"))</f>
        <v/>
      </c>
      <c r="AJ67" s="494" t="str">
        <f>IF(基本情報入力シート!$B120="","",IF('別紙様式2-1（処遇改善加算対象サービス　総括表）'!$B$24="","",
'別紙様式2-1（処遇改善加算対象サービス　総括表）'!$B$24))</f>
        <v/>
      </c>
      <c r="AK67" s="494" t="str">
        <f>IF(基本情報入力シート!$B120="","",IF('別紙様式2-1（処遇改善加算対象サービス　総括表）'!$B$25="","",
'別紙様式2-1（処遇改善加算対象サービス　総括表）'!$B$25))</f>
        <v/>
      </c>
      <c r="AL67" s="494" t="str">
        <f>IF(基本情報入力シート!$B120="","",IF('別紙様式2-1（処遇改善加算対象サービス　総括表）'!$B$26="","",
'別紙様式2-1（処遇改善加算対象サービス　総括表）'!$B$26))</f>
        <v/>
      </c>
      <c r="AM67" s="494" t="str">
        <f>IF(基本情報入力シート!$B120="","",IF('別紙様式2-1（処遇改善加算対象サービス　総括表）'!$B$30="","",
'別紙様式2-1（処遇改善加算対象サービス　総括表）'!$B$30))</f>
        <v/>
      </c>
      <c r="AN67" s="494" t="str">
        <f>IF(基本情報入力シート!$B120="","",IF('別紙様式2-1（処遇改善加算対象サービス　総括表）'!$B$31="","",
'別紙様式2-1（処遇改善加算対象サービス　総括表）'!$B$31))</f>
        <v/>
      </c>
      <c r="AO67" s="508" t="str">
        <f>IF(基本情報入力シート!$B120="","",IF('別紙様式2-1（処遇改善加算対象サービス　総括表）'!$M$32="","",
'別紙様式2-1（処遇改善加算対象サービス　総括表）'!$M$32))</f>
        <v/>
      </c>
      <c r="AP67" s="494" t="str">
        <f>IF(基本情報入力シート!$B120="","",   IF('別紙様式2-2（処遇改善加算対象外サービス　総括表）'!$AH$17="","",'別紙様式2-2（処遇改善加算対象外サービス　総括表）'!$AH$17))</f>
        <v/>
      </c>
      <c r="AQ67" s="494" t="str">
        <f>IF(基本情報入力シート!$B120="","",   IF('別紙様式2-2（処遇改善加算対象外サービス　総括表）'!$AH$18="","", '別紙様式2-2（処遇改善加算対象外サービス　総括表）'!$AH$18))</f>
        <v/>
      </c>
      <c r="AR67" s="494" t="str">
        <f>IF(基本情報入力シート!$B120="","",   IF('別紙様式2-2（処遇改善加算対象外サービス　総括表）'!$AH$19="","",'別紙様式2-2（処遇改善加算対象外サービス　総括表）'!$AH$19))</f>
        <v/>
      </c>
      <c r="AS67" s="494" t="str">
        <f>IF(基本情報入力シート!$B120="","",   IF('別紙様式2-2（処遇改善加算対象外サービス　総括表）'!$F$21="","",'別紙様式2-2（処遇改善加算対象外サービス　総括表）'!$F$21))</f>
        <v/>
      </c>
      <c r="AT67" s="494" t="str">
        <f>IF(基本情報入力シート!$B120="","",   IF('別紙様式2-2（処遇改善加算対象外サービス　総括表）'!$F$22="","",'別紙様式2-2（処遇改善加算対象外サービス　総括表）'!$F$22))</f>
        <v/>
      </c>
      <c r="AU67" s="494" t="str">
        <f>IF(基本情報入力シート!$B120="","",   IF('別紙様式2-2（処遇改善加算対象外サービス　総括表）'!$F$23="","",'別紙様式2-2（処遇改善加算対象外サービス　総括表）'!$F$23))</f>
        <v/>
      </c>
      <c r="AV67" s="494" t="str">
        <f>IF(基本情報入力シート!$B120="","",   IF('別紙様式2-2（処遇改善加算対象外サービス　総括表）'!$F$24="","",'別紙様式2-2（処遇改善加算対象外サービス　総括表）'!$F$24))</f>
        <v/>
      </c>
      <c r="AW67" s="494" t="str">
        <f>IF(基本情報入力シート!$B120="","",   IF('別紙様式2-2（処遇改善加算対象外サービス　総括表）'!$F$25="","",'別紙様式2-2（処遇改善加算対象外サービス　総括表）'!$F$25))</f>
        <v/>
      </c>
      <c r="AX67" s="494" t="str">
        <f>IF(基本情報入力シート!$B120="","",   IF('別紙様式2-2（処遇改善加算対象外サービス　総括表）'!$F$26="","",'別紙様式2-2（処遇改善加算対象外サービス　総括表）'!$F$26))</f>
        <v/>
      </c>
      <c r="AY67" s="494" t="str">
        <f>IF(基本情報入力シート!$B120="","",   IF('別紙様式2-2（処遇改善加算対象外サービス　総括表）'!$F$27="","",'別紙様式2-2（処遇改善加算対象外サービス　総括表）'!$F$27))</f>
        <v/>
      </c>
      <c r="AZ67" s="494" t="str">
        <f>IF(基本情報入力シート!$B120="","",   IF('別紙様式2-2（処遇改善加算対象外サービス　総括表）'!$F$28="","",'別紙様式2-2（処遇改善加算対象外サービス　総括表）'!$F$28))</f>
        <v/>
      </c>
      <c r="BA67" s="494" t="str">
        <f>IF(基本情報入力シート!$B120="","",   IF('別紙様式2-2（処遇改善加算対象外サービス　総括表）'!$F$29="","",'別紙様式2-2（処遇改善加算対象外サービス　総括表）'!$F$29))</f>
        <v/>
      </c>
      <c r="BB67" s="494" t="str">
        <f>IF(基本情報入力シート!$B120="","",   IF('別紙様式2-2（処遇改善加算対象外サービス　総括表）'!$F$30="","",'別紙様式2-2（処遇改善加算対象外サービス　総括表）'!$F$30))</f>
        <v/>
      </c>
      <c r="BC67" s="494" t="str">
        <f>IF(基本情報入力シート!$B120="","",   IF('別紙様式2-2（処遇改善加算対象外サービス　総括表）'!$F$31="","",'別紙様式2-2（処遇改善加算対象外サービス　総括表）'!$F$31))</f>
        <v/>
      </c>
      <c r="BD67" s="494" t="str">
        <f>IF(基本情報入力シート!$B120="","",   IF('別紙様式2-2（処遇改善加算対象外サービス　総括表）'!$F$32="","",'別紙様式2-2（処遇改善加算対象外サービス　総括表）'!$F$32))</f>
        <v/>
      </c>
      <c r="BE67" s="494" t="str">
        <f>IF(基本情報入力シート!$B120="","",   IF('別紙様式2-2（処遇改善加算対象外サービス　総括表）'!$F$33="","",'別紙様式2-2（処遇改善加算対象外サービス　総括表）'!$F$33))</f>
        <v/>
      </c>
      <c r="BF67" s="494" t="str">
        <f>IF(基本情報入力シート!$B120="","",   IF('別紙様式2-2（処遇改善加算対象外サービス　総括表）'!$F$34="","",'別紙様式2-2（処遇改善加算対象外サービス　総括表）'!$F$34))</f>
        <v/>
      </c>
      <c r="BG67" s="494" t="str">
        <f>IF(基本情報入力シート!$B120="","",   IF('別紙様式2-2（処遇改善加算対象外サービス　総括表）'!$F$35="","",'別紙様式2-2（処遇改善加算対象外サービス　総括表）'!$F$35))</f>
        <v/>
      </c>
      <c r="BH67" s="494" t="str">
        <f>IF(基本情報入力シート!$B120="","",   IF('別紙様式2-2（処遇改善加算対象外サービス　総括表）'!$F$36="","",'別紙様式2-2（処遇改善加算対象外サービス　総括表）'!$F$36))</f>
        <v/>
      </c>
      <c r="BI67" s="494" t="str">
        <f>IF(基本情報入力シート!$B120="","",   IF('別紙様式2-2（処遇改善加算対象外サービス　総括表）'!$F$37="","",'別紙様式2-2（処遇改善加算対象外サービス　総括表）'!$F$37))</f>
        <v/>
      </c>
      <c r="BJ67" s="494" t="str">
        <f>IF(基本情報入力シート!$B120="","",   IF('別紙様式2-2（処遇改善加算対象外サービス　総括表）'!$F$38="","",'別紙様式2-2（処遇改善加算対象外サービス　総括表）'!$F$38))</f>
        <v/>
      </c>
      <c r="BK67" s="494" t="str">
        <f>IF(基本情報入力シート!$B120="","",   IF('別紙様式2-2（処遇改善加算対象外サービス　総括表）'!$F$39="","",'別紙様式2-2（処遇改善加算対象外サービス　総括表）'!$F$39))</f>
        <v/>
      </c>
      <c r="BL67" s="494" t="str">
        <f>IF(基本情報入力シート!$B120="","",   IF('別紙様式2-2（処遇改善加算対象外サービス　総括表）'!$F$40="","",'別紙様式2-2（処遇改善加算対象外サービス　総括表）'!$F$40))</f>
        <v/>
      </c>
      <c r="BM67" s="494" t="str">
        <f>IF(基本情報入力シート!$B120="","",   IF('別紙様式2-2（処遇改善加算対象外サービス　総括表）'!$F$41="","",'別紙様式2-2（処遇改善加算対象外サービス　総括表）'!$F$41))</f>
        <v/>
      </c>
      <c r="BN67" s="494" t="str">
        <f>IF(基本情報入力シート!$B120="","",   IF('別紙様式2-2（処遇改善加算対象外サービス　総括表）'!$F$42="","",'別紙様式2-2（処遇改善加算対象外サービス　総括表）'!$F$42))</f>
        <v/>
      </c>
      <c r="BO67" s="494" t="str">
        <f>IF(基本情報入力シート!$B120="","",   IF('別紙様式2-2（処遇改善加算対象外サービス　総括表）'!$F$43="","",'別紙様式2-2（処遇改善加算対象外サービス　総括表）'!$F$43))</f>
        <v/>
      </c>
      <c r="BP67" s="494" t="str">
        <f>IF(基本情報入力シート!$B120="","",   IF('別紙様式2-2（処遇改善加算対象外サービス　総括表）'!$F$44="","",'別紙様式2-2（処遇改善加算対象外サービス　総括表）'!$F$44))</f>
        <v/>
      </c>
      <c r="BQ67" s="494" t="str">
        <f>IF(基本情報入力シート!$B120="","",   IF('別紙様式2-2（処遇改善加算対象外サービス　総括表）'!$F$45="","",'別紙様式2-2（処遇改善加算対象外サービス　総括表）'!$F$45))</f>
        <v/>
      </c>
      <c r="BR67" s="494" t="str">
        <f>IF(基本情報入力シート!$B120="","",   IF('別紙様式2-2（処遇改善加算対象外サービス　総括表）'!$F$46="","",'別紙様式2-2（処遇改善加算対象外サービス　総括表）'!$F$46))</f>
        <v/>
      </c>
      <c r="BS67" s="494" t="str">
        <f>IF(基本情報入力シート!$B120="","",   IF('別紙様式2-2（処遇改善加算対象外サービス　総括表）'!$F$47="","",'別紙様式2-2（処遇改善加算対象外サービス　総括表）'!$F$47))</f>
        <v/>
      </c>
      <c r="BT67" s="494" t="str">
        <f>IF(基本情報入力シート!$B120="","",   IF('別紙様式2-2（処遇改善加算対象外サービス　総括表）'!$F$48="","",'別紙様式2-2（処遇改善加算対象外サービス　総括表）'!$F$48))</f>
        <v/>
      </c>
      <c r="BU67" s="494" t="str">
        <f>IF(基本情報入力シート!$B120="","",   IF('別紙様式2-2（処遇改善加算対象外サービス　総括表）'!$F$49="","",'別紙様式2-2（処遇改善加算対象外サービス　総括表）'!$F$49))</f>
        <v/>
      </c>
    </row>
    <row r="68" spans="1:73">
      <c r="A68" s="508" t="str">
        <f>IF('別紙様式2-3（個表） '!B78="","",'別紙様式2-3（個表） '!A78)</f>
        <v/>
      </c>
      <c r="B68" s="494" t="str">
        <f>IF(基本情報入力シート!B121="","",基本情報入力シート!B121)</f>
        <v/>
      </c>
      <c r="C68" s="513" t="str">
        <f>IF(基本情報入力シート!L121="","",基本情報入力シート!L121)</f>
        <v/>
      </c>
      <c r="D68" s="513" t="str">
        <f>IF(基本情報入力シート!Q121="","",基本情報入力シート!Q121)</f>
        <v/>
      </c>
      <c r="E68" s="513" t="str">
        <f>IF(基本情報入力シート!V121="","",基本情報入力シート!V121)</f>
        <v/>
      </c>
      <c r="F68" s="513" t="str">
        <f>IF(基本情報入力シート!W121="","",基本情報入力シート!W121)</f>
        <v/>
      </c>
      <c r="G68" s="513" t="str">
        <f>IF(基本情報入力シート!Z121="","",基本情報入力シート!Z121)</f>
        <v/>
      </c>
      <c r="H68" s="494" t="str">
        <f>IF(基本情報入力シート!AC121="","",基本情報入力シート!AC121)</f>
        <v/>
      </c>
      <c r="I68" s="514" t="str">
        <f>IF(基本情報入力シート!AD121="","",基本情報入力シート!AD121)</f>
        <v/>
      </c>
      <c r="J68" s="514" t="str">
        <f>IF(基本情報入力シート!AE121="","",基本情報入力シート!AE121)</f>
        <v/>
      </c>
      <c r="K68" s="508" t="str">
        <f>IF('別紙様式2-3（個表） '!J78="","",'別紙様式2-3（個表） '!J78)</f>
        <v/>
      </c>
      <c r="L68" s="508" t="str">
        <f>IF('別紙様式2-3（個表） '!K78="","",'別紙様式2-3（個表） '!K78)</f>
        <v/>
      </c>
      <c r="M68" s="508" t="str">
        <f>IF('別紙様式2-3（個表） '!L78="","",'別紙様式2-3（個表） '!L78)</f>
        <v/>
      </c>
      <c r="N68" s="508" t="str">
        <f>IF('別紙様式2-3（個表） '!M78="","",'別紙様式2-3（個表） '!M78)</f>
        <v/>
      </c>
      <c r="O68" s="508" t="str">
        <f>IF('別紙様式2-3（個表） '!N78="","",'別紙様式2-3（個表） '!N78)</f>
        <v/>
      </c>
      <c r="P68" s="508" t="str">
        <f>IF('別紙様式2-3（個表） '!O78="","",'別紙様式2-3（個表） '!O78)</f>
        <v>令和７年12月</v>
      </c>
      <c r="Q68" s="508" t="str">
        <f>IF('別紙様式2-3（個表） '!P78="","",'別紙様式2-3（個表） '!P78)</f>
        <v>未入力あり</v>
      </c>
      <c r="R68" s="508" t="str">
        <f>IF('別紙様式2-3（個表） '!Q78="","",'別紙様式2-3（個表） '!Q78)</f>
        <v/>
      </c>
      <c r="S68" s="508" t="str">
        <f>IF('別紙様式2-3（個表） '!R78="","",'別紙様式2-3（個表） '!R78)</f>
        <v/>
      </c>
      <c r="T68" s="508" t="str">
        <f>IF('別紙様式2-3（個表） '!S78="","",'別紙様式2-3（個表） '!S78)</f>
        <v/>
      </c>
      <c r="U68" s="494" t="str">
        <f>IF('別紙様式2-3（個表） '!T78="","",'別紙様式2-3（個表） '!T78)</f>
        <v/>
      </c>
      <c r="V68" s="508" t="str">
        <f ca="1">IF(基本情報入力シート!$B121="","",INDIRECT("基本情報入力シート!L1７"))</f>
        <v/>
      </c>
      <c r="W68" s="508" t="str">
        <f ca="1">IF(基本情報入力シート!$B121="","",INDIRECT("基本情報入力シート!L1８"))</f>
        <v/>
      </c>
      <c r="X68" s="508" t="str">
        <f ca="1">IF(基本情報入力シート!B121="","",INDIRECT("基本情報入力シート!L1９")&amp;(INDIRECT("基本情報入力シート!P19"))&amp;(INDIRECT("基本情報入力シート!Q19")))</f>
        <v/>
      </c>
      <c r="Y68" s="508" t="str">
        <f ca="1">IF(基本情報入力シート!$B121="","",INDIRECT("基本情報入力シート!L２０"))</f>
        <v/>
      </c>
      <c r="Z68" s="508" t="str">
        <f ca="1">IF(基本情報入力シート!$B121="","",INDIRECT("基本情報入力シート!L２１"))</f>
        <v/>
      </c>
      <c r="AA68" s="508" t="str">
        <f ca="1">IF(基本情報入力シート!$B121="","",INDIRECT("基本情報入力シート!L２２"))</f>
        <v/>
      </c>
      <c r="AB68" s="508" t="str">
        <f ca="1">IF(基本情報入力シート!$B121="","",INDIRECT("基本情報入力シート!L２３"))</f>
        <v/>
      </c>
      <c r="AC68" s="508" t="str">
        <f ca="1">IF(基本情報入力シート!$B121="","",INDIRECT("基本情報入力シート!L２４"))</f>
        <v/>
      </c>
      <c r="AD68" s="508" t="str">
        <f ca="1">IF(基本情報入力シート!$B121="","",INDIRECT("基本情報入力シート!L２５"))</f>
        <v/>
      </c>
      <c r="AE68" s="508" t="str">
        <f ca="1">IF(基本情報入力シート!$B121="","",INDIRECT("基本情報入力シート!L２6"))</f>
        <v/>
      </c>
      <c r="AF68" s="508" t="str">
        <f ca="1">IF(基本情報入力シート!$B121="","",INDIRECT("基本情報入力シート!L２７"))</f>
        <v/>
      </c>
      <c r="AG68" s="508" t="str">
        <f ca="1">IF(基本情報入力シート!$B121="","",INDIRECT("基本情報入力シート!L２８"))</f>
        <v/>
      </c>
      <c r="AH68" s="494" t="str">
        <f ca="1">IF(基本情報入力シート!$B121="","",INDIRECT("'別紙様式2-1（処遇改善加算対象サービス　総括表）'!AH18"))</f>
        <v/>
      </c>
      <c r="AI68" s="494" t="str">
        <f ca="1">IF(基本情報入力シート!$B121="","",INDIRECT("'別紙様式2-1（処遇改善加算対象サービス　総括表）'!AH２２"))</f>
        <v/>
      </c>
      <c r="AJ68" s="494" t="str">
        <f>IF(基本情報入力シート!$B121="","",IF('別紙様式2-1（処遇改善加算対象サービス　総括表）'!$B$24="","",
'別紙様式2-1（処遇改善加算対象サービス　総括表）'!$B$24))</f>
        <v/>
      </c>
      <c r="AK68" s="494" t="str">
        <f>IF(基本情報入力シート!$B121="","",IF('別紙様式2-1（処遇改善加算対象サービス　総括表）'!$B$25="","",
'別紙様式2-1（処遇改善加算対象サービス　総括表）'!$B$25))</f>
        <v/>
      </c>
      <c r="AL68" s="494" t="str">
        <f>IF(基本情報入力シート!$B121="","",IF('別紙様式2-1（処遇改善加算対象サービス　総括表）'!$B$26="","",
'別紙様式2-1（処遇改善加算対象サービス　総括表）'!$B$26))</f>
        <v/>
      </c>
      <c r="AM68" s="494" t="str">
        <f>IF(基本情報入力シート!$B121="","",IF('別紙様式2-1（処遇改善加算対象サービス　総括表）'!$B$30="","",
'別紙様式2-1（処遇改善加算対象サービス　総括表）'!$B$30))</f>
        <v/>
      </c>
      <c r="AN68" s="494" t="str">
        <f>IF(基本情報入力シート!$B121="","",IF('別紙様式2-1（処遇改善加算対象サービス　総括表）'!$B$31="","",
'別紙様式2-1（処遇改善加算対象サービス　総括表）'!$B$31))</f>
        <v/>
      </c>
      <c r="AO68" s="508" t="str">
        <f>IF(基本情報入力シート!$B121="","",IF('別紙様式2-1（処遇改善加算対象サービス　総括表）'!$M$32="","",
'別紙様式2-1（処遇改善加算対象サービス　総括表）'!$M$32))</f>
        <v/>
      </c>
      <c r="AP68" s="494" t="str">
        <f>IF(基本情報入力シート!$B121="","",   IF('別紙様式2-2（処遇改善加算対象外サービス　総括表）'!$AH$17="","",'別紙様式2-2（処遇改善加算対象外サービス　総括表）'!$AH$17))</f>
        <v/>
      </c>
      <c r="AQ68" s="494" t="str">
        <f>IF(基本情報入力シート!$B121="","",   IF('別紙様式2-2（処遇改善加算対象外サービス　総括表）'!$AH$18="","", '別紙様式2-2（処遇改善加算対象外サービス　総括表）'!$AH$18))</f>
        <v/>
      </c>
      <c r="AR68" s="494" t="str">
        <f>IF(基本情報入力シート!$B121="","",   IF('別紙様式2-2（処遇改善加算対象外サービス　総括表）'!$AH$19="","",'別紙様式2-2（処遇改善加算対象外サービス　総括表）'!$AH$19))</f>
        <v/>
      </c>
      <c r="AS68" s="494" t="str">
        <f>IF(基本情報入力シート!$B121="","",   IF('別紙様式2-2（処遇改善加算対象外サービス　総括表）'!$F$21="","",'別紙様式2-2（処遇改善加算対象外サービス　総括表）'!$F$21))</f>
        <v/>
      </c>
      <c r="AT68" s="494" t="str">
        <f>IF(基本情報入力シート!$B121="","",   IF('別紙様式2-2（処遇改善加算対象外サービス　総括表）'!$F$22="","",'別紙様式2-2（処遇改善加算対象外サービス　総括表）'!$F$22))</f>
        <v/>
      </c>
      <c r="AU68" s="494" t="str">
        <f>IF(基本情報入力シート!$B121="","",   IF('別紙様式2-2（処遇改善加算対象外サービス　総括表）'!$F$23="","",'別紙様式2-2（処遇改善加算対象外サービス　総括表）'!$F$23))</f>
        <v/>
      </c>
      <c r="AV68" s="494" t="str">
        <f>IF(基本情報入力シート!$B121="","",   IF('別紙様式2-2（処遇改善加算対象外サービス　総括表）'!$F$24="","",'別紙様式2-2（処遇改善加算対象外サービス　総括表）'!$F$24))</f>
        <v/>
      </c>
      <c r="AW68" s="494" t="str">
        <f>IF(基本情報入力シート!$B121="","",   IF('別紙様式2-2（処遇改善加算対象外サービス　総括表）'!$F$25="","",'別紙様式2-2（処遇改善加算対象外サービス　総括表）'!$F$25))</f>
        <v/>
      </c>
      <c r="AX68" s="494" t="str">
        <f>IF(基本情報入力シート!$B121="","",   IF('別紙様式2-2（処遇改善加算対象外サービス　総括表）'!$F$26="","",'別紙様式2-2（処遇改善加算対象外サービス　総括表）'!$F$26))</f>
        <v/>
      </c>
      <c r="AY68" s="494" t="str">
        <f>IF(基本情報入力シート!$B121="","",   IF('別紙様式2-2（処遇改善加算対象外サービス　総括表）'!$F$27="","",'別紙様式2-2（処遇改善加算対象外サービス　総括表）'!$F$27))</f>
        <v/>
      </c>
      <c r="AZ68" s="494" t="str">
        <f>IF(基本情報入力シート!$B121="","",   IF('別紙様式2-2（処遇改善加算対象外サービス　総括表）'!$F$28="","",'別紙様式2-2（処遇改善加算対象外サービス　総括表）'!$F$28))</f>
        <v/>
      </c>
      <c r="BA68" s="494" t="str">
        <f>IF(基本情報入力シート!$B121="","",   IF('別紙様式2-2（処遇改善加算対象外サービス　総括表）'!$F$29="","",'別紙様式2-2（処遇改善加算対象外サービス　総括表）'!$F$29))</f>
        <v/>
      </c>
      <c r="BB68" s="494" t="str">
        <f>IF(基本情報入力シート!$B121="","",   IF('別紙様式2-2（処遇改善加算対象外サービス　総括表）'!$F$30="","",'別紙様式2-2（処遇改善加算対象外サービス　総括表）'!$F$30))</f>
        <v/>
      </c>
      <c r="BC68" s="494" t="str">
        <f>IF(基本情報入力シート!$B121="","",   IF('別紙様式2-2（処遇改善加算対象外サービス　総括表）'!$F$31="","",'別紙様式2-2（処遇改善加算対象外サービス　総括表）'!$F$31))</f>
        <v/>
      </c>
      <c r="BD68" s="494" t="str">
        <f>IF(基本情報入力シート!$B121="","",   IF('別紙様式2-2（処遇改善加算対象外サービス　総括表）'!$F$32="","",'別紙様式2-2（処遇改善加算対象外サービス　総括表）'!$F$32))</f>
        <v/>
      </c>
      <c r="BE68" s="494" t="str">
        <f>IF(基本情報入力シート!$B121="","",   IF('別紙様式2-2（処遇改善加算対象外サービス　総括表）'!$F$33="","",'別紙様式2-2（処遇改善加算対象外サービス　総括表）'!$F$33))</f>
        <v/>
      </c>
      <c r="BF68" s="494" t="str">
        <f>IF(基本情報入力シート!$B121="","",   IF('別紙様式2-2（処遇改善加算対象外サービス　総括表）'!$F$34="","",'別紙様式2-2（処遇改善加算対象外サービス　総括表）'!$F$34))</f>
        <v/>
      </c>
      <c r="BG68" s="494" t="str">
        <f>IF(基本情報入力シート!$B121="","",   IF('別紙様式2-2（処遇改善加算対象外サービス　総括表）'!$F$35="","",'別紙様式2-2（処遇改善加算対象外サービス　総括表）'!$F$35))</f>
        <v/>
      </c>
      <c r="BH68" s="494" t="str">
        <f>IF(基本情報入力シート!$B121="","",   IF('別紙様式2-2（処遇改善加算対象外サービス　総括表）'!$F$36="","",'別紙様式2-2（処遇改善加算対象外サービス　総括表）'!$F$36))</f>
        <v/>
      </c>
      <c r="BI68" s="494" t="str">
        <f>IF(基本情報入力シート!$B121="","",   IF('別紙様式2-2（処遇改善加算対象外サービス　総括表）'!$F$37="","",'別紙様式2-2（処遇改善加算対象外サービス　総括表）'!$F$37))</f>
        <v/>
      </c>
      <c r="BJ68" s="494" t="str">
        <f>IF(基本情報入力シート!$B121="","",   IF('別紙様式2-2（処遇改善加算対象外サービス　総括表）'!$F$38="","",'別紙様式2-2（処遇改善加算対象外サービス　総括表）'!$F$38))</f>
        <v/>
      </c>
      <c r="BK68" s="494" t="str">
        <f>IF(基本情報入力シート!$B121="","",   IF('別紙様式2-2（処遇改善加算対象外サービス　総括表）'!$F$39="","",'別紙様式2-2（処遇改善加算対象外サービス　総括表）'!$F$39))</f>
        <v/>
      </c>
      <c r="BL68" s="494" t="str">
        <f>IF(基本情報入力シート!$B121="","",   IF('別紙様式2-2（処遇改善加算対象外サービス　総括表）'!$F$40="","",'別紙様式2-2（処遇改善加算対象外サービス　総括表）'!$F$40))</f>
        <v/>
      </c>
      <c r="BM68" s="494" t="str">
        <f>IF(基本情報入力シート!$B121="","",   IF('別紙様式2-2（処遇改善加算対象外サービス　総括表）'!$F$41="","",'別紙様式2-2（処遇改善加算対象外サービス　総括表）'!$F$41))</f>
        <v/>
      </c>
      <c r="BN68" s="494" t="str">
        <f>IF(基本情報入力シート!$B121="","",   IF('別紙様式2-2（処遇改善加算対象外サービス　総括表）'!$F$42="","",'別紙様式2-2（処遇改善加算対象外サービス　総括表）'!$F$42))</f>
        <v/>
      </c>
      <c r="BO68" s="494" t="str">
        <f>IF(基本情報入力シート!$B121="","",   IF('別紙様式2-2（処遇改善加算対象外サービス　総括表）'!$F$43="","",'別紙様式2-2（処遇改善加算対象外サービス　総括表）'!$F$43))</f>
        <v/>
      </c>
      <c r="BP68" s="494" t="str">
        <f>IF(基本情報入力シート!$B121="","",   IF('別紙様式2-2（処遇改善加算対象外サービス　総括表）'!$F$44="","",'別紙様式2-2（処遇改善加算対象外サービス　総括表）'!$F$44))</f>
        <v/>
      </c>
      <c r="BQ68" s="494" t="str">
        <f>IF(基本情報入力シート!$B121="","",   IF('別紙様式2-2（処遇改善加算対象外サービス　総括表）'!$F$45="","",'別紙様式2-2（処遇改善加算対象外サービス　総括表）'!$F$45))</f>
        <v/>
      </c>
      <c r="BR68" s="494" t="str">
        <f>IF(基本情報入力シート!$B121="","",   IF('別紙様式2-2（処遇改善加算対象外サービス　総括表）'!$F$46="","",'別紙様式2-2（処遇改善加算対象外サービス　総括表）'!$F$46))</f>
        <v/>
      </c>
      <c r="BS68" s="494" t="str">
        <f>IF(基本情報入力シート!$B121="","",   IF('別紙様式2-2（処遇改善加算対象外サービス　総括表）'!$F$47="","",'別紙様式2-2（処遇改善加算対象外サービス　総括表）'!$F$47))</f>
        <v/>
      </c>
      <c r="BT68" s="494" t="str">
        <f>IF(基本情報入力シート!$B121="","",   IF('別紙様式2-2（処遇改善加算対象外サービス　総括表）'!$F$48="","",'別紙様式2-2（処遇改善加算対象外サービス　総括表）'!$F$48))</f>
        <v/>
      </c>
      <c r="BU68" s="494" t="str">
        <f>IF(基本情報入力シート!$B121="","",   IF('別紙様式2-2（処遇改善加算対象外サービス　総括表）'!$F$49="","",'別紙様式2-2（処遇改善加算対象外サービス　総括表）'!$F$49))</f>
        <v/>
      </c>
    </row>
    <row r="69" spans="1:73">
      <c r="A69" s="508" t="str">
        <f>IF('別紙様式2-3（個表） '!B79="","",'別紙様式2-3（個表） '!A79)</f>
        <v/>
      </c>
      <c r="B69" s="494" t="str">
        <f>IF(基本情報入力シート!B122="","",基本情報入力シート!B122)</f>
        <v/>
      </c>
      <c r="C69" s="513" t="str">
        <f>IF(基本情報入力シート!L122="","",基本情報入力シート!L122)</f>
        <v/>
      </c>
      <c r="D69" s="513" t="str">
        <f>IF(基本情報入力シート!Q122="","",基本情報入力シート!Q122)</f>
        <v/>
      </c>
      <c r="E69" s="513" t="str">
        <f>IF(基本情報入力シート!V122="","",基本情報入力シート!V122)</f>
        <v/>
      </c>
      <c r="F69" s="513" t="str">
        <f>IF(基本情報入力シート!W122="","",基本情報入力シート!W122)</f>
        <v/>
      </c>
      <c r="G69" s="513" t="str">
        <f>IF(基本情報入力シート!Z122="","",基本情報入力シート!Z122)</f>
        <v/>
      </c>
      <c r="H69" s="494" t="str">
        <f>IF(基本情報入力シート!AC122="","",基本情報入力シート!AC122)</f>
        <v/>
      </c>
      <c r="I69" s="514" t="str">
        <f>IF(基本情報入力シート!AD122="","",基本情報入力シート!AD122)</f>
        <v/>
      </c>
      <c r="J69" s="514" t="str">
        <f>IF(基本情報入力シート!AE122="","",基本情報入力シート!AE122)</f>
        <v/>
      </c>
      <c r="K69" s="508" t="str">
        <f>IF('別紙様式2-3（個表） '!J79="","",'別紙様式2-3（個表） '!J79)</f>
        <v/>
      </c>
      <c r="L69" s="508" t="str">
        <f>IF('別紙様式2-3（個表） '!K79="","",'別紙様式2-3（個表） '!K79)</f>
        <v/>
      </c>
      <c r="M69" s="508" t="str">
        <f>IF('別紙様式2-3（個表） '!L79="","",'別紙様式2-3（個表） '!L79)</f>
        <v/>
      </c>
      <c r="N69" s="508" t="str">
        <f>IF('別紙様式2-3（個表） '!M79="","",'別紙様式2-3（個表） '!M79)</f>
        <v/>
      </c>
      <c r="O69" s="508" t="str">
        <f>IF('別紙様式2-3（個表） '!N79="","",'別紙様式2-3（個表） '!N79)</f>
        <v/>
      </c>
      <c r="P69" s="508" t="str">
        <f>IF('別紙様式2-3（個表） '!O79="","",'別紙様式2-3（個表） '!O79)</f>
        <v>令和７年12月</v>
      </c>
      <c r="Q69" s="508" t="str">
        <f>IF('別紙様式2-3（個表） '!P79="","",'別紙様式2-3（個表） '!P79)</f>
        <v>未入力あり</v>
      </c>
      <c r="R69" s="508" t="str">
        <f>IF('別紙様式2-3（個表） '!Q79="","",'別紙様式2-3（個表） '!Q79)</f>
        <v/>
      </c>
      <c r="S69" s="508" t="str">
        <f>IF('別紙様式2-3（個表） '!R79="","",'別紙様式2-3（個表） '!R79)</f>
        <v/>
      </c>
      <c r="T69" s="508" t="str">
        <f>IF('別紙様式2-3（個表） '!S79="","",'別紙様式2-3（個表） '!S79)</f>
        <v/>
      </c>
      <c r="U69" s="494" t="str">
        <f>IF('別紙様式2-3（個表） '!T79="","",'別紙様式2-3（個表） '!T79)</f>
        <v/>
      </c>
      <c r="V69" s="508" t="str">
        <f ca="1">IF(基本情報入力シート!$B122="","",INDIRECT("基本情報入力シート!L1７"))</f>
        <v/>
      </c>
      <c r="W69" s="508" t="str">
        <f ca="1">IF(基本情報入力シート!$B122="","",INDIRECT("基本情報入力シート!L1８"))</f>
        <v/>
      </c>
      <c r="X69" s="508" t="str">
        <f ca="1">IF(基本情報入力シート!B122="","",INDIRECT("基本情報入力シート!L1９")&amp;(INDIRECT("基本情報入力シート!P19"))&amp;(INDIRECT("基本情報入力シート!Q19")))</f>
        <v/>
      </c>
      <c r="Y69" s="508" t="str">
        <f ca="1">IF(基本情報入力シート!$B122="","",INDIRECT("基本情報入力シート!L２０"))</f>
        <v/>
      </c>
      <c r="Z69" s="508" t="str">
        <f ca="1">IF(基本情報入力シート!$B122="","",INDIRECT("基本情報入力シート!L２１"))</f>
        <v/>
      </c>
      <c r="AA69" s="508" t="str">
        <f ca="1">IF(基本情報入力シート!$B122="","",INDIRECT("基本情報入力シート!L２２"))</f>
        <v/>
      </c>
      <c r="AB69" s="508" t="str">
        <f ca="1">IF(基本情報入力シート!$B122="","",INDIRECT("基本情報入力シート!L２３"))</f>
        <v/>
      </c>
      <c r="AC69" s="508" t="str">
        <f ca="1">IF(基本情報入力シート!$B122="","",INDIRECT("基本情報入力シート!L２４"))</f>
        <v/>
      </c>
      <c r="AD69" s="508" t="str">
        <f ca="1">IF(基本情報入力シート!$B122="","",INDIRECT("基本情報入力シート!L２５"))</f>
        <v/>
      </c>
      <c r="AE69" s="508" t="str">
        <f ca="1">IF(基本情報入力シート!$B122="","",INDIRECT("基本情報入力シート!L２6"))</f>
        <v/>
      </c>
      <c r="AF69" s="508" t="str">
        <f ca="1">IF(基本情報入力シート!$B122="","",INDIRECT("基本情報入力シート!L２７"))</f>
        <v/>
      </c>
      <c r="AG69" s="508" t="str">
        <f ca="1">IF(基本情報入力シート!$B122="","",INDIRECT("基本情報入力シート!L２８"))</f>
        <v/>
      </c>
      <c r="AH69" s="494" t="str">
        <f ca="1">IF(基本情報入力シート!$B122="","",INDIRECT("'別紙様式2-1（処遇改善加算対象サービス　総括表）'!AH18"))</f>
        <v/>
      </c>
      <c r="AI69" s="494" t="str">
        <f ca="1">IF(基本情報入力シート!$B122="","",INDIRECT("'別紙様式2-1（処遇改善加算対象サービス　総括表）'!AH２２"))</f>
        <v/>
      </c>
      <c r="AJ69" s="494" t="str">
        <f>IF(基本情報入力シート!$B122="","",IF('別紙様式2-1（処遇改善加算対象サービス　総括表）'!$B$24="","",
'別紙様式2-1（処遇改善加算対象サービス　総括表）'!$B$24))</f>
        <v/>
      </c>
      <c r="AK69" s="494" t="str">
        <f>IF(基本情報入力シート!$B122="","",IF('別紙様式2-1（処遇改善加算対象サービス　総括表）'!$B$25="","",
'別紙様式2-1（処遇改善加算対象サービス　総括表）'!$B$25))</f>
        <v/>
      </c>
      <c r="AL69" s="494" t="str">
        <f>IF(基本情報入力シート!$B122="","",IF('別紙様式2-1（処遇改善加算対象サービス　総括表）'!$B$26="","",
'別紙様式2-1（処遇改善加算対象サービス　総括表）'!$B$26))</f>
        <v/>
      </c>
      <c r="AM69" s="494" t="str">
        <f>IF(基本情報入力シート!$B122="","",IF('別紙様式2-1（処遇改善加算対象サービス　総括表）'!$B$30="","",
'別紙様式2-1（処遇改善加算対象サービス　総括表）'!$B$30))</f>
        <v/>
      </c>
      <c r="AN69" s="494" t="str">
        <f>IF(基本情報入力シート!$B122="","",IF('別紙様式2-1（処遇改善加算対象サービス　総括表）'!$B$31="","",
'別紙様式2-1（処遇改善加算対象サービス　総括表）'!$B$31))</f>
        <v/>
      </c>
      <c r="AO69" s="508" t="str">
        <f>IF(基本情報入力シート!$B122="","",IF('別紙様式2-1（処遇改善加算対象サービス　総括表）'!$M$32="","",
'別紙様式2-1（処遇改善加算対象サービス　総括表）'!$M$32))</f>
        <v/>
      </c>
      <c r="AP69" s="494" t="str">
        <f>IF(基本情報入力シート!$B122="","",   IF('別紙様式2-2（処遇改善加算対象外サービス　総括表）'!$AH$17="","",'別紙様式2-2（処遇改善加算対象外サービス　総括表）'!$AH$17))</f>
        <v/>
      </c>
      <c r="AQ69" s="494" t="str">
        <f>IF(基本情報入力シート!$B122="","",   IF('別紙様式2-2（処遇改善加算対象外サービス　総括表）'!$AH$18="","", '別紙様式2-2（処遇改善加算対象外サービス　総括表）'!$AH$18))</f>
        <v/>
      </c>
      <c r="AR69" s="494" t="str">
        <f>IF(基本情報入力シート!$B122="","",   IF('別紙様式2-2（処遇改善加算対象外サービス　総括表）'!$AH$19="","",'別紙様式2-2（処遇改善加算対象外サービス　総括表）'!$AH$19))</f>
        <v/>
      </c>
      <c r="AS69" s="494" t="str">
        <f>IF(基本情報入力シート!$B122="","",   IF('別紙様式2-2（処遇改善加算対象外サービス　総括表）'!$F$21="","",'別紙様式2-2（処遇改善加算対象外サービス　総括表）'!$F$21))</f>
        <v/>
      </c>
      <c r="AT69" s="494" t="str">
        <f>IF(基本情報入力シート!$B122="","",   IF('別紙様式2-2（処遇改善加算対象外サービス　総括表）'!$F$22="","",'別紙様式2-2（処遇改善加算対象外サービス　総括表）'!$F$22))</f>
        <v/>
      </c>
      <c r="AU69" s="494" t="str">
        <f>IF(基本情報入力シート!$B122="","",   IF('別紙様式2-2（処遇改善加算対象外サービス　総括表）'!$F$23="","",'別紙様式2-2（処遇改善加算対象外サービス　総括表）'!$F$23))</f>
        <v/>
      </c>
      <c r="AV69" s="494" t="str">
        <f>IF(基本情報入力シート!$B122="","",   IF('別紙様式2-2（処遇改善加算対象外サービス　総括表）'!$F$24="","",'別紙様式2-2（処遇改善加算対象外サービス　総括表）'!$F$24))</f>
        <v/>
      </c>
      <c r="AW69" s="494" t="str">
        <f>IF(基本情報入力シート!$B122="","",   IF('別紙様式2-2（処遇改善加算対象外サービス　総括表）'!$F$25="","",'別紙様式2-2（処遇改善加算対象外サービス　総括表）'!$F$25))</f>
        <v/>
      </c>
      <c r="AX69" s="494" t="str">
        <f>IF(基本情報入力シート!$B122="","",   IF('別紙様式2-2（処遇改善加算対象外サービス　総括表）'!$F$26="","",'別紙様式2-2（処遇改善加算対象外サービス　総括表）'!$F$26))</f>
        <v/>
      </c>
      <c r="AY69" s="494" t="str">
        <f>IF(基本情報入力シート!$B122="","",   IF('別紙様式2-2（処遇改善加算対象外サービス　総括表）'!$F$27="","",'別紙様式2-2（処遇改善加算対象外サービス　総括表）'!$F$27))</f>
        <v/>
      </c>
      <c r="AZ69" s="494" t="str">
        <f>IF(基本情報入力シート!$B122="","",   IF('別紙様式2-2（処遇改善加算対象外サービス　総括表）'!$F$28="","",'別紙様式2-2（処遇改善加算対象外サービス　総括表）'!$F$28))</f>
        <v/>
      </c>
      <c r="BA69" s="494" t="str">
        <f>IF(基本情報入力シート!$B122="","",   IF('別紙様式2-2（処遇改善加算対象外サービス　総括表）'!$F$29="","",'別紙様式2-2（処遇改善加算対象外サービス　総括表）'!$F$29))</f>
        <v/>
      </c>
      <c r="BB69" s="494" t="str">
        <f>IF(基本情報入力シート!$B122="","",   IF('別紙様式2-2（処遇改善加算対象外サービス　総括表）'!$F$30="","",'別紙様式2-2（処遇改善加算対象外サービス　総括表）'!$F$30))</f>
        <v/>
      </c>
      <c r="BC69" s="494" t="str">
        <f>IF(基本情報入力シート!$B122="","",   IF('別紙様式2-2（処遇改善加算対象外サービス　総括表）'!$F$31="","",'別紙様式2-2（処遇改善加算対象外サービス　総括表）'!$F$31))</f>
        <v/>
      </c>
      <c r="BD69" s="494" t="str">
        <f>IF(基本情報入力シート!$B122="","",   IF('別紙様式2-2（処遇改善加算対象外サービス　総括表）'!$F$32="","",'別紙様式2-2（処遇改善加算対象外サービス　総括表）'!$F$32))</f>
        <v/>
      </c>
      <c r="BE69" s="494" t="str">
        <f>IF(基本情報入力シート!$B122="","",   IF('別紙様式2-2（処遇改善加算対象外サービス　総括表）'!$F$33="","",'別紙様式2-2（処遇改善加算対象外サービス　総括表）'!$F$33))</f>
        <v/>
      </c>
      <c r="BF69" s="494" t="str">
        <f>IF(基本情報入力シート!$B122="","",   IF('別紙様式2-2（処遇改善加算対象外サービス　総括表）'!$F$34="","",'別紙様式2-2（処遇改善加算対象外サービス　総括表）'!$F$34))</f>
        <v/>
      </c>
      <c r="BG69" s="494" t="str">
        <f>IF(基本情報入力シート!$B122="","",   IF('別紙様式2-2（処遇改善加算対象外サービス　総括表）'!$F$35="","",'別紙様式2-2（処遇改善加算対象外サービス　総括表）'!$F$35))</f>
        <v/>
      </c>
      <c r="BH69" s="494" t="str">
        <f>IF(基本情報入力シート!$B122="","",   IF('別紙様式2-2（処遇改善加算対象外サービス　総括表）'!$F$36="","",'別紙様式2-2（処遇改善加算対象外サービス　総括表）'!$F$36))</f>
        <v/>
      </c>
      <c r="BI69" s="494" t="str">
        <f>IF(基本情報入力シート!$B122="","",   IF('別紙様式2-2（処遇改善加算対象外サービス　総括表）'!$F$37="","",'別紙様式2-2（処遇改善加算対象外サービス　総括表）'!$F$37))</f>
        <v/>
      </c>
      <c r="BJ69" s="494" t="str">
        <f>IF(基本情報入力シート!$B122="","",   IF('別紙様式2-2（処遇改善加算対象外サービス　総括表）'!$F$38="","",'別紙様式2-2（処遇改善加算対象外サービス　総括表）'!$F$38))</f>
        <v/>
      </c>
      <c r="BK69" s="494" t="str">
        <f>IF(基本情報入力シート!$B122="","",   IF('別紙様式2-2（処遇改善加算対象外サービス　総括表）'!$F$39="","",'別紙様式2-2（処遇改善加算対象外サービス　総括表）'!$F$39))</f>
        <v/>
      </c>
      <c r="BL69" s="494" t="str">
        <f>IF(基本情報入力シート!$B122="","",   IF('別紙様式2-2（処遇改善加算対象外サービス　総括表）'!$F$40="","",'別紙様式2-2（処遇改善加算対象外サービス　総括表）'!$F$40))</f>
        <v/>
      </c>
      <c r="BM69" s="494" t="str">
        <f>IF(基本情報入力シート!$B122="","",   IF('別紙様式2-2（処遇改善加算対象外サービス　総括表）'!$F$41="","",'別紙様式2-2（処遇改善加算対象外サービス　総括表）'!$F$41))</f>
        <v/>
      </c>
      <c r="BN69" s="494" t="str">
        <f>IF(基本情報入力シート!$B122="","",   IF('別紙様式2-2（処遇改善加算対象外サービス　総括表）'!$F$42="","",'別紙様式2-2（処遇改善加算対象外サービス　総括表）'!$F$42))</f>
        <v/>
      </c>
      <c r="BO69" s="494" t="str">
        <f>IF(基本情報入力シート!$B122="","",   IF('別紙様式2-2（処遇改善加算対象外サービス　総括表）'!$F$43="","",'別紙様式2-2（処遇改善加算対象外サービス　総括表）'!$F$43))</f>
        <v/>
      </c>
      <c r="BP69" s="494" t="str">
        <f>IF(基本情報入力シート!$B122="","",   IF('別紙様式2-2（処遇改善加算対象外サービス　総括表）'!$F$44="","",'別紙様式2-2（処遇改善加算対象外サービス　総括表）'!$F$44))</f>
        <v/>
      </c>
      <c r="BQ69" s="494" t="str">
        <f>IF(基本情報入力シート!$B122="","",   IF('別紙様式2-2（処遇改善加算対象外サービス　総括表）'!$F$45="","",'別紙様式2-2（処遇改善加算対象外サービス　総括表）'!$F$45))</f>
        <v/>
      </c>
      <c r="BR69" s="494" t="str">
        <f>IF(基本情報入力シート!$B122="","",   IF('別紙様式2-2（処遇改善加算対象外サービス　総括表）'!$F$46="","",'別紙様式2-2（処遇改善加算対象外サービス　総括表）'!$F$46))</f>
        <v/>
      </c>
      <c r="BS69" s="494" t="str">
        <f>IF(基本情報入力シート!$B122="","",   IF('別紙様式2-2（処遇改善加算対象外サービス　総括表）'!$F$47="","",'別紙様式2-2（処遇改善加算対象外サービス　総括表）'!$F$47))</f>
        <v/>
      </c>
      <c r="BT69" s="494" t="str">
        <f>IF(基本情報入力シート!$B122="","",   IF('別紙様式2-2（処遇改善加算対象外サービス　総括表）'!$F$48="","",'別紙様式2-2（処遇改善加算対象外サービス　総括表）'!$F$48))</f>
        <v/>
      </c>
      <c r="BU69" s="494" t="str">
        <f>IF(基本情報入力シート!$B122="","",   IF('別紙様式2-2（処遇改善加算対象外サービス　総括表）'!$F$49="","",'別紙様式2-2（処遇改善加算対象外サービス　総括表）'!$F$49))</f>
        <v/>
      </c>
    </row>
    <row r="70" spans="1:73">
      <c r="A70" s="508" t="str">
        <f>IF('別紙様式2-3（個表） '!B80="","",'別紙様式2-3（個表） '!A80)</f>
        <v/>
      </c>
      <c r="B70" s="494" t="str">
        <f>IF(基本情報入力シート!B123="","",基本情報入力シート!B123)</f>
        <v/>
      </c>
      <c r="C70" s="513" t="str">
        <f>IF(基本情報入力シート!L123="","",基本情報入力シート!L123)</f>
        <v/>
      </c>
      <c r="D70" s="513" t="str">
        <f>IF(基本情報入力シート!Q123="","",基本情報入力シート!Q123)</f>
        <v/>
      </c>
      <c r="E70" s="513" t="str">
        <f>IF(基本情報入力シート!V123="","",基本情報入力シート!V123)</f>
        <v/>
      </c>
      <c r="F70" s="513" t="str">
        <f>IF(基本情報入力シート!W123="","",基本情報入力シート!W123)</f>
        <v/>
      </c>
      <c r="G70" s="513" t="str">
        <f>IF(基本情報入力シート!Z123="","",基本情報入力シート!Z123)</f>
        <v/>
      </c>
      <c r="H70" s="494" t="str">
        <f>IF(基本情報入力シート!AC123="","",基本情報入力シート!AC123)</f>
        <v/>
      </c>
      <c r="I70" s="514" t="str">
        <f>IF(基本情報入力シート!AD123="","",基本情報入力シート!AD123)</f>
        <v/>
      </c>
      <c r="J70" s="514" t="str">
        <f>IF(基本情報入力シート!AE123="","",基本情報入力シート!AE123)</f>
        <v/>
      </c>
      <c r="K70" s="508" t="str">
        <f>IF('別紙様式2-3（個表） '!J80="","",'別紙様式2-3（個表） '!J80)</f>
        <v/>
      </c>
      <c r="L70" s="508" t="str">
        <f>IF('別紙様式2-3（個表） '!K80="","",'別紙様式2-3（個表） '!K80)</f>
        <v/>
      </c>
      <c r="M70" s="508" t="str">
        <f>IF('別紙様式2-3（個表） '!L80="","",'別紙様式2-3（個表） '!L80)</f>
        <v/>
      </c>
      <c r="N70" s="508" t="str">
        <f>IF('別紙様式2-3（個表） '!M80="","",'別紙様式2-3（個表） '!M80)</f>
        <v/>
      </c>
      <c r="O70" s="508" t="str">
        <f>IF('別紙様式2-3（個表） '!N80="","",'別紙様式2-3（個表） '!N80)</f>
        <v/>
      </c>
      <c r="P70" s="508" t="str">
        <f>IF('別紙様式2-3（個表） '!O80="","",'別紙様式2-3（個表） '!O80)</f>
        <v>令和７年12月</v>
      </c>
      <c r="Q70" s="508" t="str">
        <f>IF('別紙様式2-3（個表） '!P80="","",'別紙様式2-3（個表） '!P80)</f>
        <v>未入力あり</v>
      </c>
      <c r="R70" s="508" t="str">
        <f>IF('別紙様式2-3（個表） '!Q80="","",'別紙様式2-3（個表） '!Q80)</f>
        <v/>
      </c>
      <c r="S70" s="508" t="str">
        <f>IF('別紙様式2-3（個表） '!R80="","",'別紙様式2-3（個表） '!R80)</f>
        <v/>
      </c>
      <c r="T70" s="508" t="str">
        <f>IF('別紙様式2-3（個表） '!S80="","",'別紙様式2-3（個表） '!S80)</f>
        <v/>
      </c>
      <c r="U70" s="494" t="str">
        <f>IF('別紙様式2-3（個表） '!T80="","",'別紙様式2-3（個表） '!T80)</f>
        <v/>
      </c>
      <c r="V70" s="508" t="str">
        <f ca="1">IF(基本情報入力シート!$B123="","",INDIRECT("基本情報入力シート!L1７"))</f>
        <v/>
      </c>
      <c r="W70" s="508" t="str">
        <f ca="1">IF(基本情報入力シート!$B123="","",INDIRECT("基本情報入力シート!L1８"))</f>
        <v/>
      </c>
      <c r="X70" s="508" t="str">
        <f ca="1">IF(基本情報入力シート!B123="","",INDIRECT("基本情報入力シート!L1９")&amp;(INDIRECT("基本情報入力シート!P19"))&amp;(INDIRECT("基本情報入力シート!Q19")))</f>
        <v/>
      </c>
      <c r="Y70" s="508" t="str">
        <f ca="1">IF(基本情報入力シート!$B123="","",INDIRECT("基本情報入力シート!L２０"))</f>
        <v/>
      </c>
      <c r="Z70" s="508" t="str">
        <f ca="1">IF(基本情報入力シート!$B123="","",INDIRECT("基本情報入力シート!L２１"))</f>
        <v/>
      </c>
      <c r="AA70" s="508" t="str">
        <f ca="1">IF(基本情報入力シート!$B123="","",INDIRECT("基本情報入力シート!L２２"))</f>
        <v/>
      </c>
      <c r="AB70" s="508" t="str">
        <f ca="1">IF(基本情報入力シート!$B123="","",INDIRECT("基本情報入力シート!L２３"))</f>
        <v/>
      </c>
      <c r="AC70" s="508" t="str">
        <f ca="1">IF(基本情報入力シート!$B123="","",INDIRECT("基本情報入力シート!L２４"))</f>
        <v/>
      </c>
      <c r="AD70" s="508" t="str">
        <f ca="1">IF(基本情報入力シート!$B123="","",INDIRECT("基本情報入力シート!L２５"))</f>
        <v/>
      </c>
      <c r="AE70" s="508" t="str">
        <f ca="1">IF(基本情報入力シート!$B123="","",INDIRECT("基本情報入力シート!L２6"))</f>
        <v/>
      </c>
      <c r="AF70" s="508" t="str">
        <f ca="1">IF(基本情報入力シート!$B123="","",INDIRECT("基本情報入力シート!L２７"))</f>
        <v/>
      </c>
      <c r="AG70" s="508" t="str">
        <f ca="1">IF(基本情報入力シート!$B123="","",INDIRECT("基本情報入力シート!L２８"))</f>
        <v/>
      </c>
      <c r="AH70" s="494" t="str">
        <f ca="1">IF(基本情報入力シート!$B123="","",INDIRECT("'別紙様式2-1（処遇改善加算対象サービス　総括表）'!AH18"))</f>
        <v/>
      </c>
      <c r="AI70" s="494" t="str">
        <f ca="1">IF(基本情報入力シート!$B123="","",INDIRECT("'別紙様式2-1（処遇改善加算対象サービス　総括表）'!AH２２"))</f>
        <v/>
      </c>
      <c r="AJ70" s="494" t="str">
        <f>IF(基本情報入力シート!$B123="","",IF('別紙様式2-1（処遇改善加算対象サービス　総括表）'!$B$24="","",
'別紙様式2-1（処遇改善加算対象サービス　総括表）'!$B$24))</f>
        <v/>
      </c>
      <c r="AK70" s="494" t="str">
        <f>IF(基本情報入力シート!$B123="","",IF('別紙様式2-1（処遇改善加算対象サービス　総括表）'!$B$25="","",
'別紙様式2-1（処遇改善加算対象サービス　総括表）'!$B$25))</f>
        <v/>
      </c>
      <c r="AL70" s="494" t="str">
        <f>IF(基本情報入力シート!$B123="","",IF('別紙様式2-1（処遇改善加算対象サービス　総括表）'!$B$26="","",
'別紙様式2-1（処遇改善加算対象サービス　総括表）'!$B$26))</f>
        <v/>
      </c>
      <c r="AM70" s="494" t="str">
        <f>IF(基本情報入力シート!$B123="","",IF('別紙様式2-1（処遇改善加算対象サービス　総括表）'!$B$30="","",
'別紙様式2-1（処遇改善加算対象サービス　総括表）'!$B$30))</f>
        <v/>
      </c>
      <c r="AN70" s="494" t="str">
        <f>IF(基本情報入力シート!$B123="","",IF('別紙様式2-1（処遇改善加算対象サービス　総括表）'!$B$31="","",
'別紙様式2-1（処遇改善加算対象サービス　総括表）'!$B$31))</f>
        <v/>
      </c>
      <c r="AO70" s="508" t="str">
        <f>IF(基本情報入力シート!$B123="","",IF('別紙様式2-1（処遇改善加算対象サービス　総括表）'!$M$32="","",
'別紙様式2-1（処遇改善加算対象サービス　総括表）'!$M$32))</f>
        <v/>
      </c>
      <c r="AP70" s="494" t="str">
        <f>IF(基本情報入力シート!$B123="","",   IF('別紙様式2-2（処遇改善加算対象外サービス　総括表）'!$AH$17="","",'別紙様式2-2（処遇改善加算対象外サービス　総括表）'!$AH$17))</f>
        <v/>
      </c>
      <c r="AQ70" s="494" t="str">
        <f>IF(基本情報入力シート!$B123="","",   IF('別紙様式2-2（処遇改善加算対象外サービス　総括表）'!$AH$18="","", '別紙様式2-2（処遇改善加算対象外サービス　総括表）'!$AH$18))</f>
        <v/>
      </c>
      <c r="AR70" s="494" t="str">
        <f>IF(基本情報入力シート!$B123="","",   IF('別紙様式2-2（処遇改善加算対象外サービス　総括表）'!$AH$19="","",'別紙様式2-2（処遇改善加算対象外サービス　総括表）'!$AH$19))</f>
        <v/>
      </c>
      <c r="AS70" s="494" t="str">
        <f>IF(基本情報入力シート!$B123="","",   IF('別紙様式2-2（処遇改善加算対象外サービス　総括表）'!$F$21="","",'別紙様式2-2（処遇改善加算対象外サービス　総括表）'!$F$21))</f>
        <v/>
      </c>
      <c r="AT70" s="494" t="str">
        <f>IF(基本情報入力シート!$B123="","",   IF('別紙様式2-2（処遇改善加算対象外サービス　総括表）'!$F$22="","",'別紙様式2-2（処遇改善加算対象外サービス　総括表）'!$F$22))</f>
        <v/>
      </c>
      <c r="AU70" s="494" t="str">
        <f>IF(基本情報入力シート!$B123="","",   IF('別紙様式2-2（処遇改善加算対象外サービス　総括表）'!$F$23="","",'別紙様式2-2（処遇改善加算対象外サービス　総括表）'!$F$23))</f>
        <v/>
      </c>
      <c r="AV70" s="494" t="str">
        <f>IF(基本情報入力シート!$B123="","",   IF('別紙様式2-2（処遇改善加算対象外サービス　総括表）'!$F$24="","",'別紙様式2-2（処遇改善加算対象外サービス　総括表）'!$F$24))</f>
        <v/>
      </c>
      <c r="AW70" s="494" t="str">
        <f>IF(基本情報入力シート!$B123="","",   IF('別紙様式2-2（処遇改善加算対象外サービス　総括表）'!$F$25="","",'別紙様式2-2（処遇改善加算対象外サービス　総括表）'!$F$25))</f>
        <v/>
      </c>
      <c r="AX70" s="494" t="str">
        <f>IF(基本情報入力シート!$B123="","",   IF('別紙様式2-2（処遇改善加算対象外サービス　総括表）'!$F$26="","",'別紙様式2-2（処遇改善加算対象外サービス　総括表）'!$F$26))</f>
        <v/>
      </c>
      <c r="AY70" s="494" t="str">
        <f>IF(基本情報入力シート!$B123="","",   IF('別紙様式2-2（処遇改善加算対象外サービス　総括表）'!$F$27="","",'別紙様式2-2（処遇改善加算対象外サービス　総括表）'!$F$27))</f>
        <v/>
      </c>
      <c r="AZ70" s="494" t="str">
        <f>IF(基本情報入力シート!$B123="","",   IF('別紙様式2-2（処遇改善加算対象外サービス　総括表）'!$F$28="","",'別紙様式2-2（処遇改善加算対象外サービス　総括表）'!$F$28))</f>
        <v/>
      </c>
      <c r="BA70" s="494" t="str">
        <f>IF(基本情報入力シート!$B123="","",   IF('別紙様式2-2（処遇改善加算対象外サービス　総括表）'!$F$29="","",'別紙様式2-2（処遇改善加算対象外サービス　総括表）'!$F$29))</f>
        <v/>
      </c>
      <c r="BB70" s="494" t="str">
        <f>IF(基本情報入力シート!$B123="","",   IF('別紙様式2-2（処遇改善加算対象外サービス　総括表）'!$F$30="","",'別紙様式2-2（処遇改善加算対象外サービス　総括表）'!$F$30))</f>
        <v/>
      </c>
      <c r="BC70" s="494" t="str">
        <f>IF(基本情報入力シート!$B123="","",   IF('別紙様式2-2（処遇改善加算対象外サービス　総括表）'!$F$31="","",'別紙様式2-2（処遇改善加算対象外サービス　総括表）'!$F$31))</f>
        <v/>
      </c>
      <c r="BD70" s="494" t="str">
        <f>IF(基本情報入力シート!$B123="","",   IF('別紙様式2-2（処遇改善加算対象外サービス　総括表）'!$F$32="","",'別紙様式2-2（処遇改善加算対象外サービス　総括表）'!$F$32))</f>
        <v/>
      </c>
      <c r="BE70" s="494" t="str">
        <f>IF(基本情報入力シート!$B123="","",   IF('別紙様式2-2（処遇改善加算対象外サービス　総括表）'!$F$33="","",'別紙様式2-2（処遇改善加算対象外サービス　総括表）'!$F$33))</f>
        <v/>
      </c>
      <c r="BF70" s="494" t="str">
        <f>IF(基本情報入力シート!$B123="","",   IF('別紙様式2-2（処遇改善加算対象外サービス　総括表）'!$F$34="","",'別紙様式2-2（処遇改善加算対象外サービス　総括表）'!$F$34))</f>
        <v/>
      </c>
      <c r="BG70" s="494" t="str">
        <f>IF(基本情報入力シート!$B123="","",   IF('別紙様式2-2（処遇改善加算対象外サービス　総括表）'!$F$35="","",'別紙様式2-2（処遇改善加算対象外サービス　総括表）'!$F$35))</f>
        <v/>
      </c>
      <c r="BH70" s="494" t="str">
        <f>IF(基本情報入力シート!$B123="","",   IF('別紙様式2-2（処遇改善加算対象外サービス　総括表）'!$F$36="","",'別紙様式2-2（処遇改善加算対象外サービス　総括表）'!$F$36))</f>
        <v/>
      </c>
      <c r="BI70" s="494" t="str">
        <f>IF(基本情報入力シート!$B123="","",   IF('別紙様式2-2（処遇改善加算対象外サービス　総括表）'!$F$37="","",'別紙様式2-2（処遇改善加算対象外サービス　総括表）'!$F$37))</f>
        <v/>
      </c>
      <c r="BJ70" s="494" t="str">
        <f>IF(基本情報入力シート!$B123="","",   IF('別紙様式2-2（処遇改善加算対象外サービス　総括表）'!$F$38="","",'別紙様式2-2（処遇改善加算対象外サービス　総括表）'!$F$38))</f>
        <v/>
      </c>
      <c r="BK70" s="494" t="str">
        <f>IF(基本情報入力シート!$B123="","",   IF('別紙様式2-2（処遇改善加算対象外サービス　総括表）'!$F$39="","",'別紙様式2-2（処遇改善加算対象外サービス　総括表）'!$F$39))</f>
        <v/>
      </c>
      <c r="BL70" s="494" t="str">
        <f>IF(基本情報入力シート!$B123="","",   IF('別紙様式2-2（処遇改善加算対象外サービス　総括表）'!$F$40="","",'別紙様式2-2（処遇改善加算対象外サービス　総括表）'!$F$40))</f>
        <v/>
      </c>
      <c r="BM70" s="494" t="str">
        <f>IF(基本情報入力シート!$B123="","",   IF('別紙様式2-2（処遇改善加算対象外サービス　総括表）'!$F$41="","",'別紙様式2-2（処遇改善加算対象外サービス　総括表）'!$F$41))</f>
        <v/>
      </c>
      <c r="BN70" s="494" t="str">
        <f>IF(基本情報入力シート!$B123="","",   IF('別紙様式2-2（処遇改善加算対象外サービス　総括表）'!$F$42="","",'別紙様式2-2（処遇改善加算対象外サービス　総括表）'!$F$42))</f>
        <v/>
      </c>
      <c r="BO70" s="494" t="str">
        <f>IF(基本情報入力シート!$B123="","",   IF('別紙様式2-2（処遇改善加算対象外サービス　総括表）'!$F$43="","",'別紙様式2-2（処遇改善加算対象外サービス　総括表）'!$F$43))</f>
        <v/>
      </c>
      <c r="BP70" s="494" t="str">
        <f>IF(基本情報入力シート!$B123="","",   IF('別紙様式2-2（処遇改善加算対象外サービス　総括表）'!$F$44="","",'別紙様式2-2（処遇改善加算対象外サービス　総括表）'!$F$44))</f>
        <v/>
      </c>
      <c r="BQ70" s="494" t="str">
        <f>IF(基本情報入力シート!$B123="","",   IF('別紙様式2-2（処遇改善加算対象外サービス　総括表）'!$F$45="","",'別紙様式2-2（処遇改善加算対象外サービス　総括表）'!$F$45))</f>
        <v/>
      </c>
      <c r="BR70" s="494" t="str">
        <f>IF(基本情報入力シート!$B123="","",   IF('別紙様式2-2（処遇改善加算対象外サービス　総括表）'!$F$46="","",'別紙様式2-2（処遇改善加算対象外サービス　総括表）'!$F$46))</f>
        <v/>
      </c>
      <c r="BS70" s="494" t="str">
        <f>IF(基本情報入力シート!$B123="","",   IF('別紙様式2-2（処遇改善加算対象外サービス　総括表）'!$F$47="","",'別紙様式2-2（処遇改善加算対象外サービス　総括表）'!$F$47))</f>
        <v/>
      </c>
      <c r="BT70" s="494" t="str">
        <f>IF(基本情報入力シート!$B123="","",   IF('別紙様式2-2（処遇改善加算対象外サービス　総括表）'!$F$48="","",'別紙様式2-2（処遇改善加算対象外サービス　総括表）'!$F$48))</f>
        <v/>
      </c>
      <c r="BU70" s="494" t="str">
        <f>IF(基本情報入力シート!$B123="","",   IF('別紙様式2-2（処遇改善加算対象外サービス　総括表）'!$F$49="","",'別紙様式2-2（処遇改善加算対象外サービス　総括表）'!$F$49))</f>
        <v/>
      </c>
    </row>
    <row r="71" spans="1:73">
      <c r="A71" s="508" t="str">
        <f>IF('別紙様式2-3（個表） '!B81="","",'別紙様式2-3（個表） '!A81)</f>
        <v/>
      </c>
      <c r="B71" s="494" t="str">
        <f>IF(基本情報入力シート!B124="","",基本情報入力シート!B124)</f>
        <v/>
      </c>
      <c r="C71" s="513" t="str">
        <f>IF(基本情報入力シート!L124="","",基本情報入力シート!L124)</f>
        <v/>
      </c>
      <c r="D71" s="513" t="str">
        <f>IF(基本情報入力シート!Q124="","",基本情報入力シート!Q124)</f>
        <v/>
      </c>
      <c r="E71" s="513" t="str">
        <f>IF(基本情報入力シート!V124="","",基本情報入力シート!V124)</f>
        <v/>
      </c>
      <c r="F71" s="513" t="str">
        <f>IF(基本情報入力シート!W124="","",基本情報入力シート!W124)</f>
        <v/>
      </c>
      <c r="G71" s="513" t="str">
        <f>IF(基本情報入力シート!Z124="","",基本情報入力シート!Z124)</f>
        <v/>
      </c>
      <c r="H71" s="494" t="str">
        <f>IF(基本情報入力シート!AC124="","",基本情報入力シート!AC124)</f>
        <v/>
      </c>
      <c r="I71" s="514" t="str">
        <f>IF(基本情報入力シート!AD124="","",基本情報入力シート!AD124)</f>
        <v/>
      </c>
      <c r="J71" s="514" t="str">
        <f>IF(基本情報入力シート!AE124="","",基本情報入力シート!AE124)</f>
        <v/>
      </c>
      <c r="K71" s="508" t="str">
        <f>IF('別紙様式2-3（個表） '!J81="","",'別紙様式2-3（個表） '!J81)</f>
        <v/>
      </c>
      <c r="L71" s="508" t="str">
        <f>IF('別紙様式2-3（個表） '!K81="","",'別紙様式2-3（個表） '!K81)</f>
        <v/>
      </c>
      <c r="M71" s="508" t="str">
        <f>IF('別紙様式2-3（個表） '!L81="","",'別紙様式2-3（個表） '!L81)</f>
        <v/>
      </c>
      <c r="N71" s="508" t="str">
        <f>IF('別紙様式2-3（個表） '!M81="","",'別紙様式2-3（個表） '!M81)</f>
        <v/>
      </c>
      <c r="O71" s="508" t="str">
        <f>IF('別紙様式2-3（個表） '!N81="","",'別紙様式2-3（個表） '!N81)</f>
        <v/>
      </c>
      <c r="P71" s="508" t="str">
        <f>IF('別紙様式2-3（個表） '!O81="","",'別紙様式2-3（個表） '!O81)</f>
        <v>令和７年12月</v>
      </c>
      <c r="Q71" s="508" t="str">
        <f>IF('別紙様式2-3（個表） '!P81="","",'別紙様式2-3（個表） '!P81)</f>
        <v>未入力あり</v>
      </c>
      <c r="R71" s="508" t="str">
        <f>IF('別紙様式2-3（個表） '!Q81="","",'別紙様式2-3（個表） '!Q81)</f>
        <v/>
      </c>
      <c r="S71" s="508" t="str">
        <f>IF('別紙様式2-3（個表） '!R81="","",'別紙様式2-3（個表） '!R81)</f>
        <v/>
      </c>
      <c r="T71" s="508" t="str">
        <f>IF('別紙様式2-3（個表） '!S81="","",'別紙様式2-3（個表） '!S81)</f>
        <v/>
      </c>
      <c r="U71" s="494" t="str">
        <f>IF('別紙様式2-3（個表） '!T81="","",'別紙様式2-3（個表） '!T81)</f>
        <v/>
      </c>
      <c r="V71" s="508" t="str">
        <f ca="1">IF(基本情報入力シート!$B124="","",INDIRECT("基本情報入力シート!L1７"))</f>
        <v/>
      </c>
      <c r="W71" s="508" t="str">
        <f ca="1">IF(基本情報入力シート!$B124="","",INDIRECT("基本情報入力シート!L1８"))</f>
        <v/>
      </c>
      <c r="X71" s="508" t="str">
        <f ca="1">IF(基本情報入力シート!B124="","",INDIRECT("基本情報入力シート!L1９")&amp;(INDIRECT("基本情報入力シート!P19"))&amp;(INDIRECT("基本情報入力シート!Q19")))</f>
        <v/>
      </c>
      <c r="Y71" s="508" t="str">
        <f ca="1">IF(基本情報入力シート!$B124="","",INDIRECT("基本情報入力シート!L２０"))</f>
        <v/>
      </c>
      <c r="Z71" s="508" t="str">
        <f ca="1">IF(基本情報入力シート!$B124="","",INDIRECT("基本情報入力シート!L２１"))</f>
        <v/>
      </c>
      <c r="AA71" s="508" t="str">
        <f ca="1">IF(基本情報入力シート!$B124="","",INDIRECT("基本情報入力シート!L２２"))</f>
        <v/>
      </c>
      <c r="AB71" s="508" t="str">
        <f ca="1">IF(基本情報入力シート!$B124="","",INDIRECT("基本情報入力シート!L２３"))</f>
        <v/>
      </c>
      <c r="AC71" s="508" t="str">
        <f ca="1">IF(基本情報入力シート!$B124="","",INDIRECT("基本情報入力シート!L２４"))</f>
        <v/>
      </c>
      <c r="AD71" s="508" t="str">
        <f ca="1">IF(基本情報入力シート!$B124="","",INDIRECT("基本情報入力シート!L２５"))</f>
        <v/>
      </c>
      <c r="AE71" s="508" t="str">
        <f ca="1">IF(基本情報入力シート!$B124="","",INDIRECT("基本情報入力シート!L２6"))</f>
        <v/>
      </c>
      <c r="AF71" s="508" t="str">
        <f ca="1">IF(基本情報入力シート!$B124="","",INDIRECT("基本情報入力シート!L２７"))</f>
        <v/>
      </c>
      <c r="AG71" s="508" t="str">
        <f ca="1">IF(基本情報入力シート!$B124="","",INDIRECT("基本情報入力シート!L２８"))</f>
        <v/>
      </c>
      <c r="AH71" s="494" t="str">
        <f ca="1">IF(基本情報入力シート!$B124="","",INDIRECT("'別紙様式2-1（処遇改善加算対象サービス　総括表）'!AH18"))</f>
        <v/>
      </c>
      <c r="AI71" s="494" t="str">
        <f ca="1">IF(基本情報入力シート!$B124="","",INDIRECT("'別紙様式2-1（処遇改善加算対象サービス　総括表）'!AH２２"))</f>
        <v/>
      </c>
      <c r="AJ71" s="494" t="str">
        <f>IF(基本情報入力シート!$B124="","",IF('別紙様式2-1（処遇改善加算対象サービス　総括表）'!$B$24="","",
'別紙様式2-1（処遇改善加算対象サービス　総括表）'!$B$24))</f>
        <v/>
      </c>
      <c r="AK71" s="494" t="str">
        <f>IF(基本情報入力シート!$B124="","",IF('別紙様式2-1（処遇改善加算対象サービス　総括表）'!$B$25="","",
'別紙様式2-1（処遇改善加算対象サービス　総括表）'!$B$25))</f>
        <v/>
      </c>
      <c r="AL71" s="494" t="str">
        <f>IF(基本情報入力シート!$B124="","",IF('別紙様式2-1（処遇改善加算対象サービス　総括表）'!$B$26="","",
'別紙様式2-1（処遇改善加算対象サービス　総括表）'!$B$26))</f>
        <v/>
      </c>
      <c r="AM71" s="494" t="str">
        <f>IF(基本情報入力シート!$B124="","",IF('別紙様式2-1（処遇改善加算対象サービス　総括表）'!$B$30="","",
'別紙様式2-1（処遇改善加算対象サービス　総括表）'!$B$30))</f>
        <v/>
      </c>
      <c r="AN71" s="494" t="str">
        <f>IF(基本情報入力シート!$B124="","",IF('別紙様式2-1（処遇改善加算対象サービス　総括表）'!$B$31="","",
'別紙様式2-1（処遇改善加算対象サービス　総括表）'!$B$31))</f>
        <v/>
      </c>
      <c r="AO71" s="508" t="str">
        <f>IF(基本情報入力シート!$B124="","",IF('別紙様式2-1（処遇改善加算対象サービス　総括表）'!$M$32="","",
'別紙様式2-1（処遇改善加算対象サービス　総括表）'!$M$32))</f>
        <v/>
      </c>
      <c r="AP71" s="494" t="str">
        <f>IF(基本情報入力シート!$B124="","",   IF('別紙様式2-2（処遇改善加算対象外サービス　総括表）'!$AH$17="","",'別紙様式2-2（処遇改善加算対象外サービス　総括表）'!$AH$17))</f>
        <v/>
      </c>
      <c r="AQ71" s="494" t="str">
        <f>IF(基本情報入力シート!$B124="","",   IF('別紙様式2-2（処遇改善加算対象外サービス　総括表）'!$AH$18="","", '別紙様式2-2（処遇改善加算対象外サービス　総括表）'!$AH$18))</f>
        <v/>
      </c>
      <c r="AR71" s="494" t="str">
        <f>IF(基本情報入力シート!$B124="","",   IF('別紙様式2-2（処遇改善加算対象外サービス　総括表）'!$AH$19="","",'別紙様式2-2（処遇改善加算対象外サービス　総括表）'!$AH$19))</f>
        <v/>
      </c>
      <c r="AS71" s="494" t="str">
        <f>IF(基本情報入力シート!$B124="","",   IF('別紙様式2-2（処遇改善加算対象外サービス　総括表）'!$F$21="","",'別紙様式2-2（処遇改善加算対象外サービス　総括表）'!$F$21))</f>
        <v/>
      </c>
      <c r="AT71" s="494" t="str">
        <f>IF(基本情報入力シート!$B124="","",   IF('別紙様式2-2（処遇改善加算対象外サービス　総括表）'!$F$22="","",'別紙様式2-2（処遇改善加算対象外サービス　総括表）'!$F$22))</f>
        <v/>
      </c>
      <c r="AU71" s="494" t="str">
        <f>IF(基本情報入力シート!$B124="","",   IF('別紙様式2-2（処遇改善加算対象外サービス　総括表）'!$F$23="","",'別紙様式2-2（処遇改善加算対象外サービス　総括表）'!$F$23))</f>
        <v/>
      </c>
      <c r="AV71" s="494" t="str">
        <f>IF(基本情報入力シート!$B124="","",   IF('別紙様式2-2（処遇改善加算対象外サービス　総括表）'!$F$24="","",'別紙様式2-2（処遇改善加算対象外サービス　総括表）'!$F$24))</f>
        <v/>
      </c>
      <c r="AW71" s="494" t="str">
        <f>IF(基本情報入力シート!$B124="","",   IF('別紙様式2-2（処遇改善加算対象外サービス　総括表）'!$F$25="","",'別紙様式2-2（処遇改善加算対象外サービス　総括表）'!$F$25))</f>
        <v/>
      </c>
      <c r="AX71" s="494" t="str">
        <f>IF(基本情報入力シート!$B124="","",   IF('別紙様式2-2（処遇改善加算対象外サービス　総括表）'!$F$26="","",'別紙様式2-2（処遇改善加算対象外サービス　総括表）'!$F$26))</f>
        <v/>
      </c>
      <c r="AY71" s="494" t="str">
        <f>IF(基本情報入力シート!$B124="","",   IF('別紙様式2-2（処遇改善加算対象外サービス　総括表）'!$F$27="","",'別紙様式2-2（処遇改善加算対象外サービス　総括表）'!$F$27))</f>
        <v/>
      </c>
      <c r="AZ71" s="494" t="str">
        <f>IF(基本情報入力シート!$B124="","",   IF('別紙様式2-2（処遇改善加算対象外サービス　総括表）'!$F$28="","",'別紙様式2-2（処遇改善加算対象外サービス　総括表）'!$F$28))</f>
        <v/>
      </c>
      <c r="BA71" s="494" t="str">
        <f>IF(基本情報入力シート!$B124="","",   IF('別紙様式2-2（処遇改善加算対象外サービス　総括表）'!$F$29="","",'別紙様式2-2（処遇改善加算対象外サービス　総括表）'!$F$29))</f>
        <v/>
      </c>
      <c r="BB71" s="494" t="str">
        <f>IF(基本情報入力シート!$B124="","",   IF('別紙様式2-2（処遇改善加算対象外サービス　総括表）'!$F$30="","",'別紙様式2-2（処遇改善加算対象外サービス　総括表）'!$F$30))</f>
        <v/>
      </c>
      <c r="BC71" s="494" t="str">
        <f>IF(基本情報入力シート!$B124="","",   IF('別紙様式2-2（処遇改善加算対象外サービス　総括表）'!$F$31="","",'別紙様式2-2（処遇改善加算対象外サービス　総括表）'!$F$31))</f>
        <v/>
      </c>
      <c r="BD71" s="494" t="str">
        <f>IF(基本情報入力シート!$B124="","",   IF('別紙様式2-2（処遇改善加算対象外サービス　総括表）'!$F$32="","",'別紙様式2-2（処遇改善加算対象外サービス　総括表）'!$F$32))</f>
        <v/>
      </c>
      <c r="BE71" s="494" t="str">
        <f>IF(基本情報入力シート!$B124="","",   IF('別紙様式2-2（処遇改善加算対象外サービス　総括表）'!$F$33="","",'別紙様式2-2（処遇改善加算対象外サービス　総括表）'!$F$33))</f>
        <v/>
      </c>
      <c r="BF71" s="494" t="str">
        <f>IF(基本情報入力シート!$B124="","",   IF('別紙様式2-2（処遇改善加算対象外サービス　総括表）'!$F$34="","",'別紙様式2-2（処遇改善加算対象外サービス　総括表）'!$F$34))</f>
        <v/>
      </c>
      <c r="BG71" s="494" t="str">
        <f>IF(基本情報入力シート!$B124="","",   IF('別紙様式2-2（処遇改善加算対象外サービス　総括表）'!$F$35="","",'別紙様式2-2（処遇改善加算対象外サービス　総括表）'!$F$35))</f>
        <v/>
      </c>
      <c r="BH71" s="494" t="str">
        <f>IF(基本情報入力シート!$B124="","",   IF('別紙様式2-2（処遇改善加算対象外サービス　総括表）'!$F$36="","",'別紙様式2-2（処遇改善加算対象外サービス　総括表）'!$F$36))</f>
        <v/>
      </c>
      <c r="BI71" s="494" t="str">
        <f>IF(基本情報入力シート!$B124="","",   IF('別紙様式2-2（処遇改善加算対象外サービス　総括表）'!$F$37="","",'別紙様式2-2（処遇改善加算対象外サービス　総括表）'!$F$37))</f>
        <v/>
      </c>
      <c r="BJ71" s="494" t="str">
        <f>IF(基本情報入力シート!$B124="","",   IF('別紙様式2-2（処遇改善加算対象外サービス　総括表）'!$F$38="","",'別紙様式2-2（処遇改善加算対象外サービス　総括表）'!$F$38))</f>
        <v/>
      </c>
      <c r="BK71" s="494" t="str">
        <f>IF(基本情報入力シート!$B124="","",   IF('別紙様式2-2（処遇改善加算対象外サービス　総括表）'!$F$39="","",'別紙様式2-2（処遇改善加算対象外サービス　総括表）'!$F$39))</f>
        <v/>
      </c>
      <c r="BL71" s="494" t="str">
        <f>IF(基本情報入力シート!$B124="","",   IF('別紙様式2-2（処遇改善加算対象外サービス　総括表）'!$F$40="","",'別紙様式2-2（処遇改善加算対象外サービス　総括表）'!$F$40))</f>
        <v/>
      </c>
      <c r="BM71" s="494" t="str">
        <f>IF(基本情報入力シート!$B124="","",   IF('別紙様式2-2（処遇改善加算対象外サービス　総括表）'!$F$41="","",'別紙様式2-2（処遇改善加算対象外サービス　総括表）'!$F$41))</f>
        <v/>
      </c>
      <c r="BN71" s="494" t="str">
        <f>IF(基本情報入力シート!$B124="","",   IF('別紙様式2-2（処遇改善加算対象外サービス　総括表）'!$F$42="","",'別紙様式2-2（処遇改善加算対象外サービス　総括表）'!$F$42))</f>
        <v/>
      </c>
      <c r="BO71" s="494" t="str">
        <f>IF(基本情報入力シート!$B124="","",   IF('別紙様式2-2（処遇改善加算対象外サービス　総括表）'!$F$43="","",'別紙様式2-2（処遇改善加算対象外サービス　総括表）'!$F$43))</f>
        <v/>
      </c>
      <c r="BP71" s="494" t="str">
        <f>IF(基本情報入力シート!$B124="","",   IF('別紙様式2-2（処遇改善加算対象外サービス　総括表）'!$F$44="","",'別紙様式2-2（処遇改善加算対象外サービス　総括表）'!$F$44))</f>
        <v/>
      </c>
      <c r="BQ71" s="494" t="str">
        <f>IF(基本情報入力シート!$B124="","",   IF('別紙様式2-2（処遇改善加算対象外サービス　総括表）'!$F$45="","",'別紙様式2-2（処遇改善加算対象外サービス　総括表）'!$F$45))</f>
        <v/>
      </c>
      <c r="BR71" s="494" t="str">
        <f>IF(基本情報入力シート!$B124="","",   IF('別紙様式2-2（処遇改善加算対象外サービス　総括表）'!$F$46="","",'別紙様式2-2（処遇改善加算対象外サービス　総括表）'!$F$46))</f>
        <v/>
      </c>
      <c r="BS71" s="494" t="str">
        <f>IF(基本情報入力シート!$B124="","",   IF('別紙様式2-2（処遇改善加算対象外サービス　総括表）'!$F$47="","",'別紙様式2-2（処遇改善加算対象外サービス　総括表）'!$F$47))</f>
        <v/>
      </c>
      <c r="BT71" s="494" t="str">
        <f>IF(基本情報入力シート!$B124="","",   IF('別紙様式2-2（処遇改善加算対象外サービス　総括表）'!$F$48="","",'別紙様式2-2（処遇改善加算対象外サービス　総括表）'!$F$48))</f>
        <v/>
      </c>
      <c r="BU71" s="494" t="str">
        <f>IF(基本情報入力シート!$B124="","",   IF('別紙様式2-2（処遇改善加算対象外サービス　総括表）'!$F$49="","",'別紙様式2-2（処遇改善加算対象外サービス　総括表）'!$F$49))</f>
        <v/>
      </c>
    </row>
    <row r="72" spans="1:73">
      <c r="A72" s="508" t="str">
        <f>IF('別紙様式2-3（個表） '!B82="","",'別紙様式2-3（個表） '!A82)</f>
        <v/>
      </c>
      <c r="B72" s="494" t="str">
        <f>IF(基本情報入力シート!B125="","",基本情報入力シート!B125)</f>
        <v/>
      </c>
      <c r="C72" s="513" t="str">
        <f>IF(基本情報入力シート!L125="","",基本情報入力シート!L125)</f>
        <v/>
      </c>
      <c r="D72" s="513" t="str">
        <f>IF(基本情報入力シート!Q125="","",基本情報入力シート!Q125)</f>
        <v/>
      </c>
      <c r="E72" s="513" t="str">
        <f>IF(基本情報入力シート!V125="","",基本情報入力シート!V125)</f>
        <v/>
      </c>
      <c r="F72" s="513" t="str">
        <f>IF(基本情報入力シート!W125="","",基本情報入力シート!W125)</f>
        <v/>
      </c>
      <c r="G72" s="513" t="str">
        <f>IF(基本情報入力シート!Z125="","",基本情報入力シート!Z125)</f>
        <v/>
      </c>
      <c r="H72" s="494" t="str">
        <f>IF(基本情報入力シート!AC125="","",基本情報入力シート!AC125)</f>
        <v/>
      </c>
      <c r="I72" s="514" t="str">
        <f>IF(基本情報入力シート!AD125="","",基本情報入力シート!AD125)</f>
        <v/>
      </c>
      <c r="J72" s="514" t="str">
        <f>IF(基本情報入力シート!AE125="","",基本情報入力シート!AE125)</f>
        <v/>
      </c>
      <c r="K72" s="508" t="str">
        <f>IF('別紙様式2-3（個表） '!J82="","",'別紙様式2-3（個表） '!J82)</f>
        <v/>
      </c>
      <c r="L72" s="508" t="str">
        <f>IF('別紙様式2-3（個表） '!K82="","",'別紙様式2-3（個表） '!K82)</f>
        <v/>
      </c>
      <c r="M72" s="508" t="str">
        <f>IF('別紙様式2-3（個表） '!L82="","",'別紙様式2-3（個表） '!L82)</f>
        <v/>
      </c>
      <c r="N72" s="508" t="str">
        <f>IF('別紙様式2-3（個表） '!M82="","",'別紙様式2-3（個表） '!M82)</f>
        <v/>
      </c>
      <c r="O72" s="508" t="str">
        <f>IF('別紙様式2-3（個表） '!N82="","",'別紙様式2-3（個表） '!N82)</f>
        <v/>
      </c>
      <c r="P72" s="508" t="str">
        <f>IF('別紙様式2-3（個表） '!O82="","",'別紙様式2-3（個表） '!O82)</f>
        <v>令和７年12月</v>
      </c>
      <c r="Q72" s="508" t="str">
        <f>IF('別紙様式2-3（個表） '!P82="","",'別紙様式2-3（個表） '!P82)</f>
        <v>未入力あり</v>
      </c>
      <c r="R72" s="508" t="str">
        <f>IF('別紙様式2-3（個表） '!Q82="","",'別紙様式2-3（個表） '!Q82)</f>
        <v/>
      </c>
      <c r="S72" s="508" t="str">
        <f>IF('別紙様式2-3（個表） '!R82="","",'別紙様式2-3（個表） '!R82)</f>
        <v/>
      </c>
      <c r="T72" s="508" t="str">
        <f>IF('別紙様式2-3（個表） '!S82="","",'別紙様式2-3（個表） '!S82)</f>
        <v/>
      </c>
      <c r="U72" s="494" t="str">
        <f>IF('別紙様式2-3（個表） '!T82="","",'別紙様式2-3（個表） '!T82)</f>
        <v/>
      </c>
      <c r="V72" s="508" t="str">
        <f ca="1">IF(基本情報入力シート!$B125="","",INDIRECT("基本情報入力シート!L1７"))</f>
        <v/>
      </c>
      <c r="W72" s="508" t="str">
        <f ca="1">IF(基本情報入力シート!$B125="","",INDIRECT("基本情報入力シート!L1８"))</f>
        <v/>
      </c>
      <c r="X72" s="508" t="str">
        <f ca="1">IF(基本情報入力シート!B125="","",INDIRECT("基本情報入力シート!L1９")&amp;(INDIRECT("基本情報入力シート!P19"))&amp;(INDIRECT("基本情報入力シート!Q19")))</f>
        <v/>
      </c>
      <c r="Y72" s="508" t="str">
        <f ca="1">IF(基本情報入力シート!$B125="","",INDIRECT("基本情報入力シート!L２０"))</f>
        <v/>
      </c>
      <c r="Z72" s="508" t="str">
        <f ca="1">IF(基本情報入力シート!$B125="","",INDIRECT("基本情報入力シート!L２１"))</f>
        <v/>
      </c>
      <c r="AA72" s="508" t="str">
        <f ca="1">IF(基本情報入力シート!$B125="","",INDIRECT("基本情報入力シート!L２２"))</f>
        <v/>
      </c>
      <c r="AB72" s="508" t="str">
        <f ca="1">IF(基本情報入力シート!$B125="","",INDIRECT("基本情報入力シート!L２３"))</f>
        <v/>
      </c>
      <c r="AC72" s="508" t="str">
        <f ca="1">IF(基本情報入力シート!$B125="","",INDIRECT("基本情報入力シート!L２４"))</f>
        <v/>
      </c>
      <c r="AD72" s="508" t="str">
        <f ca="1">IF(基本情報入力シート!$B125="","",INDIRECT("基本情報入力シート!L２５"))</f>
        <v/>
      </c>
      <c r="AE72" s="508" t="str">
        <f ca="1">IF(基本情報入力シート!$B125="","",INDIRECT("基本情報入力シート!L２6"))</f>
        <v/>
      </c>
      <c r="AF72" s="508" t="str">
        <f ca="1">IF(基本情報入力シート!$B125="","",INDIRECT("基本情報入力シート!L２７"))</f>
        <v/>
      </c>
      <c r="AG72" s="508" t="str">
        <f ca="1">IF(基本情報入力シート!$B125="","",INDIRECT("基本情報入力シート!L２８"))</f>
        <v/>
      </c>
      <c r="AH72" s="494" t="str">
        <f ca="1">IF(基本情報入力シート!$B125="","",INDIRECT("'別紙様式2-1（処遇改善加算対象サービス　総括表）'!AH18"))</f>
        <v/>
      </c>
      <c r="AI72" s="494" t="str">
        <f ca="1">IF(基本情報入力シート!$B125="","",INDIRECT("'別紙様式2-1（処遇改善加算対象サービス　総括表）'!AH２２"))</f>
        <v/>
      </c>
      <c r="AJ72" s="494" t="str">
        <f>IF(基本情報入力シート!$B125="","",IF('別紙様式2-1（処遇改善加算対象サービス　総括表）'!$B$24="","",
'別紙様式2-1（処遇改善加算対象サービス　総括表）'!$B$24))</f>
        <v/>
      </c>
      <c r="AK72" s="494" t="str">
        <f>IF(基本情報入力シート!$B125="","",IF('別紙様式2-1（処遇改善加算対象サービス　総括表）'!$B$25="","",
'別紙様式2-1（処遇改善加算対象サービス　総括表）'!$B$25))</f>
        <v/>
      </c>
      <c r="AL72" s="494" t="str">
        <f>IF(基本情報入力シート!$B125="","",IF('別紙様式2-1（処遇改善加算対象サービス　総括表）'!$B$26="","",
'別紙様式2-1（処遇改善加算対象サービス　総括表）'!$B$26))</f>
        <v/>
      </c>
      <c r="AM72" s="494" t="str">
        <f>IF(基本情報入力シート!$B125="","",IF('別紙様式2-1（処遇改善加算対象サービス　総括表）'!$B$30="","",
'別紙様式2-1（処遇改善加算対象サービス　総括表）'!$B$30))</f>
        <v/>
      </c>
      <c r="AN72" s="494" t="str">
        <f>IF(基本情報入力シート!$B125="","",IF('別紙様式2-1（処遇改善加算対象サービス　総括表）'!$B$31="","",
'別紙様式2-1（処遇改善加算対象サービス　総括表）'!$B$31))</f>
        <v/>
      </c>
      <c r="AO72" s="508" t="str">
        <f>IF(基本情報入力シート!$B125="","",IF('別紙様式2-1（処遇改善加算対象サービス　総括表）'!$M$32="","",
'別紙様式2-1（処遇改善加算対象サービス　総括表）'!$M$32))</f>
        <v/>
      </c>
      <c r="AP72" s="494" t="str">
        <f>IF(基本情報入力シート!$B125="","",   IF('別紙様式2-2（処遇改善加算対象外サービス　総括表）'!$AH$17="","",'別紙様式2-2（処遇改善加算対象外サービス　総括表）'!$AH$17))</f>
        <v/>
      </c>
      <c r="AQ72" s="494" t="str">
        <f>IF(基本情報入力シート!$B125="","",   IF('別紙様式2-2（処遇改善加算対象外サービス　総括表）'!$AH$18="","", '別紙様式2-2（処遇改善加算対象外サービス　総括表）'!$AH$18))</f>
        <v/>
      </c>
      <c r="AR72" s="494" t="str">
        <f>IF(基本情報入力シート!$B125="","",   IF('別紙様式2-2（処遇改善加算対象外サービス　総括表）'!$AH$19="","",'別紙様式2-2（処遇改善加算対象外サービス　総括表）'!$AH$19))</f>
        <v/>
      </c>
      <c r="AS72" s="494" t="str">
        <f>IF(基本情報入力シート!$B125="","",   IF('別紙様式2-2（処遇改善加算対象外サービス　総括表）'!$F$21="","",'別紙様式2-2（処遇改善加算対象外サービス　総括表）'!$F$21))</f>
        <v/>
      </c>
      <c r="AT72" s="494" t="str">
        <f>IF(基本情報入力シート!$B125="","",   IF('別紙様式2-2（処遇改善加算対象外サービス　総括表）'!$F$22="","",'別紙様式2-2（処遇改善加算対象外サービス　総括表）'!$F$22))</f>
        <v/>
      </c>
      <c r="AU72" s="494" t="str">
        <f>IF(基本情報入力シート!$B125="","",   IF('別紙様式2-2（処遇改善加算対象外サービス　総括表）'!$F$23="","",'別紙様式2-2（処遇改善加算対象外サービス　総括表）'!$F$23))</f>
        <v/>
      </c>
      <c r="AV72" s="494" t="str">
        <f>IF(基本情報入力シート!$B125="","",   IF('別紙様式2-2（処遇改善加算対象外サービス　総括表）'!$F$24="","",'別紙様式2-2（処遇改善加算対象外サービス　総括表）'!$F$24))</f>
        <v/>
      </c>
      <c r="AW72" s="494" t="str">
        <f>IF(基本情報入力シート!$B125="","",   IF('別紙様式2-2（処遇改善加算対象外サービス　総括表）'!$F$25="","",'別紙様式2-2（処遇改善加算対象外サービス　総括表）'!$F$25))</f>
        <v/>
      </c>
      <c r="AX72" s="494" t="str">
        <f>IF(基本情報入力シート!$B125="","",   IF('別紙様式2-2（処遇改善加算対象外サービス　総括表）'!$F$26="","",'別紙様式2-2（処遇改善加算対象外サービス　総括表）'!$F$26))</f>
        <v/>
      </c>
      <c r="AY72" s="494" t="str">
        <f>IF(基本情報入力シート!$B125="","",   IF('別紙様式2-2（処遇改善加算対象外サービス　総括表）'!$F$27="","",'別紙様式2-2（処遇改善加算対象外サービス　総括表）'!$F$27))</f>
        <v/>
      </c>
      <c r="AZ72" s="494" t="str">
        <f>IF(基本情報入力シート!$B125="","",   IF('別紙様式2-2（処遇改善加算対象外サービス　総括表）'!$F$28="","",'別紙様式2-2（処遇改善加算対象外サービス　総括表）'!$F$28))</f>
        <v/>
      </c>
      <c r="BA72" s="494" t="str">
        <f>IF(基本情報入力シート!$B125="","",   IF('別紙様式2-2（処遇改善加算対象外サービス　総括表）'!$F$29="","",'別紙様式2-2（処遇改善加算対象外サービス　総括表）'!$F$29))</f>
        <v/>
      </c>
      <c r="BB72" s="494" t="str">
        <f>IF(基本情報入力シート!$B125="","",   IF('別紙様式2-2（処遇改善加算対象外サービス　総括表）'!$F$30="","",'別紙様式2-2（処遇改善加算対象外サービス　総括表）'!$F$30))</f>
        <v/>
      </c>
      <c r="BC72" s="494" t="str">
        <f>IF(基本情報入力シート!$B125="","",   IF('別紙様式2-2（処遇改善加算対象外サービス　総括表）'!$F$31="","",'別紙様式2-2（処遇改善加算対象外サービス　総括表）'!$F$31))</f>
        <v/>
      </c>
      <c r="BD72" s="494" t="str">
        <f>IF(基本情報入力シート!$B125="","",   IF('別紙様式2-2（処遇改善加算対象外サービス　総括表）'!$F$32="","",'別紙様式2-2（処遇改善加算対象外サービス　総括表）'!$F$32))</f>
        <v/>
      </c>
      <c r="BE72" s="494" t="str">
        <f>IF(基本情報入力シート!$B125="","",   IF('別紙様式2-2（処遇改善加算対象外サービス　総括表）'!$F$33="","",'別紙様式2-2（処遇改善加算対象外サービス　総括表）'!$F$33))</f>
        <v/>
      </c>
      <c r="BF72" s="494" t="str">
        <f>IF(基本情報入力シート!$B125="","",   IF('別紙様式2-2（処遇改善加算対象外サービス　総括表）'!$F$34="","",'別紙様式2-2（処遇改善加算対象外サービス　総括表）'!$F$34))</f>
        <v/>
      </c>
      <c r="BG72" s="494" t="str">
        <f>IF(基本情報入力シート!$B125="","",   IF('別紙様式2-2（処遇改善加算対象外サービス　総括表）'!$F$35="","",'別紙様式2-2（処遇改善加算対象外サービス　総括表）'!$F$35))</f>
        <v/>
      </c>
      <c r="BH72" s="494" t="str">
        <f>IF(基本情報入力シート!$B125="","",   IF('別紙様式2-2（処遇改善加算対象外サービス　総括表）'!$F$36="","",'別紙様式2-2（処遇改善加算対象外サービス　総括表）'!$F$36))</f>
        <v/>
      </c>
      <c r="BI72" s="494" t="str">
        <f>IF(基本情報入力シート!$B125="","",   IF('別紙様式2-2（処遇改善加算対象外サービス　総括表）'!$F$37="","",'別紙様式2-2（処遇改善加算対象外サービス　総括表）'!$F$37))</f>
        <v/>
      </c>
      <c r="BJ72" s="494" t="str">
        <f>IF(基本情報入力シート!$B125="","",   IF('別紙様式2-2（処遇改善加算対象外サービス　総括表）'!$F$38="","",'別紙様式2-2（処遇改善加算対象外サービス　総括表）'!$F$38))</f>
        <v/>
      </c>
      <c r="BK72" s="494" t="str">
        <f>IF(基本情報入力シート!$B125="","",   IF('別紙様式2-2（処遇改善加算対象外サービス　総括表）'!$F$39="","",'別紙様式2-2（処遇改善加算対象外サービス　総括表）'!$F$39))</f>
        <v/>
      </c>
      <c r="BL72" s="494" t="str">
        <f>IF(基本情報入力シート!$B125="","",   IF('別紙様式2-2（処遇改善加算対象外サービス　総括表）'!$F$40="","",'別紙様式2-2（処遇改善加算対象外サービス　総括表）'!$F$40))</f>
        <v/>
      </c>
      <c r="BM72" s="494" t="str">
        <f>IF(基本情報入力シート!$B125="","",   IF('別紙様式2-2（処遇改善加算対象外サービス　総括表）'!$F$41="","",'別紙様式2-2（処遇改善加算対象外サービス　総括表）'!$F$41))</f>
        <v/>
      </c>
      <c r="BN72" s="494" t="str">
        <f>IF(基本情報入力シート!$B125="","",   IF('別紙様式2-2（処遇改善加算対象外サービス　総括表）'!$F$42="","",'別紙様式2-2（処遇改善加算対象外サービス　総括表）'!$F$42))</f>
        <v/>
      </c>
      <c r="BO72" s="494" t="str">
        <f>IF(基本情報入力シート!$B125="","",   IF('別紙様式2-2（処遇改善加算対象外サービス　総括表）'!$F$43="","",'別紙様式2-2（処遇改善加算対象外サービス　総括表）'!$F$43))</f>
        <v/>
      </c>
      <c r="BP72" s="494" t="str">
        <f>IF(基本情報入力シート!$B125="","",   IF('別紙様式2-2（処遇改善加算対象外サービス　総括表）'!$F$44="","",'別紙様式2-2（処遇改善加算対象外サービス　総括表）'!$F$44))</f>
        <v/>
      </c>
      <c r="BQ72" s="494" t="str">
        <f>IF(基本情報入力シート!$B125="","",   IF('別紙様式2-2（処遇改善加算対象外サービス　総括表）'!$F$45="","",'別紙様式2-2（処遇改善加算対象外サービス　総括表）'!$F$45))</f>
        <v/>
      </c>
      <c r="BR72" s="494" t="str">
        <f>IF(基本情報入力シート!$B125="","",   IF('別紙様式2-2（処遇改善加算対象外サービス　総括表）'!$F$46="","",'別紙様式2-2（処遇改善加算対象外サービス　総括表）'!$F$46))</f>
        <v/>
      </c>
      <c r="BS72" s="494" t="str">
        <f>IF(基本情報入力シート!$B125="","",   IF('別紙様式2-2（処遇改善加算対象外サービス　総括表）'!$F$47="","",'別紙様式2-2（処遇改善加算対象外サービス　総括表）'!$F$47))</f>
        <v/>
      </c>
      <c r="BT72" s="494" t="str">
        <f>IF(基本情報入力シート!$B125="","",   IF('別紙様式2-2（処遇改善加算対象外サービス　総括表）'!$F$48="","",'別紙様式2-2（処遇改善加算対象外サービス　総括表）'!$F$48))</f>
        <v/>
      </c>
      <c r="BU72" s="494" t="str">
        <f>IF(基本情報入力シート!$B125="","",   IF('別紙様式2-2（処遇改善加算対象外サービス　総括表）'!$F$49="","",'別紙様式2-2（処遇改善加算対象外サービス　総括表）'!$F$49))</f>
        <v/>
      </c>
    </row>
    <row r="73" spans="1:73">
      <c r="A73" s="508" t="str">
        <f>IF('別紙様式2-3（個表） '!B83="","",'別紙様式2-3（個表） '!A83)</f>
        <v/>
      </c>
      <c r="B73" s="494" t="str">
        <f>IF(基本情報入力シート!B126="","",基本情報入力シート!B126)</f>
        <v/>
      </c>
      <c r="C73" s="513" t="str">
        <f>IF(基本情報入力シート!L126="","",基本情報入力シート!L126)</f>
        <v/>
      </c>
      <c r="D73" s="513" t="str">
        <f>IF(基本情報入力シート!Q126="","",基本情報入力シート!Q126)</f>
        <v/>
      </c>
      <c r="E73" s="513" t="str">
        <f>IF(基本情報入力シート!V126="","",基本情報入力シート!V126)</f>
        <v/>
      </c>
      <c r="F73" s="513" t="str">
        <f>IF(基本情報入力シート!W126="","",基本情報入力シート!W126)</f>
        <v/>
      </c>
      <c r="G73" s="513" t="str">
        <f>IF(基本情報入力シート!Z126="","",基本情報入力シート!Z126)</f>
        <v/>
      </c>
      <c r="H73" s="494" t="str">
        <f>IF(基本情報入力シート!AC126="","",基本情報入力シート!AC126)</f>
        <v/>
      </c>
      <c r="I73" s="514" t="str">
        <f>IF(基本情報入力シート!AD126="","",基本情報入力シート!AD126)</f>
        <v/>
      </c>
      <c r="J73" s="514" t="str">
        <f>IF(基本情報入力シート!AE126="","",基本情報入力シート!AE126)</f>
        <v/>
      </c>
      <c r="K73" s="508" t="str">
        <f>IF('別紙様式2-3（個表） '!J83="","",'別紙様式2-3（個表） '!J83)</f>
        <v/>
      </c>
      <c r="L73" s="508" t="str">
        <f>IF('別紙様式2-3（個表） '!K83="","",'別紙様式2-3（個表） '!K83)</f>
        <v/>
      </c>
      <c r="M73" s="508" t="str">
        <f>IF('別紙様式2-3（個表） '!L83="","",'別紙様式2-3（個表） '!L83)</f>
        <v/>
      </c>
      <c r="N73" s="508" t="str">
        <f>IF('別紙様式2-3（個表） '!M83="","",'別紙様式2-3（個表） '!M83)</f>
        <v/>
      </c>
      <c r="O73" s="508" t="str">
        <f>IF('別紙様式2-3（個表） '!N83="","",'別紙様式2-3（個表） '!N83)</f>
        <v/>
      </c>
      <c r="P73" s="508" t="str">
        <f>IF('別紙様式2-3（個表） '!O83="","",'別紙様式2-3（個表） '!O83)</f>
        <v>令和７年12月</v>
      </c>
      <c r="Q73" s="508" t="str">
        <f>IF('別紙様式2-3（個表） '!P83="","",'別紙様式2-3（個表） '!P83)</f>
        <v>未入力あり</v>
      </c>
      <c r="R73" s="508" t="str">
        <f>IF('別紙様式2-3（個表） '!Q83="","",'別紙様式2-3（個表） '!Q83)</f>
        <v/>
      </c>
      <c r="S73" s="508" t="str">
        <f>IF('別紙様式2-3（個表） '!R83="","",'別紙様式2-3（個表） '!R83)</f>
        <v/>
      </c>
      <c r="T73" s="508" t="str">
        <f>IF('別紙様式2-3（個表） '!S83="","",'別紙様式2-3（個表） '!S83)</f>
        <v/>
      </c>
      <c r="U73" s="494" t="str">
        <f>IF('別紙様式2-3（個表） '!T83="","",'別紙様式2-3（個表） '!T83)</f>
        <v/>
      </c>
      <c r="V73" s="508" t="str">
        <f ca="1">IF(基本情報入力シート!$B126="","",INDIRECT("基本情報入力シート!L1７"))</f>
        <v/>
      </c>
      <c r="W73" s="508" t="str">
        <f ca="1">IF(基本情報入力シート!$B126="","",INDIRECT("基本情報入力シート!L1８"))</f>
        <v/>
      </c>
      <c r="X73" s="508" t="str">
        <f ca="1">IF(基本情報入力シート!B126="","",INDIRECT("基本情報入力シート!L1９")&amp;(INDIRECT("基本情報入力シート!P19"))&amp;(INDIRECT("基本情報入力シート!Q19")))</f>
        <v/>
      </c>
      <c r="Y73" s="508" t="str">
        <f ca="1">IF(基本情報入力シート!$B126="","",INDIRECT("基本情報入力シート!L２０"))</f>
        <v/>
      </c>
      <c r="Z73" s="508" t="str">
        <f ca="1">IF(基本情報入力シート!$B126="","",INDIRECT("基本情報入力シート!L２１"))</f>
        <v/>
      </c>
      <c r="AA73" s="508" t="str">
        <f ca="1">IF(基本情報入力シート!$B126="","",INDIRECT("基本情報入力シート!L２２"))</f>
        <v/>
      </c>
      <c r="AB73" s="508" t="str">
        <f ca="1">IF(基本情報入力シート!$B126="","",INDIRECT("基本情報入力シート!L２３"))</f>
        <v/>
      </c>
      <c r="AC73" s="508" t="str">
        <f ca="1">IF(基本情報入力シート!$B126="","",INDIRECT("基本情報入力シート!L２４"))</f>
        <v/>
      </c>
      <c r="AD73" s="508" t="str">
        <f ca="1">IF(基本情報入力シート!$B126="","",INDIRECT("基本情報入力シート!L２５"))</f>
        <v/>
      </c>
      <c r="AE73" s="508" t="str">
        <f ca="1">IF(基本情報入力シート!$B126="","",INDIRECT("基本情報入力シート!L２6"))</f>
        <v/>
      </c>
      <c r="AF73" s="508" t="str">
        <f ca="1">IF(基本情報入力シート!$B126="","",INDIRECT("基本情報入力シート!L２７"))</f>
        <v/>
      </c>
      <c r="AG73" s="508" t="str">
        <f ca="1">IF(基本情報入力シート!$B126="","",INDIRECT("基本情報入力シート!L２８"))</f>
        <v/>
      </c>
      <c r="AH73" s="494" t="str">
        <f ca="1">IF(基本情報入力シート!$B126="","",INDIRECT("'別紙様式2-1（処遇改善加算対象サービス　総括表）'!AH18"))</f>
        <v/>
      </c>
      <c r="AI73" s="494" t="str">
        <f ca="1">IF(基本情報入力シート!$B126="","",INDIRECT("'別紙様式2-1（処遇改善加算対象サービス　総括表）'!AH２２"))</f>
        <v/>
      </c>
      <c r="AJ73" s="494" t="str">
        <f>IF(基本情報入力シート!$B126="","",IF('別紙様式2-1（処遇改善加算対象サービス　総括表）'!$B$24="","",
'別紙様式2-1（処遇改善加算対象サービス　総括表）'!$B$24))</f>
        <v/>
      </c>
      <c r="AK73" s="494" t="str">
        <f>IF(基本情報入力シート!$B126="","",IF('別紙様式2-1（処遇改善加算対象サービス　総括表）'!$B$25="","",
'別紙様式2-1（処遇改善加算対象サービス　総括表）'!$B$25))</f>
        <v/>
      </c>
      <c r="AL73" s="494" t="str">
        <f>IF(基本情報入力シート!$B126="","",IF('別紙様式2-1（処遇改善加算対象サービス　総括表）'!$B$26="","",
'別紙様式2-1（処遇改善加算対象サービス　総括表）'!$B$26))</f>
        <v/>
      </c>
      <c r="AM73" s="494" t="str">
        <f>IF(基本情報入力シート!$B126="","",IF('別紙様式2-1（処遇改善加算対象サービス　総括表）'!$B$30="","",
'別紙様式2-1（処遇改善加算対象サービス　総括表）'!$B$30))</f>
        <v/>
      </c>
      <c r="AN73" s="494" t="str">
        <f>IF(基本情報入力シート!$B126="","",IF('別紙様式2-1（処遇改善加算対象サービス　総括表）'!$B$31="","",
'別紙様式2-1（処遇改善加算対象サービス　総括表）'!$B$31))</f>
        <v/>
      </c>
      <c r="AO73" s="508" t="str">
        <f>IF(基本情報入力シート!$B126="","",IF('別紙様式2-1（処遇改善加算対象サービス　総括表）'!$M$32="","",
'別紙様式2-1（処遇改善加算対象サービス　総括表）'!$M$32))</f>
        <v/>
      </c>
      <c r="AP73" s="494" t="str">
        <f>IF(基本情報入力シート!$B126="","",   IF('別紙様式2-2（処遇改善加算対象外サービス　総括表）'!$AH$17="","",'別紙様式2-2（処遇改善加算対象外サービス　総括表）'!$AH$17))</f>
        <v/>
      </c>
      <c r="AQ73" s="494" t="str">
        <f>IF(基本情報入力シート!$B126="","",   IF('別紙様式2-2（処遇改善加算対象外サービス　総括表）'!$AH$18="","", '別紙様式2-2（処遇改善加算対象外サービス　総括表）'!$AH$18))</f>
        <v/>
      </c>
      <c r="AR73" s="494" t="str">
        <f>IF(基本情報入力シート!$B126="","",   IF('別紙様式2-2（処遇改善加算対象外サービス　総括表）'!$AH$19="","",'別紙様式2-2（処遇改善加算対象外サービス　総括表）'!$AH$19))</f>
        <v/>
      </c>
      <c r="AS73" s="494" t="str">
        <f>IF(基本情報入力シート!$B126="","",   IF('別紙様式2-2（処遇改善加算対象外サービス　総括表）'!$F$21="","",'別紙様式2-2（処遇改善加算対象外サービス　総括表）'!$F$21))</f>
        <v/>
      </c>
      <c r="AT73" s="494" t="str">
        <f>IF(基本情報入力シート!$B126="","",   IF('別紙様式2-2（処遇改善加算対象外サービス　総括表）'!$F$22="","",'別紙様式2-2（処遇改善加算対象外サービス　総括表）'!$F$22))</f>
        <v/>
      </c>
      <c r="AU73" s="494" t="str">
        <f>IF(基本情報入力シート!$B126="","",   IF('別紙様式2-2（処遇改善加算対象外サービス　総括表）'!$F$23="","",'別紙様式2-2（処遇改善加算対象外サービス　総括表）'!$F$23))</f>
        <v/>
      </c>
      <c r="AV73" s="494" t="str">
        <f>IF(基本情報入力シート!$B126="","",   IF('別紙様式2-2（処遇改善加算対象外サービス　総括表）'!$F$24="","",'別紙様式2-2（処遇改善加算対象外サービス　総括表）'!$F$24))</f>
        <v/>
      </c>
      <c r="AW73" s="494" t="str">
        <f>IF(基本情報入力シート!$B126="","",   IF('別紙様式2-2（処遇改善加算対象外サービス　総括表）'!$F$25="","",'別紙様式2-2（処遇改善加算対象外サービス　総括表）'!$F$25))</f>
        <v/>
      </c>
      <c r="AX73" s="494" t="str">
        <f>IF(基本情報入力シート!$B126="","",   IF('別紙様式2-2（処遇改善加算対象外サービス　総括表）'!$F$26="","",'別紙様式2-2（処遇改善加算対象外サービス　総括表）'!$F$26))</f>
        <v/>
      </c>
      <c r="AY73" s="494" t="str">
        <f>IF(基本情報入力シート!$B126="","",   IF('別紙様式2-2（処遇改善加算対象外サービス　総括表）'!$F$27="","",'別紙様式2-2（処遇改善加算対象外サービス　総括表）'!$F$27))</f>
        <v/>
      </c>
      <c r="AZ73" s="494" t="str">
        <f>IF(基本情報入力シート!$B126="","",   IF('別紙様式2-2（処遇改善加算対象外サービス　総括表）'!$F$28="","",'別紙様式2-2（処遇改善加算対象外サービス　総括表）'!$F$28))</f>
        <v/>
      </c>
      <c r="BA73" s="494" t="str">
        <f>IF(基本情報入力シート!$B126="","",   IF('別紙様式2-2（処遇改善加算対象外サービス　総括表）'!$F$29="","",'別紙様式2-2（処遇改善加算対象外サービス　総括表）'!$F$29))</f>
        <v/>
      </c>
      <c r="BB73" s="494" t="str">
        <f>IF(基本情報入力シート!$B126="","",   IF('別紙様式2-2（処遇改善加算対象外サービス　総括表）'!$F$30="","",'別紙様式2-2（処遇改善加算対象外サービス　総括表）'!$F$30))</f>
        <v/>
      </c>
      <c r="BC73" s="494" t="str">
        <f>IF(基本情報入力シート!$B126="","",   IF('別紙様式2-2（処遇改善加算対象外サービス　総括表）'!$F$31="","",'別紙様式2-2（処遇改善加算対象外サービス　総括表）'!$F$31))</f>
        <v/>
      </c>
      <c r="BD73" s="494" t="str">
        <f>IF(基本情報入力シート!$B126="","",   IF('別紙様式2-2（処遇改善加算対象外サービス　総括表）'!$F$32="","",'別紙様式2-2（処遇改善加算対象外サービス　総括表）'!$F$32))</f>
        <v/>
      </c>
      <c r="BE73" s="494" t="str">
        <f>IF(基本情報入力シート!$B126="","",   IF('別紙様式2-2（処遇改善加算対象外サービス　総括表）'!$F$33="","",'別紙様式2-2（処遇改善加算対象外サービス　総括表）'!$F$33))</f>
        <v/>
      </c>
      <c r="BF73" s="494" t="str">
        <f>IF(基本情報入力シート!$B126="","",   IF('別紙様式2-2（処遇改善加算対象外サービス　総括表）'!$F$34="","",'別紙様式2-2（処遇改善加算対象外サービス　総括表）'!$F$34))</f>
        <v/>
      </c>
      <c r="BG73" s="494" t="str">
        <f>IF(基本情報入力シート!$B126="","",   IF('別紙様式2-2（処遇改善加算対象外サービス　総括表）'!$F$35="","",'別紙様式2-2（処遇改善加算対象外サービス　総括表）'!$F$35))</f>
        <v/>
      </c>
      <c r="BH73" s="494" t="str">
        <f>IF(基本情報入力シート!$B126="","",   IF('別紙様式2-2（処遇改善加算対象外サービス　総括表）'!$F$36="","",'別紙様式2-2（処遇改善加算対象外サービス　総括表）'!$F$36))</f>
        <v/>
      </c>
      <c r="BI73" s="494" t="str">
        <f>IF(基本情報入力シート!$B126="","",   IF('別紙様式2-2（処遇改善加算対象外サービス　総括表）'!$F$37="","",'別紙様式2-2（処遇改善加算対象外サービス　総括表）'!$F$37))</f>
        <v/>
      </c>
      <c r="BJ73" s="494" t="str">
        <f>IF(基本情報入力シート!$B126="","",   IF('別紙様式2-2（処遇改善加算対象外サービス　総括表）'!$F$38="","",'別紙様式2-2（処遇改善加算対象外サービス　総括表）'!$F$38))</f>
        <v/>
      </c>
      <c r="BK73" s="494" t="str">
        <f>IF(基本情報入力シート!$B126="","",   IF('別紙様式2-2（処遇改善加算対象外サービス　総括表）'!$F$39="","",'別紙様式2-2（処遇改善加算対象外サービス　総括表）'!$F$39))</f>
        <v/>
      </c>
      <c r="BL73" s="494" t="str">
        <f>IF(基本情報入力シート!$B126="","",   IF('別紙様式2-2（処遇改善加算対象外サービス　総括表）'!$F$40="","",'別紙様式2-2（処遇改善加算対象外サービス　総括表）'!$F$40))</f>
        <v/>
      </c>
      <c r="BM73" s="494" t="str">
        <f>IF(基本情報入力シート!$B126="","",   IF('別紙様式2-2（処遇改善加算対象外サービス　総括表）'!$F$41="","",'別紙様式2-2（処遇改善加算対象外サービス　総括表）'!$F$41))</f>
        <v/>
      </c>
      <c r="BN73" s="494" t="str">
        <f>IF(基本情報入力シート!$B126="","",   IF('別紙様式2-2（処遇改善加算対象外サービス　総括表）'!$F$42="","",'別紙様式2-2（処遇改善加算対象外サービス　総括表）'!$F$42))</f>
        <v/>
      </c>
      <c r="BO73" s="494" t="str">
        <f>IF(基本情報入力シート!$B126="","",   IF('別紙様式2-2（処遇改善加算対象外サービス　総括表）'!$F$43="","",'別紙様式2-2（処遇改善加算対象外サービス　総括表）'!$F$43))</f>
        <v/>
      </c>
      <c r="BP73" s="494" t="str">
        <f>IF(基本情報入力シート!$B126="","",   IF('別紙様式2-2（処遇改善加算対象外サービス　総括表）'!$F$44="","",'別紙様式2-2（処遇改善加算対象外サービス　総括表）'!$F$44))</f>
        <v/>
      </c>
      <c r="BQ73" s="494" t="str">
        <f>IF(基本情報入力シート!$B126="","",   IF('別紙様式2-2（処遇改善加算対象外サービス　総括表）'!$F$45="","",'別紙様式2-2（処遇改善加算対象外サービス　総括表）'!$F$45))</f>
        <v/>
      </c>
      <c r="BR73" s="494" t="str">
        <f>IF(基本情報入力シート!$B126="","",   IF('別紙様式2-2（処遇改善加算対象外サービス　総括表）'!$F$46="","",'別紙様式2-2（処遇改善加算対象外サービス　総括表）'!$F$46))</f>
        <v/>
      </c>
      <c r="BS73" s="494" t="str">
        <f>IF(基本情報入力シート!$B126="","",   IF('別紙様式2-2（処遇改善加算対象外サービス　総括表）'!$F$47="","",'別紙様式2-2（処遇改善加算対象外サービス　総括表）'!$F$47))</f>
        <v/>
      </c>
      <c r="BT73" s="494" t="str">
        <f>IF(基本情報入力シート!$B126="","",   IF('別紙様式2-2（処遇改善加算対象外サービス　総括表）'!$F$48="","",'別紙様式2-2（処遇改善加算対象外サービス　総括表）'!$F$48))</f>
        <v/>
      </c>
      <c r="BU73" s="494" t="str">
        <f>IF(基本情報入力シート!$B126="","",   IF('別紙様式2-2（処遇改善加算対象外サービス　総括表）'!$F$49="","",'別紙様式2-2（処遇改善加算対象外サービス　総括表）'!$F$49))</f>
        <v/>
      </c>
    </row>
    <row r="74" spans="1:73">
      <c r="A74" s="508" t="str">
        <f>IF('別紙様式2-3（個表） '!B84="","",'別紙様式2-3（個表） '!A84)</f>
        <v/>
      </c>
      <c r="B74" s="494" t="str">
        <f>IF(基本情報入力シート!B127="","",基本情報入力シート!B127)</f>
        <v/>
      </c>
      <c r="C74" s="513" t="str">
        <f>IF(基本情報入力シート!L127="","",基本情報入力シート!L127)</f>
        <v/>
      </c>
      <c r="D74" s="513" t="str">
        <f>IF(基本情報入力シート!Q127="","",基本情報入力シート!Q127)</f>
        <v/>
      </c>
      <c r="E74" s="513" t="str">
        <f>IF(基本情報入力シート!V127="","",基本情報入力シート!V127)</f>
        <v/>
      </c>
      <c r="F74" s="513" t="str">
        <f>IF(基本情報入力シート!W127="","",基本情報入力シート!W127)</f>
        <v/>
      </c>
      <c r="G74" s="513" t="str">
        <f>IF(基本情報入力シート!Z127="","",基本情報入力シート!Z127)</f>
        <v/>
      </c>
      <c r="H74" s="494" t="str">
        <f>IF(基本情報入力シート!AC127="","",基本情報入力シート!AC127)</f>
        <v/>
      </c>
      <c r="I74" s="514" t="str">
        <f>IF(基本情報入力シート!AD127="","",基本情報入力シート!AD127)</f>
        <v/>
      </c>
      <c r="J74" s="514" t="str">
        <f>IF(基本情報入力シート!AE127="","",基本情報入力シート!AE127)</f>
        <v/>
      </c>
      <c r="K74" s="508" t="str">
        <f>IF('別紙様式2-3（個表） '!J84="","",'別紙様式2-3（個表） '!J84)</f>
        <v/>
      </c>
      <c r="L74" s="508" t="str">
        <f>IF('別紙様式2-3（個表） '!K84="","",'別紙様式2-3（個表） '!K84)</f>
        <v/>
      </c>
      <c r="M74" s="508" t="str">
        <f>IF('別紙様式2-3（個表） '!L84="","",'別紙様式2-3（個表） '!L84)</f>
        <v/>
      </c>
      <c r="N74" s="508" t="str">
        <f>IF('別紙様式2-3（個表） '!M84="","",'別紙様式2-3（個表） '!M84)</f>
        <v/>
      </c>
      <c r="O74" s="508" t="str">
        <f>IF('別紙様式2-3（個表） '!N84="","",'別紙様式2-3（個表） '!N84)</f>
        <v/>
      </c>
      <c r="P74" s="508" t="str">
        <f>IF('別紙様式2-3（個表） '!O84="","",'別紙様式2-3（個表） '!O84)</f>
        <v>令和７年12月</v>
      </c>
      <c r="Q74" s="508" t="str">
        <f>IF('別紙様式2-3（個表） '!P84="","",'別紙様式2-3（個表） '!P84)</f>
        <v>未入力あり</v>
      </c>
      <c r="R74" s="508" t="str">
        <f>IF('別紙様式2-3（個表） '!Q84="","",'別紙様式2-3（個表） '!Q84)</f>
        <v/>
      </c>
      <c r="S74" s="508" t="str">
        <f>IF('別紙様式2-3（個表） '!R84="","",'別紙様式2-3（個表） '!R84)</f>
        <v/>
      </c>
      <c r="T74" s="508" t="str">
        <f>IF('別紙様式2-3（個表） '!S84="","",'別紙様式2-3（個表） '!S84)</f>
        <v/>
      </c>
      <c r="U74" s="494" t="str">
        <f>IF('別紙様式2-3（個表） '!T84="","",'別紙様式2-3（個表） '!T84)</f>
        <v/>
      </c>
      <c r="V74" s="508" t="str">
        <f ca="1">IF(基本情報入力シート!$B127="","",INDIRECT("基本情報入力シート!L1７"))</f>
        <v/>
      </c>
      <c r="W74" s="508" t="str">
        <f ca="1">IF(基本情報入力シート!$B127="","",INDIRECT("基本情報入力シート!L1８"))</f>
        <v/>
      </c>
      <c r="X74" s="508" t="str">
        <f ca="1">IF(基本情報入力シート!B127="","",INDIRECT("基本情報入力シート!L1９")&amp;(INDIRECT("基本情報入力シート!P19"))&amp;(INDIRECT("基本情報入力シート!Q19")))</f>
        <v/>
      </c>
      <c r="Y74" s="508" t="str">
        <f ca="1">IF(基本情報入力シート!$B127="","",INDIRECT("基本情報入力シート!L２０"))</f>
        <v/>
      </c>
      <c r="Z74" s="508" t="str">
        <f ca="1">IF(基本情報入力シート!$B127="","",INDIRECT("基本情報入力シート!L２１"))</f>
        <v/>
      </c>
      <c r="AA74" s="508" t="str">
        <f ca="1">IF(基本情報入力シート!$B127="","",INDIRECT("基本情報入力シート!L２２"))</f>
        <v/>
      </c>
      <c r="AB74" s="508" t="str">
        <f ca="1">IF(基本情報入力シート!$B127="","",INDIRECT("基本情報入力シート!L２３"))</f>
        <v/>
      </c>
      <c r="AC74" s="508" t="str">
        <f ca="1">IF(基本情報入力シート!$B127="","",INDIRECT("基本情報入力シート!L２４"))</f>
        <v/>
      </c>
      <c r="AD74" s="508" t="str">
        <f ca="1">IF(基本情報入力シート!$B127="","",INDIRECT("基本情報入力シート!L２５"))</f>
        <v/>
      </c>
      <c r="AE74" s="508" t="str">
        <f ca="1">IF(基本情報入力シート!$B127="","",INDIRECT("基本情報入力シート!L２6"))</f>
        <v/>
      </c>
      <c r="AF74" s="508" t="str">
        <f ca="1">IF(基本情報入力シート!$B127="","",INDIRECT("基本情報入力シート!L２７"))</f>
        <v/>
      </c>
      <c r="AG74" s="508" t="str">
        <f ca="1">IF(基本情報入力シート!$B127="","",INDIRECT("基本情報入力シート!L２８"))</f>
        <v/>
      </c>
      <c r="AH74" s="494" t="str">
        <f ca="1">IF(基本情報入力シート!$B127="","",INDIRECT("'別紙様式2-1（処遇改善加算対象サービス　総括表）'!AH18"))</f>
        <v/>
      </c>
      <c r="AI74" s="494" t="str">
        <f ca="1">IF(基本情報入力シート!$B127="","",INDIRECT("'別紙様式2-1（処遇改善加算対象サービス　総括表）'!AH２２"))</f>
        <v/>
      </c>
      <c r="AJ74" s="494" t="str">
        <f>IF(基本情報入力シート!$B127="","",IF('別紙様式2-1（処遇改善加算対象サービス　総括表）'!$B$24="","",
'別紙様式2-1（処遇改善加算対象サービス　総括表）'!$B$24))</f>
        <v/>
      </c>
      <c r="AK74" s="494" t="str">
        <f>IF(基本情報入力シート!$B127="","",IF('別紙様式2-1（処遇改善加算対象サービス　総括表）'!$B$25="","",
'別紙様式2-1（処遇改善加算対象サービス　総括表）'!$B$25))</f>
        <v/>
      </c>
      <c r="AL74" s="494" t="str">
        <f>IF(基本情報入力シート!$B127="","",IF('別紙様式2-1（処遇改善加算対象サービス　総括表）'!$B$26="","",
'別紙様式2-1（処遇改善加算対象サービス　総括表）'!$B$26))</f>
        <v/>
      </c>
      <c r="AM74" s="494" t="str">
        <f>IF(基本情報入力シート!$B127="","",IF('別紙様式2-1（処遇改善加算対象サービス　総括表）'!$B$30="","",
'別紙様式2-1（処遇改善加算対象サービス　総括表）'!$B$30))</f>
        <v/>
      </c>
      <c r="AN74" s="494" t="str">
        <f>IF(基本情報入力シート!$B127="","",IF('別紙様式2-1（処遇改善加算対象サービス　総括表）'!$B$31="","",
'別紙様式2-1（処遇改善加算対象サービス　総括表）'!$B$31))</f>
        <v/>
      </c>
      <c r="AO74" s="508" t="str">
        <f>IF(基本情報入力シート!$B127="","",IF('別紙様式2-1（処遇改善加算対象サービス　総括表）'!$M$32="","",
'別紙様式2-1（処遇改善加算対象サービス　総括表）'!$M$32))</f>
        <v/>
      </c>
      <c r="AP74" s="494" t="str">
        <f>IF(基本情報入力シート!$B127="","",   IF('別紙様式2-2（処遇改善加算対象外サービス　総括表）'!$AH$17="","",'別紙様式2-2（処遇改善加算対象外サービス　総括表）'!$AH$17))</f>
        <v/>
      </c>
      <c r="AQ74" s="494" t="str">
        <f>IF(基本情報入力シート!$B127="","",   IF('別紙様式2-2（処遇改善加算対象外サービス　総括表）'!$AH$18="","", '別紙様式2-2（処遇改善加算対象外サービス　総括表）'!$AH$18))</f>
        <v/>
      </c>
      <c r="AR74" s="494" t="str">
        <f>IF(基本情報入力シート!$B127="","",   IF('別紙様式2-2（処遇改善加算対象外サービス　総括表）'!$AH$19="","",'別紙様式2-2（処遇改善加算対象外サービス　総括表）'!$AH$19))</f>
        <v/>
      </c>
      <c r="AS74" s="494" t="str">
        <f>IF(基本情報入力シート!$B127="","",   IF('別紙様式2-2（処遇改善加算対象外サービス　総括表）'!$F$21="","",'別紙様式2-2（処遇改善加算対象外サービス　総括表）'!$F$21))</f>
        <v/>
      </c>
      <c r="AT74" s="494" t="str">
        <f>IF(基本情報入力シート!$B127="","",   IF('別紙様式2-2（処遇改善加算対象外サービス　総括表）'!$F$22="","",'別紙様式2-2（処遇改善加算対象外サービス　総括表）'!$F$22))</f>
        <v/>
      </c>
      <c r="AU74" s="494" t="str">
        <f>IF(基本情報入力シート!$B127="","",   IF('別紙様式2-2（処遇改善加算対象外サービス　総括表）'!$F$23="","",'別紙様式2-2（処遇改善加算対象外サービス　総括表）'!$F$23))</f>
        <v/>
      </c>
      <c r="AV74" s="494" t="str">
        <f>IF(基本情報入力シート!$B127="","",   IF('別紙様式2-2（処遇改善加算対象外サービス　総括表）'!$F$24="","",'別紙様式2-2（処遇改善加算対象外サービス　総括表）'!$F$24))</f>
        <v/>
      </c>
      <c r="AW74" s="494" t="str">
        <f>IF(基本情報入力シート!$B127="","",   IF('別紙様式2-2（処遇改善加算対象外サービス　総括表）'!$F$25="","",'別紙様式2-2（処遇改善加算対象外サービス　総括表）'!$F$25))</f>
        <v/>
      </c>
      <c r="AX74" s="494" t="str">
        <f>IF(基本情報入力シート!$B127="","",   IF('別紙様式2-2（処遇改善加算対象外サービス　総括表）'!$F$26="","",'別紙様式2-2（処遇改善加算対象外サービス　総括表）'!$F$26))</f>
        <v/>
      </c>
      <c r="AY74" s="494" t="str">
        <f>IF(基本情報入力シート!$B127="","",   IF('別紙様式2-2（処遇改善加算対象外サービス　総括表）'!$F$27="","",'別紙様式2-2（処遇改善加算対象外サービス　総括表）'!$F$27))</f>
        <v/>
      </c>
      <c r="AZ74" s="494" t="str">
        <f>IF(基本情報入力シート!$B127="","",   IF('別紙様式2-2（処遇改善加算対象外サービス　総括表）'!$F$28="","",'別紙様式2-2（処遇改善加算対象外サービス　総括表）'!$F$28))</f>
        <v/>
      </c>
      <c r="BA74" s="494" t="str">
        <f>IF(基本情報入力シート!$B127="","",   IF('別紙様式2-2（処遇改善加算対象外サービス　総括表）'!$F$29="","",'別紙様式2-2（処遇改善加算対象外サービス　総括表）'!$F$29))</f>
        <v/>
      </c>
      <c r="BB74" s="494" t="str">
        <f>IF(基本情報入力シート!$B127="","",   IF('別紙様式2-2（処遇改善加算対象外サービス　総括表）'!$F$30="","",'別紙様式2-2（処遇改善加算対象外サービス　総括表）'!$F$30))</f>
        <v/>
      </c>
      <c r="BC74" s="494" t="str">
        <f>IF(基本情報入力シート!$B127="","",   IF('別紙様式2-2（処遇改善加算対象外サービス　総括表）'!$F$31="","",'別紙様式2-2（処遇改善加算対象外サービス　総括表）'!$F$31))</f>
        <v/>
      </c>
      <c r="BD74" s="494" t="str">
        <f>IF(基本情報入力シート!$B127="","",   IF('別紙様式2-2（処遇改善加算対象外サービス　総括表）'!$F$32="","",'別紙様式2-2（処遇改善加算対象外サービス　総括表）'!$F$32))</f>
        <v/>
      </c>
      <c r="BE74" s="494" t="str">
        <f>IF(基本情報入力シート!$B127="","",   IF('別紙様式2-2（処遇改善加算対象外サービス　総括表）'!$F$33="","",'別紙様式2-2（処遇改善加算対象外サービス　総括表）'!$F$33))</f>
        <v/>
      </c>
      <c r="BF74" s="494" t="str">
        <f>IF(基本情報入力シート!$B127="","",   IF('別紙様式2-2（処遇改善加算対象外サービス　総括表）'!$F$34="","",'別紙様式2-2（処遇改善加算対象外サービス　総括表）'!$F$34))</f>
        <v/>
      </c>
      <c r="BG74" s="494" t="str">
        <f>IF(基本情報入力シート!$B127="","",   IF('別紙様式2-2（処遇改善加算対象外サービス　総括表）'!$F$35="","",'別紙様式2-2（処遇改善加算対象外サービス　総括表）'!$F$35))</f>
        <v/>
      </c>
      <c r="BH74" s="494" t="str">
        <f>IF(基本情報入力シート!$B127="","",   IF('別紙様式2-2（処遇改善加算対象外サービス　総括表）'!$F$36="","",'別紙様式2-2（処遇改善加算対象外サービス　総括表）'!$F$36))</f>
        <v/>
      </c>
      <c r="BI74" s="494" t="str">
        <f>IF(基本情報入力シート!$B127="","",   IF('別紙様式2-2（処遇改善加算対象外サービス　総括表）'!$F$37="","",'別紙様式2-2（処遇改善加算対象外サービス　総括表）'!$F$37))</f>
        <v/>
      </c>
      <c r="BJ74" s="494" t="str">
        <f>IF(基本情報入力シート!$B127="","",   IF('別紙様式2-2（処遇改善加算対象外サービス　総括表）'!$F$38="","",'別紙様式2-2（処遇改善加算対象外サービス　総括表）'!$F$38))</f>
        <v/>
      </c>
      <c r="BK74" s="494" t="str">
        <f>IF(基本情報入力シート!$B127="","",   IF('別紙様式2-2（処遇改善加算対象外サービス　総括表）'!$F$39="","",'別紙様式2-2（処遇改善加算対象外サービス　総括表）'!$F$39))</f>
        <v/>
      </c>
      <c r="BL74" s="494" t="str">
        <f>IF(基本情報入力シート!$B127="","",   IF('別紙様式2-2（処遇改善加算対象外サービス　総括表）'!$F$40="","",'別紙様式2-2（処遇改善加算対象外サービス　総括表）'!$F$40))</f>
        <v/>
      </c>
      <c r="BM74" s="494" t="str">
        <f>IF(基本情報入力シート!$B127="","",   IF('別紙様式2-2（処遇改善加算対象外サービス　総括表）'!$F$41="","",'別紙様式2-2（処遇改善加算対象外サービス　総括表）'!$F$41))</f>
        <v/>
      </c>
      <c r="BN74" s="494" t="str">
        <f>IF(基本情報入力シート!$B127="","",   IF('別紙様式2-2（処遇改善加算対象外サービス　総括表）'!$F$42="","",'別紙様式2-2（処遇改善加算対象外サービス　総括表）'!$F$42))</f>
        <v/>
      </c>
      <c r="BO74" s="494" t="str">
        <f>IF(基本情報入力シート!$B127="","",   IF('別紙様式2-2（処遇改善加算対象外サービス　総括表）'!$F$43="","",'別紙様式2-2（処遇改善加算対象外サービス　総括表）'!$F$43))</f>
        <v/>
      </c>
      <c r="BP74" s="494" t="str">
        <f>IF(基本情報入力シート!$B127="","",   IF('別紙様式2-2（処遇改善加算対象外サービス　総括表）'!$F$44="","",'別紙様式2-2（処遇改善加算対象外サービス　総括表）'!$F$44))</f>
        <v/>
      </c>
      <c r="BQ74" s="494" t="str">
        <f>IF(基本情報入力シート!$B127="","",   IF('別紙様式2-2（処遇改善加算対象外サービス　総括表）'!$F$45="","",'別紙様式2-2（処遇改善加算対象外サービス　総括表）'!$F$45))</f>
        <v/>
      </c>
      <c r="BR74" s="494" t="str">
        <f>IF(基本情報入力シート!$B127="","",   IF('別紙様式2-2（処遇改善加算対象外サービス　総括表）'!$F$46="","",'別紙様式2-2（処遇改善加算対象外サービス　総括表）'!$F$46))</f>
        <v/>
      </c>
      <c r="BS74" s="494" t="str">
        <f>IF(基本情報入力シート!$B127="","",   IF('別紙様式2-2（処遇改善加算対象外サービス　総括表）'!$F$47="","",'別紙様式2-2（処遇改善加算対象外サービス　総括表）'!$F$47))</f>
        <v/>
      </c>
      <c r="BT74" s="494" t="str">
        <f>IF(基本情報入力シート!$B127="","",   IF('別紙様式2-2（処遇改善加算対象外サービス　総括表）'!$F$48="","",'別紙様式2-2（処遇改善加算対象外サービス　総括表）'!$F$48))</f>
        <v/>
      </c>
      <c r="BU74" s="494" t="str">
        <f>IF(基本情報入力シート!$B127="","",   IF('別紙様式2-2（処遇改善加算対象外サービス　総括表）'!$F$49="","",'別紙様式2-2（処遇改善加算対象外サービス　総括表）'!$F$49))</f>
        <v/>
      </c>
    </row>
    <row r="75" spans="1:73">
      <c r="A75" s="508" t="str">
        <f>IF('別紙様式2-3（個表） '!B85="","",'別紙様式2-3（個表） '!A85)</f>
        <v/>
      </c>
      <c r="B75" s="494" t="str">
        <f>IF(基本情報入力シート!B128="","",基本情報入力シート!B128)</f>
        <v/>
      </c>
      <c r="C75" s="513" t="str">
        <f>IF(基本情報入力シート!L128="","",基本情報入力シート!L128)</f>
        <v/>
      </c>
      <c r="D75" s="513" t="str">
        <f>IF(基本情報入力シート!Q128="","",基本情報入力シート!Q128)</f>
        <v/>
      </c>
      <c r="E75" s="513" t="str">
        <f>IF(基本情報入力シート!V128="","",基本情報入力シート!V128)</f>
        <v/>
      </c>
      <c r="F75" s="513" t="str">
        <f>IF(基本情報入力シート!W128="","",基本情報入力シート!W128)</f>
        <v/>
      </c>
      <c r="G75" s="513" t="str">
        <f>IF(基本情報入力シート!Z128="","",基本情報入力シート!Z128)</f>
        <v/>
      </c>
      <c r="H75" s="494" t="str">
        <f>IF(基本情報入力シート!AC128="","",基本情報入力シート!AC128)</f>
        <v/>
      </c>
      <c r="I75" s="514" t="str">
        <f>IF(基本情報入力シート!AD128="","",基本情報入力シート!AD128)</f>
        <v/>
      </c>
      <c r="J75" s="514" t="str">
        <f>IF(基本情報入力シート!AE128="","",基本情報入力シート!AE128)</f>
        <v/>
      </c>
      <c r="K75" s="508" t="str">
        <f>IF('別紙様式2-3（個表） '!J85="","",'別紙様式2-3（個表） '!J85)</f>
        <v/>
      </c>
      <c r="L75" s="508" t="str">
        <f>IF('別紙様式2-3（個表） '!K85="","",'別紙様式2-3（個表） '!K85)</f>
        <v/>
      </c>
      <c r="M75" s="508" t="str">
        <f>IF('別紙様式2-3（個表） '!L85="","",'別紙様式2-3（個表） '!L85)</f>
        <v/>
      </c>
      <c r="N75" s="508" t="str">
        <f>IF('別紙様式2-3（個表） '!M85="","",'別紙様式2-3（個表） '!M85)</f>
        <v/>
      </c>
      <c r="O75" s="508" t="str">
        <f>IF('別紙様式2-3（個表） '!N85="","",'別紙様式2-3（個表） '!N85)</f>
        <v/>
      </c>
      <c r="P75" s="508" t="str">
        <f>IF('別紙様式2-3（個表） '!O85="","",'別紙様式2-3（個表） '!O85)</f>
        <v>令和７年12月</v>
      </c>
      <c r="Q75" s="508" t="str">
        <f>IF('別紙様式2-3（個表） '!P85="","",'別紙様式2-3（個表） '!P85)</f>
        <v>未入力あり</v>
      </c>
      <c r="R75" s="508" t="str">
        <f>IF('別紙様式2-3（個表） '!Q85="","",'別紙様式2-3（個表） '!Q85)</f>
        <v/>
      </c>
      <c r="S75" s="508" t="str">
        <f>IF('別紙様式2-3（個表） '!R85="","",'別紙様式2-3（個表） '!R85)</f>
        <v/>
      </c>
      <c r="T75" s="508" t="str">
        <f>IF('別紙様式2-3（個表） '!S85="","",'別紙様式2-3（個表） '!S85)</f>
        <v/>
      </c>
      <c r="U75" s="494" t="str">
        <f>IF('別紙様式2-3（個表） '!T85="","",'別紙様式2-3（個表） '!T85)</f>
        <v/>
      </c>
      <c r="V75" s="508" t="str">
        <f ca="1">IF(基本情報入力シート!$B128="","",INDIRECT("基本情報入力シート!L1７"))</f>
        <v/>
      </c>
      <c r="W75" s="508" t="str">
        <f ca="1">IF(基本情報入力シート!$B128="","",INDIRECT("基本情報入力シート!L1８"))</f>
        <v/>
      </c>
      <c r="X75" s="508" t="str">
        <f ca="1">IF(基本情報入力シート!B128="","",INDIRECT("基本情報入力シート!L1９")&amp;(INDIRECT("基本情報入力シート!P19"))&amp;(INDIRECT("基本情報入力シート!Q19")))</f>
        <v/>
      </c>
      <c r="Y75" s="508" t="str">
        <f ca="1">IF(基本情報入力シート!$B128="","",INDIRECT("基本情報入力シート!L２０"))</f>
        <v/>
      </c>
      <c r="Z75" s="508" t="str">
        <f ca="1">IF(基本情報入力シート!$B128="","",INDIRECT("基本情報入力シート!L２１"))</f>
        <v/>
      </c>
      <c r="AA75" s="508" t="str">
        <f ca="1">IF(基本情報入力シート!$B128="","",INDIRECT("基本情報入力シート!L２２"))</f>
        <v/>
      </c>
      <c r="AB75" s="508" t="str">
        <f ca="1">IF(基本情報入力シート!$B128="","",INDIRECT("基本情報入力シート!L２３"))</f>
        <v/>
      </c>
      <c r="AC75" s="508" t="str">
        <f ca="1">IF(基本情報入力シート!$B128="","",INDIRECT("基本情報入力シート!L２４"))</f>
        <v/>
      </c>
      <c r="AD75" s="508" t="str">
        <f ca="1">IF(基本情報入力シート!$B128="","",INDIRECT("基本情報入力シート!L２５"))</f>
        <v/>
      </c>
      <c r="AE75" s="508" t="str">
        <f ca="1">IF(基本情報入力シート!$B128="","",INDIRECT("基本情報入力シート!L２6"))</f>
        <v/>
      </c>
      <c r="AF75" s="508" t="str">
        <f ca="1">IF(基本情報入力シート!$B128="","",INDIRECT("基本情報入力シート!L２７"))</f>
        <v/>
      </c>
      <c r="AG75" s="508" t="str">
        <f ca="1">IF(基本情報入力シート!$B128="","",INDIRECT("基本情報入力シート!L２８"))</f>
        <v/>
      </c>
      <c r="AH75" s="494" t="str">
        <f ca="1">IF(基本情報入力シート!$B128="","",INDIRECT("'別紙様式2-1（処遇改善加算対象サービス　総括表）'!AH18"))</f>
        <v/>
      </c>
      <c r="AI75" s="494" t="str">
        <f ca="1">IF(基本情報入力シート!$B128="","",INDIRECT("'別紙様式2-1（処遇改善加算対象サービス　総括表）'!AH２２"))</f>
        <v/>
      </c>
      <c r="AJ75" s="494" t="str">
        <f>IF(基本情報入力シート!$B128="","",IF('別紙様式2-1（処遇改善加算対象サービス　総括表）'!$B$24="","",
'別紙様式2-1（処遇改善加算対象サービス　総括表）'!$B$24))</f>
        <v/>
      </c>
      <c r="AK75" s="494" t="str">
        <f>IF(基本情報入力シート!$B128="","",IF('別紙様式2-1（処遇改善加算対象サービス　総括表）'!$B$25="","",
'別紙様式2-1（処遇改善加算対象サービス　総括表）'!$B$25))</f>
        <v/>
      </c>
      <c r="AL75" s="494" t="str">
        <f>IF(基本情報入力シート!$B128="","",IF('別紙様式2-1（処遇改善加算対象サービス　総括表）'!$B$26="","",
'別紙様式2-1（処遇改善加算対象サービス　総括表）'!$B$26))</f>
        <v/>
      </c>
      <c r="AM75" s="494" t="str">
        <f>IF(基本情報入力シート!$B128="","",IF('別紙様式2-1（処遇改善加算対象サービス　総括表）'!$B$30="","",
'別紙様式2-1（処遇改善加算対象サービス　総括表）'!$B$30))</f>
        <v/>
      </c>
      <c r="AN75" s="494" t="str">
        <f>IF(基本情報入力シート!$B128="","",IF('別紙様式2-1（処遇改善加算対象サービス　総括表）'!$B$31="","",
'別紙様式2-1（処遇改善加算対象サービス　総括表）'!$B$31))</f>
        <v/>
      </c>
      <c r="AO75" s="508" t="str">
        <f>IF(基本情報入力シート!$B128="","",IF('別紙様式2-1（処遇改善加算対象サービス　総括表）'!$M$32="","",
'別紙様式2-1（処遇改善加算対象サービス　総括表）'!$M$32))</f>
        <v/>
      </c>
      <c r="AP75" s="494" t="str">
        <f>IF(基本情報入力シート!$B128="","",   IF('別紙様式2-2（処遇改善加算対象外サービス　総括表）'!$AH$17="","",'別紙様式2-2（処遇改善加算対象外サービス　総括表）'!$AH$17))</f>
        <v/>
      </c>
      <c r="AQ75" s="494" t="str">
        <f>IF(基本情報入力シート!$B128="","",   IF('別紙様式2-2（処遇改善加算対象外サービス　総括表）'!$AH$18="","", '別紙様式2-2（処遇改善加算対象外サービス　総括表）'!$AH$18))</f>
        <v/>
      </c>
      <c r="AR75" s="494" t="str">
        <f>IF(基本情報入力シート!$B128="","",   IF('別紙様式2-2（処遇改善加算対象外サービス　総括表）'!$AH$19="","",'別紙様式2-2（処遇改善加算対象外サービス　総括表）'!$AH$19))</f>
        <v/>
      </c>
      <c r="AS75" s="494" t="str">
        <f>IF(基本情報入力シート!$B128="","",   IF('別紙様式2-2（処遇改善加算対象外サービス　総括表）'!$F$21="","",'別紙様式2-2（処遇改善加算対象外サービス　総括表）'!$F$21))</f>
        <v/>
      </c>
      <c r="AT75" s="494" t="str">
        <f>IF(基本情報入力シート!$B128="","",   IF('別紙様式2-2（処遇改善加算対象外サービス　総括表）'!$F$22="","",'別紙様式2-2（処遇改善加算対象外サービス　総括表）'!$F$22))</f>
        <v/>
      </c>
      <c r="AU75" s="494" t="str">
        <f>IF(基本情報入力シート!$B128="","",   IF('別紙様式2-2（処遇改善加算対象外サービス　総括表）'!$F$23="","",'別紙様式2-2（処遇改善加算対象外サービス　総括表）'!$F$23))</f>
        <v/>
      </c>
      <c r="AV75" s="494" t="str">
        <f>IF(基本情報入力シート!$B128="","",   IF('別紙様式2-2（処遇改善加算対象外サービス　総括表）'!$F$24="","",'別紙様式2-2（処遇改善加算対象外サービス　総括表）'!$F$24))</f>
        <v/>
      </c>
      <c r="AW75" s="494" t="str">
        <f>IF(基本情報入力シート!$B128="","",   IF('別紙様式2-2（処遇改善加算対象外サービス　総括表）'!$F$25="","",'別紙様式2-2（処遇改善加算対象外サービス　総括表）'!$F$25))</f>
        <v/>
      </c>
      <c r="AX75" s="494" t="str">
        <f>IF(基本情報入力シート!$B128="","",   IF('別紙様式2-2（処遇改善加算対象外サービス　総括表）'!$F$26="","",'別紙様式2-2（処遇改善加算対象外サービス　総括表）'!$F$26))</f>
        <v/>
      </c>
      <c r="AY75" s="494" t="str">
        <f>IF(基本情報入力シート!$B128="","",   IF('別紙様式2-2（処遇改善加算対象外サービス　総括表）'!$F$27="","",'別紙様式2-2（処遇改善加算対象外サービス　総括表）'!$F$27))</f>
        <v/>
      </c>
      <c r="AZ75" s="494" t="str">
        <f>IF(基本情報入力シート!$B128="","",   IF('別紙様式2-2（処遇改善加算対象外サービス　総括表）'!$F$28="","",'別紙様式2-2（処遇改善加算対象外サービス　総括表）'!$F$28))</f>
        <v/>
      </c>
      <c r="BA75" s="494" t="str">
        <f>IF(基本情報入力シート!$B128="","",   IF('別紙様式2-2（処遇改善加算対象外サービス　総括表）'!$F$29="","",'別紙様式2-2（処遇改善加算対象外サービス　総括表）'!$F$29))</f>
        <v/>
      </c>
      <c r="BB75" s="494" t="str">
        <f>IF(基本情報入力シート!$B128="","",   IF('別紙様式2-2（処遇改善加算対象外サービス　総括表）'!$F$30="","",'別紙様式2-2（処遇改善加算対象外サービス　総括表）'!$F$30))</f>
        <v/>
      </c>
      <c r="BC75" s="494" t="str">
        <f>IF(基本情報入力シート!$B128="","",   IF('別紙様式2-2（処遇改善加算対象外サービス　総括表）'!$F$31="","",'別紙様式2-2（処遇改善加算対象外サービス　総括表）'!$F$31))</f>
        <v/>
      </c>
      <c r="BD75" s="494" t="str">
        <f>IF(基本情報入力シート!$B128="","",   IF('別紙様式2-2（処遇改善加算対象外サービス　総括表）'!$F$32="","",'別紙様式2-2（処遇改善加算対象外サービス　総括表）'!$F$32))</f>
        <v/>
      </c>
      <c r="BE75" s="494" t="str">
        <f>IF(基本情報入力シート!$B128="","",   IF('別紙様式2-2（処遇改善加算対象外サービス　総括表）'!$F$33="","",'別紙様式2-2（処遇改善加算対象外サービス　総括表）'!$F$33))</f>
        <v/>
      </c>
      <c r="BF75" s="494" t="str">
        <f>IF(基本情報入力シート!$B128="","",   IF('別紙様式2-2（処遇改善加算対象外サービス　総括表）'!$F$34="","",'別紙様式2-2（処遇改善加算対象外サービス　総括表）'!$F$34))</f>
        <v/>
      </c>
      <c r="BG75" s="494" t="str">
        <f>IF(基本情報入力シート!$B128="","",   IF('別紙様式2-2（処遇改善加算対象外サービス　総括表）'!$F$35="","",'別紙様式2-2（処遇改善加算対象外サービス　総括表）'!$F$35))</f>
        <v/>
      </c>
      <c r="BH75" s="494" t="str">
        <f>IF(基本情報入力シート!$B128="","",   IF('別紙様式2-2（処遇改善加算対象外サービス　総括表）'!$F$36="","",'別紙様式2-2（処遇改善加算対象外サービス　総括表）'!$F$36))</f>
        <v/>
      </c>
      <c r="BI75" s="494" t="str">
        <f>IF(基本情報入力シート!$B128="","",   IF('別紙様式2-2（処遇改善加算対象外サービス　総括表）'!$F$37="","",'別紙様式2-2（処遇改善加算対象外サービス　総括表）'!$F$37))</f>
        <v/>
      </c>
      <c r="BJ75" s="494" t="str">
        <f>IF(基本情報入力シート!$B128="","",   IF('別紙様式2-2（処遇改善加算対象外サービス　総括表）'!$F$38="","",'別紙様式2-2（処遇改善加算対象外サービス　総括表）'!$F$38))</f>
        <v/>
      </c>
      <c r="BK75" s="494" t="str">
        <f>IF(基本情報入力シート!$B128="","",   IF('別紙様式2-2（処遇改善加算対象外サービス　総括表）'!$F$39="","",'別紙様式2-2（処遇改善加算対象外サービス　総括表）'!$F$39))</f>
        <v/>
      </c>
      <c r="BL75" s="494" t="str">
        <f>IF(基本情報入力シート!$B128="","",   IF('別紙様式2-2（処遇改善加算対象外サービス　総括表）'!$F$40="","",'別紙様式2-2（処遇改善加算対象外サービス　総括表）'!$F$40))</f>
        <v/>
      </c>
      <c r="BM75" s="494" t="str">
        <f>IF(基本情報入力シート!$B128="","",   IF('別紙様式2-2（処遇改善加算対象外サービス　総括表）'!$F$41="","",'別紙様式2-2（処遇改善加算対象外サービス　総括表）'!$F$41))</f>
        <v/>
      </c>
      <c r="BN75" s="494" t="str">
        <f>IF(基本情報入力シート!$B128="","",   IF('別紙様式2-2（処遇改善加算対象外サービス　総括表）'!$F$42="","",'別紙様式2-2（処遇改善加算対象外サービス　総括表）'!$F$42))</f>
        <v/>
      </c>
      <c r="BO75" s="494" t="str">
        <f>IF(基本情報入力シート!$B128="","",   IF('別紙様式2-2（処遇改善加算対象外サービス　総括表）'!$F$43="","",'別紙様式2-2（処遇改善加算対象外サービス　総括表）'!$F$43))</f>
        <v/>
      </c>
      <c r="BP75" s="494" t="str">
        <f>IF(基本情報入力シート!$B128="","",   IF('別紙様式2-2（処遇改善加算対象外サービス　総括表）'!$F$44="","",'別紙様式2-2（処遇改善加算対象外サービス　総括表）'!$F$44))</f>
        <v/>
      </c>
      <c r="BQ75" s="494" t="str">
        <f>IF(基本情報入力シート!$B128="","",   IF('別紙様式2-2（処遇改善加算対象外サービス　総括表）'!$F$45="","",'別紙様式2-2（処遇改善加算対象外サービス　総括表）'!$F$45))</f>
        <v/>
      </c>
      <c r="BR75" s="494" t="str">
        <f>IF(基本情報入力シート!$B128="","",   IF('別紙様式2-2（処遇改善加算対象外サービス　総括表）'!$F$46="","",'別紙様式2-2（処遇改善加算対象外サービス　総括表）'!$F$46))</f>
        <v/>
      </c>
      <c r="BS75" s="494" t="str">
        <f>IF(基本情報入力シート!$B128="","",   IF('別紙様式2-2（処遇改善加算対象外サービス　総括表）'!$F$47="","",'別紙様式2-2（処遇改善加算対象外サービス　総括表）'!$F$47))</f>
        <v/>
      </c>
      <c r="BT75" s="494" t="str">
        <f>IF(基本情報入力シート!$B128="","",   IF('別紙様式2-2（処遇改善加算対象外サービス　総括表）'!$F$48="","",'別紙様式2-2（処遇改善加算対象外サービス　総括表）'!$F$48))</f>
        <v/>
      </c>
      <c r="BU75" s="494" t="str">
        <f>IF(基本情報入力シート!$B128="","",   IF('別紙様式2-2（処遇改善加算対象外サービス　総括表）'!$F$49="","",'別紙様式2-2（処遇改善加算対象外サービス　総括表）'!$F$49))</f>
        <v/>
      </c>
    </row>
    <row r="76" spans="1:73">
      <c r="A76" s="508" t="str">
        <f>IF('別紙様式2-3（個表） '!B86="","",'別紙様式2-3（個表） '!A86)</f>
        <v/>
      </c>
      <c r="B76" s="494" t="str">
        <f>IF(基本情報入力シート!B129="","",基本情報入力シート!B129)</f>
        <v/>
      </c>
      <c r="C76" s="513" t="str">
        <f>IF(基本情報入力シート!L129="","",基本情報入力シート!L129)</f>
        <v/>
      </c>
      <c r="D76" s="513" t="str">
        <f>IF(基本情報入力シート!Q129="","",基本情報入力シート!Q129)</f>
        <v/>
      </c>
      <c r="E76" s="513" t="str">
        <f>IF(基本情報入力シート!V129="","",基本情報入力シート!V129)</f>
        <v/>
      </c>
      <c r="F76" s="513" t="str">
        <f>IF(基本情報入力シート!W129="","",基本情報入力シート!W129)</f>
        <v/>
      </c>
      <c r="G76" s="513" t="str">
        <f>IF(基本情報入力シート!Z129="","",基本情報入力シート!Z129)</f>
        <v/>
      </c>
      <c r="H76" s="494" t="str">
        <f>IF(基本情報入力シート!AC129="","",基本情報入力シート!AC129)</f>
        <v/>
      </c>
      <c r="I76" s="514" t="str">
        <f>IF(基本情報入力シート!AD129="","",基本情報入力シート!AD129)</f>
        <v/>
      </c>
      <c r="J76" s="514" t="str">
        <f>IF(基本情報入力シート!AE129="","",基本情報入力シート!AE129)</f>
        <v/>
      </c>
      <c r="K76" s="508" t="str">
        <f>IF('別紙様式2-3（個表） '!J86="","",'別紙様式2-3（個表） '!J86)</f>
        <v/>
      </c>
      <c r="L76" s="508" t="str">
        <f>IF('別紙様式2-3（個表） '!K86="","",'別紙様式2-3（個表） '!K86)</f>
        <v/>
      </c>
      <c r="M76" s="508" t="str">
        <f>IF('別紙様式2-3（個表） '!L86="","",'別紙様式2-3（個表） '!L86)</f>
        <v/>
      </c>
      <c r="N76" s="508" t="str">
        <f>IF('別紙様式2-3（個表） '!M86="","",'別紙様式2-3（個表） '!M86)</f>
        <v/>
      </c>
      <c r="O76" s="508" t="str">
        <f>IF('別紙様式2-3（個表） '!N86="","",'別紙様式2-3（個表） '!N86)</f>
        <v/>
      </c>
      <c r="P76" s="508" t="str">
        <f>IF('別紙様式2-3（個表） '!O86="","",'別紙様式2-3（個表） '!O86)</f>
        <v>令和７年12月</v>
      </c>
      <c r="Q76" s="508" t="str">
        <f>IF('別紙様式2-3（個表） '!P86="","",'別紙様式2-3（個表） '!P86)</f>
        <v>未入力あり</v>
      </c>
      <c r="R76" s="508" t="str">
        <f>IF('別紙様式2-3（個表） '!Q86="","",'別紙様式2-3（個表） '!Q86)</f>
        <v/>
      </c>
      <c r="S76" s="508" t="str">
        <f>IF('別紙様式2-3（個表） '!R86="","",'別紙様式2-3（個表） '!R86)</f>
        <v/>
      </c>
      <c r="T76" s="508" t="str">
        <f>IF('別紙様式2-3（個表） '!S86="","",'別紙様式2-3（個表） '!S86)</f>
        <v/>
      </c>
      <c r="U76" s="494" t="str">
        <f>IF('別紙様式2-3（個表） '!T86="","",'別紙様式2-3（個表） '!T86)</f>
        <v/>
      </c>
      <c r="V76" s="508" t="str">
        <f ca="1">IF(基本情報入力シート!$B129="","",INDIRECT("基本情報入力シート!L1７"))</f>
        <v/>
      </c>
      <c r="W76" s="508" t="str">
        <f ca="1">IF(基本情報入力シート!$B129="","",INDIRECT("基本情報入力シート!L1８"))</f>
        <v/>
      </c>
      <c r="X76" s="508" t="str">
        <f ca="1">IF(基本情報入力シート!B129="","",INDIRECT("基本情報入力シート!L1９")&amp;(INDIRECT("基本情報入力シート!P19"))&amp;(INDIRECT("基本情報入力シート!Q19")))</f>
        <v/>
      </c>
      <c r="Y76" s="508" t="str">
        <f ca="1">IF(基本情報入力シート!$B129="","",INDIRECT("基本情報入力シート!L２０"))</f>
        <v/>
      </c>
      <c r="Z76" s="508" t="str">
        <f ca="1">IF(基本情報入力シート!$B129="","",INDIRECT("基本情報入力シート!L２１"))</f>
        <v/>
      </c>
      <c r="AA76" s="508" t="str">
        <f ca="1">IF(基本情報入力シート!$B129="","",INDIRECT("基本情報入力シート!L２２"))</f>
        <v/>
      </c>
      <c r="AB76" s="508" t="str">
        <f ca="1">IF(基本情報入力シート!$B129="","",INDIRECT("基本情報入力シート!L２３"))</f>
        <v/>
      </c>
      <c r="AC76" s="508" t="str">
        <f ca="1">IF(基本情報入力シート!$B129="","",INDIRECT("基本情報入力シート!L２４"))</f>
        <v/>
      </c>
      <c r="AD76" s="508" t="str">
        <f ca="1">IF(基本情報入力シート!$B129="","",INDIRECT("基本情報入力シート!L２５"))</f>
        <v/>
      </c>
      <c r="AE76" s="508" t="str">
        <f ca="1">IF(基本情報入力シート!$B129="","",INDIRECT("基本情報入力シート!L２6"))</f>
        <v/>
      </c>
      <c r="AF76" s="508" t="str">
        <f ca="1">IF(基本情報入力シート!$B129="","",INDIRECT("基本情報入力シート!L２７"))</f>
        <v/>
      </c>
      <c r="AG76" s="508" t="str">
        <f ca="1">IF(基本情報入力シート!$B129="","",INDIRECT("基本情報入力シート!L２８"))</f>
        <v/>
      </c>
      <c r="AH76" s="494" t="str">
        <f ca="1">IF(基本情報入力シート!$B129="","",INDIRECT("'別紙様式2-1（処遇改善加算対象サービス　総括表）'!AH18"))</f>
        <v/>
      </c>
      <c r="AI76" s="494" t="str">
        <f ca="1">IF(基本情報入力シート!$B129="","",INDIRECT("'別紙様式2-1（処遇改善加算対象サービス　総括表）'!AH２２"))</f>
        <v/>
      </c>
      <c r="AJ76" s="494" t="str">
        <f>IF(基本情報入力シート!$B129="","",IF('別紙様式2-1（処遇改善加算対象サービス　総括表）'!$B$24="","",
'別紙様式2-1（処遇改善加算対象サービス　総括表）'!$B$24))</f>
        <v/>
      </c>
      <c r="AK76" s="494" t="str">
        <f>IF(基本情報入力シート!$B129="","",IF('別紙様式2-1（処遇改善加算対象サービス　総括表）'!$B$25="","",
'別紙様式2-1（処遇改善加算対象サービス　総括表）'!$B$25))</f>
        <v/>
      </c>
      <c r="AL76" s="494" t="str">
        <f>IF(基本情報入力シート!$B129="","",IF('別紙様式2-1（処遇改善加算対象サービス　総括表）'!$B$26="","",
'別紙様式2-1（処遇改善加算対象サービス　総括表）'!$B$26))</f>
        <v/>
      </c>
      <c r="AM76" s="494" t="str">
        <f>IF(基本情報入力シート!$B129="","",IF('別紙様式2-1（処遇改善加算対象サービス　総括表）'!$B$30="","",
'別紙様式2-1（処遇改善加算対象サービス　総括表）'!$B$30))</f>
        <v/>
      </c>
      <c r="AN76" s="494" t="str">
        <f>IF(基本情報入力シート!$B129="","",IF('別紙様式2-1（処遇改善加算対象サービス　総括表）'!$B$31="","",
'別紙様式2-1（処遇改善加算対象サービス　総括表）'!$B$31))</f>
        <v/>
      </c>
      <c r="AO76" s="508" t="str">
        <f>IF(基本情報入力シート!$B129="","",IF('別紙様式2-1（処遇改善加算対象サービス　総括表）'!$M$32="","",
'別紙様式2-1（処遇改善加算対象サービス　総括表）'!$M$32))</f>
        <v/>
      </c>
      <c r="AP76" s="494" t="str">
        <f>IF(基本情報入力シート!$B129="","",   IF('別紙様式2-2（処遇改善加算対象外サービス　総括表）'!$AH$17="","",'別紙様式2-2（処遇改善加算対象外サービス　総括表）'!$AH$17))</f>
        <v/>
      </c>
      <c r="AQ76" s="494" t="str">
        <f>IF(基本情報入力シート!$B129="","",   IF('別紙様式2-2（処遇改善加算対象外サービス　総括表）'!$AH$18="","", '別紙様式2-2（処遇改善加算対象外サービス　総括表）'!$AH$18))</f>
        <v/>
      </c>
      <c r="AR76" s="494" t="str">
        <f>IF(基本情報入力シート!$B129="","",   IF('別紙様式2-2（処遇改善加算対象外サービス　総括表）'!$AH$19="","",'別紙様式2-2（処遇改善加算対象外サービス　総括表）'!$AH$19))</f>
        <v/>
      </c>
      <c r="AS76" s="494" t="str">
        <f>IF(基本情報入力シート!$B129="","",   IF('別紙様式2-2（処遇改善加算対象外サービス　総括表）'!$F$21="","",'別紙様式2-2（処遇改善加算対象外サービス　総括表）'!$F$21))</f>
        <v/>
      </c>
      <c r="AT76" s="494" t="str">
        <f>IF(基本情報入力シート!$B129="","",   IF('別紙様式2-2（処遇改善加算対象外サービス　総括表）'!$F$22="","",'別紙様式2-2（処遇改善加算対象外サービス　総括表）'!$F$22))</f>
        <v/>
      </c>
      <c r="AU76" s="494" t="str">
        <f>IF(基本情報入力シート!$B129="","",   IF('別紙様式2-2（処遇改善加算対象外サービス　総括表）'!$F$23="","",'別紙様式2-2（処遇改善加算対象外サービス　総括表）'!$F$23))</f>
        <v/>
      </c>
      <c r="AV76" s="494" t="str">
        <f>IF(基本情報入力シート!$B129="","",   IF('別紙様式2-2（処遇改善加算対象外サービス　総括表）'!$F$24="","",'別紙様式2-2（処遇改善加算対象外サービス　総括表）'!$F$24))</f>
        <v/>
      </c>
      <c r="AW76" s="494" t="str">
        <f>IF(基本情報入力シート!$B129="","",   IF('別紙様式2-2（処遇改善加算対象外サービス　総括表）'!$F$25="","",'別紙様式2-2（処遇改善加算対象外サービス　総括表）'!$F$25))</f>
        <v/>
      </c>
      <c r="AX76" s="494" t="str">
        <f>IF(基本情報入力シート!$B129="","",   IF('別紙様式2-2（処遇改善加算対象外サービス　総括表）'!$F$26="","",'別紙様式2-2（処遇改善加算対象外サービス　総括表）'!$F$26))</f>
        <v/>
      </c>
      <c r="AY76" s="494" t="str">
        <f>IF(基本情報入力シート!$B129="","",   IF('別紙様式2-2（処遇改善加算対象外サービス　総括表）'!$F$27="","",'別紙様式2-2（処遇改善加算対象外サービス　総括表）'!$F$27))</f>
        <v/>
      </c>
      <c r="AZ76" s="494" t="str">
        <f>IF(基本情報入力シート!$B129="","",   IF('別紙様式2-2（処遇改善加算対象外サービス　総括表）'!$F$28="","",'別紙様式2-2（処遇改善加算対象外サービス　総括表）'!$F$28))</f>
        <v/>
      </c>
      <c r="BA76" s="494" t="str">
        <f>IF(基本情報入力シート!$B129="","",   IF('別紙様式2-2（処遇改善加算対象外サービス　総括表）'!$F$29="","",'別紙様式2-2（処遇改善加算対象外サービス　総括表）'!$F$29))</f>
        <v/>
      </c>
      <c r="BB76" s="494" t="str">
        <f>IF(基本情報入力シート!$B129="","",   IF('別紙様式2-2（処遇改善加算対象外サービス　総括表）'!$F$30="","",'別紙様式2-2（処遇改善加算対象外サービス　総括表）'!$F$30))</f>
        <v/>
      </c>
      <c r="BC76" s="494" t="str">
        <f>IF(基本情報入力シート!$B129="","",   IF('別紙様式2-2（処遇改善加算対象外サービス　総括表）'!$F$31="","",'別紙様式2-2（処遇改善加算対象外サービス　総括表）'!$F$31))</f>
        <v/>
      </c>
      <c r="BD76" s="494" t="str">
        <f>IF(基本情報入力シート!$B129="","",   IF('別紙様式2-2（処遇改善加算対象外サービス　総括表）'!$F$32="","",'別紙様式2-2（処遇改善加算対象外サービス　総括表）'!$F$32))</f>
        <v/>
      </c>
      <c r="BE76" s="494" t="str">
        <f>IF(基本情報入力シート!$B129="","",   IF('別紙様式2-2（処遇改善加算対象外サービス　総括表）'!$F$33="","",'別紙様式2-2（処遇改善加算対象外サービス　総括表）'!$F$33))</f>
        <v/>
      </c>
      <c r="BF76" s="494" t="str">
        <f>IF(基本情報入力シート!$B129="","",   IF('別紙様式2-2（処遇改善加算対象外サービス　総括表）'!$F$34="","",'別紙様式2-2（処遇改善加算対象外サービス　総括表）'!$F$34))</f>
        <v/>
      </c>
      <c r="BG76" s="494" t="str">
        <f>IF(基本情報入力シート!$B129="","",   IF('別紙様式2-2（処遇改善加算対象外サービス　総括表）'!$F$35="","",'別紙様式2-2（処遇改善加算対象外サービス　総括表）'!$F$35))</f>
        <v/>
      </c>
      <c r="BH76" s="494" t="str">
        <f>IF(基本情報入力シート!$B129="","",   IF('別紙様式2-2（処遇改善加算対象外サービス　総括表）'!$F$36="","",'別紙様式2-2（処遇改善加算対象外サービス　総括表）'!$F$36))</f>
        <v/>
      </c>
      <c r="BI76" s="494" t="str">
        <f>IF(基本情報入力シート!$B129="","",   IF('別紙様式2-2（処遇改善加算対象外サービス　総括表）'!$F$37="","",'別紙様式2-2（処遇改善加算対象外サービス　総括表）'!$F$37))</f>
        <v/>
      </c>
      <c r="BJ76" s="494" t="str">
        <f>IF(基本情報入力シート!$B129="","",   IF('別紙様式2-2（処遇改善加算対象外サービス　総括表）'!$F$38="","",'別紙様式2-2（処遇改善加算対象外サービス　総括表）'!$F$38))</f>
        <v/>
      </c>
      <c r="BK76" s="494" t="str">
        <f>IF(基本情報入力シート!$B129="","",   IF('別紙様式2-2（処遇改善加算対象外サービス　総括表）'!$F$39="","",'別紙様式2-2（処遇改善加算対象外サービス　総括表）'!$F$39))</f>
        <v/>
      </c>
      <c r="BL76" s="494" t="str">
        <f>IF(基本情報入力シート!$B129="","",   IF('別紙様式2-2（処遇改善加算対象外サービス　総括表）'!$F$40="","",'別紙様式2-2（処遇改善加算対象外サービス　総括表）'!$F$40))</f>
        <v/>
      </c>
      <c r="BM76" s="494" t="str">
        <f>IF(基本情報入力シート!$B129="","",   IF('別紙様式2-2（処遇改善加算対象外サービス　総括表）'!$F$41="","",'別紙様式2-2（処遇改善加算対象外サービス　総括表）'!$F$41))</f>
        <v/>
      </c>
      <c r="BN76" s="494" t="str">
        <f>IF(基本情報入力シート!$B129="","",   IF('別紙様式2-2（処遇改善加算対象外サービス　総括表）'!$F$42="","",'別紙様式2-2（処遇改善加算対象外サービス　総括表）'!$F$42))</f>
        <v/>
      </c>
      <c r="BO76" s="494" t="str">
        <f>IF(基本情報入力シート!$B129="","",   IF('別紙様式2-2（処遇改善加算対象外サービス　総括表）'!$F$43="","",'別紙様式2-2（処遇改善加算対象外サービス　総括表）'!$F$43))</f>
        <v/>
      </c>
      <c r="BP76" s="494" t="str">
        <f>IF(基本情報入力シート!$B129="","",   IF('別紙様式2-2（処遇改善加算対象外サービス　総括表）'!$F$44="","",'別紙様式2-2（処遇改善加算対象外サービス　総括表）'!$F$44))</f>
        <v/>
      </c>
      <c r="BQ76" s="494" t="str">
        <f>IF(基本情報入力シート!$B129="","",   IF('別紙様式2-2（処遇改善加算対象外サービス　総括表）'!$F$45="","",'別紙様式2-2（処遇改善加算対象外サービス　総括表）'!$F$45))</f>
        <v/>
      </c>
      <c r="BR76" s="494" t="str">
        <f>IF(基本情報入力シート!$B129="","",   IF('別紙様式2-2（処遇改善加算対象外サービス　総括表）'!$F$46="","",'別紙様式2-2（処遇改善加算対象外サービス　総括表）'!$F$46))</f>
        <v/>
      </c>
      <c r="BS76" s="494" t="str">
        <f>IF(基本情報入力シート!$B129="","",   IF('別紙様式2-2（処遇改善加算対象外サービス　総括表）'!$F$47="","",'別紙様式2-2（処遇改善加算対象外サービス　総括表）'!$F$47))</f>
        <v/>
      </c>
      <c r="BT76" s="494" t="str">
        <f>IF(基本情報入力シート!$B129="","",   IF('別紙様式2-2（処遇改善加算対象外サービス　総括表）'!$F$48="","",'別紙様式2-2（処遇改善加算対象外サービス　総括表）'!$F$48))</f>
        <v/>
      </c>
      <c r="BU76" s="494" t="str">
        <f>IF(基本情報入力シート!$B129="","",   IF('別紙様式2-2（処遇改善加算対象外サービス　総括表）'!$F$49="","",'別紙様式2-2（処遇改善加算対象外サービス　総括表）'!$F$49))</f>
        <v/>
      </c>
    </row>
    <row r="77" spans="1:73">
      <c r="A77" s="508" t="str">
        <f>IF('別紙様式2-3（個表） '!B87="","",'別紙様式2-3（個表） '!A87)</f>
        <v/>
      </c>
      <c r="B77" s="494" t="str">
        <f>IF(基本情報入力シート!B130="","",基本情報入力シート!B130)</f>
        <v/>
      </c>
      <c r="C77" s="513" t="str">
        <f>IF(基本情報入力シート!L130="","",基本情報入力シート!L130)</f>
        <v/>
      </c>
      <c r="D77" s="513" t="str">
        <f>IF(基本情報入力シート!Q130="","",基本情報入力シート!Q130)</f>
        <v/>
      </c>
      <c r="E77" s="513" t="str">
        <f>IF(基本情報入力シート!V130="","",基本情報入力シート!V130)</f>
        <v/>
      </c>
      <c r="F77" s="513" t="str">
        <f>IF(基本情報入力シート!W130="","",基本情報入力シート!W130)</f>
        <v/>
      </c>
      <c r="G77" s="513" t="str">
        <f>IF(基本情報入力シート!Z130="","",基本情報入力シート!Z130)</f>
        <v/>
      </c>
      <c r="H77" s="494" t="str">
        <f>IF(基本情報入力シート!AC130="","",基本情報入力シート!AC130)</f>
        <v/>
      </c>
      <c r="I77" s="514" t="str">
        <f>IF(基本情報入力シート!AD130="","",基本情報入力シート!AD130)</f>
        <v/>
      </c>
      <c r="J77" s="514" t="str">
        <f>IF(基本情報入力シート!AE130="","",基本情報入力シート!AE130)</f>
        <v/>
      </c>
      <c r="K77" s="508" t="str">
        <f>IF('別紙様式2-3（個表） '!J87="","",'別紙様式2-3（個表） '!J87)</f>
        <v/>
      </c>
      <c r="L77" s="508" t="str">
        <f>IF('別紙様式2-3（個表） '!K87="","",'別紙様式2-3（個表） '!K87)</f>
        <v/>
      </c>
      <c r="M77" s="508" t="str">
        <f>IF('別紙様式2-3（個表） '!L87="","",'別紙様式2-3（個表） '!L87)</f>
        <v/>
      </c>
      <c r="N77" s="508" t="str">
        <f>IF('別紙様式2-3（個表） '!M87="","",'別紙様式2-3（個表） '!M87)</f>
        <v/>
      </c>
      <c r="O77" s="508" t="str">
        <f>IF('別紙様式2-3（個表） '!N87="","",'別紙様式2-3（個表） '!N87)</f>
        <v/>
      </c>
      <c r="P77" s="508" t="str">
        <f>IF('別紙様式2-3（個表） '!O87="","",'別紙様式2-3（個表） '!O87)</f>
        <v>令和７年12月</v>
      </c>
      <c r="Q77" s="508" t="str">
        <f>IF('別紙様式2-3（個表） '!P87="","",'別紙様式2-3（個表） '!P87)</f>
        <v>未入力あり</v>
      </c>
      <c r="R77" s="508" t="str">
        <f>IF('別紙様式2-3（個表） '!Q87="","",'別紙様式2-3（個表） '!Q87)</f>
        <v/>
      </c>
      <c r="S77" s="508" t="str">
        <f>IF('別紙様式2-3（個表） '!R87="","",'別紙様式2-3（個表） '!R87)</f>
        <v/>
      </c>
      <c r="T77" s="508" t="str">
        <f>IF('別紙様式2-3（個表） '!S87="","",'別紙様式2-3（個表） '!S87)</f>
        <v/>
      </c>
      <c r="U77" s="494" t="str">
        <f>IF('別紙様式2-3（個表） '!T87="","",'別紙様式2-3（個表） '!T87)</f>
        <v/>
      </c>
      <c r="V77" s="508" t="str">
        <f ca="1">IF(基本情報入力シート!$B130="","",INDIRECT("基本情報入力シート!L1７"))</f>
        <v/>
      </c>
      <c r="W77" s="508" t="str">
        <f ca="1">IF(基本情報入力シート!$B130="","",INDIRECT("基本情報入力シート!L1８"))</f>
        <v/>
      </c>
      <c r="X77" s="508" t="str">
        <f ca="1">IF(基本情報入力シート!B130="","",INDIRECT("基本情報入力シート!L1９")&amp;(INDIRECT("基本情報入力シート!P19"))&amp;(INDIRECT("基本情報入力シート!Q19")))</f>
        <v/>
      </c>
      <c r="Y77" s="508" t="str">
        <f ca="1">IF(基本情報入力シート!$B130="","",INDIRECT("基本情報入力シート!L２０"))</f>
        <v/>
      </c>
      <c r="Z77" s="508" t="str">
        <f ca="1">IF(基本情報入力シート!$B130="","",INDIRECT("基本情報入力シート!L２１"))</f>
        <v/>
      </c>
      <c r="AA77" s="508" t="str">
        <f ca="1">IF(基本情報入力シート!$B130="","",INDIRECT("基本情報入力シート!L２２"))</f>
        <v/>
      </c>
      <c r="AB77" s="508" t="str">
        <f ca="1">IF(基本情報入力シート!$B130="","",INDIRECT("基本情報入力シート!L２３"))</f>
        <v/>
      </c>
      <c r="AC77" s="508" t="str">
        <f ca="1">IF(基本情報入力シート!$B130="","",INDIRECT("基本情報入力シート!L２４"))</f>
        <v/>
      </c>
      <c r="AD77" s="508" t="str">
        <f ca="1">IF(基本情報入力シート!$B130="","",INDIRECT("基本情報入力シート!L２５"))</f>
        <v/>
      </c>
      <c r="AE77" s="508" t="str">
        <f ca="1">IF(基本情報入力シート!$B130="","",INDIRECT("基本情報入力シート!L２6"))</f>
        <v/>
      </c>
      <c r="AF77" s="508" t="str">
        <f ca="1">IF(基本情報入力シート!$B130="","",INDIRECT("基本情報入力シート!L２７"))</f>
        <v/>
      </c>
      <c r="AG77" s="508" t="str">
        <f ca="1">IF(基本情報入力シート!$B130="","",INDIRECT("基本情報入力シート!L２８"))</f>
        <v/>
      </c>
      <c r="AH77" s="494" t="str">
        <f ca="1">IF(基本情報入力シート!$B130="","",INDIRECT("'別紙様式2-1（処遇改善加算対象サービス　総括表）'!AH18"))</f>
        <v/>
      </c>
      <c r="AI77" s="494" t="str">
        <f ca="1">IF(基本情報入力シート!$B130="","",INDIRECT("'別紙様式2-1（処遇改善加算対象サービス　総括表）'!AH２２"))</f>
        <v/>
      </c>
      <c r="AJ77" s="494" t="str">
        <f>IF(基本情報入力シート!$B130="","",IF('別紙様式2-1（処遇改善加算対象サービス　総括表）'!$B$24="","",
'別紙様式2-1（処遇改善加算対象サービス　総括表）'!$B$24))</f>
        <v/>
      </c>
      <c r="AK77" s="494" t="str">
        <f>IF(基本情報入力シート!$B130="","",IF('別紙様式2-1（処遇改善加算対象サービス　総括表）'!$B$25="","",
'別紙様式2-1（処遇改善加算対象サービス　総括表）'!$B$25))</f>
        <v/>
      </c>
      <c r="AL77" s="494" t="str">
        <f>IF(基本情報入力シート!$B130="","",IF('別紙様式2-1（処遇改善加算対象サービス　総括表）'!$B$26="","",
'別紙様式2-1（処遇改善加算対象サービス　総括表）'!$B$26))</f>
        <v/>
      </c>
      <c r="AM77" s="494" t="str">
        <f>IF(基本情報入力シート!$B130="","",IF('別紙様式2-1（処遇改善加算対象サービス　総括表）'!$B$30="","",
'別紙様式2-1（処遇改善加算対象サービス　総括表）'!$B$30))</f>
        <v/>
      </c>
      <c r="AN77" s="494" t="str">
        <f>IF(基本情報入力シート!$B130="","",IF('別紙様式2-1（処遇改善加算対象サービス　総括表）'!$B$31="","",
'別紙様式2-1（処遇改善加算対象サービス　総括表）'!$B$31))</f>
        <v/>
      </c>
      <c r="AO77" s="508" t="str">
        <f>IF(基本情報入力シート!$B130="","",IF('別紙様式2-1（処遇改善加算対象サービス　総括表）'!$M$32="","",
'別紙様式2-1（処遇改善加算対象サービス　総括表）'!$M$32))</f>
        <v/>
      </c>
      <c r="AP77" s="494" t="str">
        <f>IF(基本情報入力シート!$B130="","",   IF('別紙様式2-2（処遇改善加算対象外サービス　総括表）'!$AH$17="","",'別紙様式2-2（処遇改善加算対象外サービス　総括表）'!$AH$17))</f>
        <v/>
      </c>
      <c r="AQ77" s="494" t="str">
        <f>IF(基本情報入力シート!$B130="","",   IF('別紙様式2-2（処遇改善加算対象外サービス　総括表）'!$AH$18="","", '別紙様式2-2（処遇改善加算対象外サービス　総括表）'!$AH$18))</f>
        <v/>
      </c>
      <c r="AR77" s="494" t="str">
        <f>IF(基本情報入力シート!$B130="","",   IF('別紙様式2-2（処遇改善加算対象外サービス　総括表）'!$AH$19="","",'別紙様式2-2（処遇改善加算対象外サービス　総括表）'!$AH$19))</f>
        <v/>
      </c>
      <c r="AS77" s="494" t="str">
        <f>IF(基本情報入力シート!$B130="","",   IF('別紙様式2-2（処遇改善加算対象外サービス　総括表）'!$F$21="","",'別紙様式2-2（処遇改善加算対象外サービス　総括表）'!$F$21))</f>
        <v/>
      </c>
      <c r="AT77" s="494" t="str">
        <f>IF(基本情報入力シート!$B130="","",   IF('別紙様式2-2（処遇改善加算対象外サービス　総括表）'!$F$22="","",'別紙様式2-2（処遇改善加算対象外サービス　総括表）'!$F$22))</f>
        <v/>
      </c>
      <c r="AU77" s="494" t="str">
        <f>IF(基本情報入力シート!$B130="","",   IF('別紙様式2-2（処遇改善加算対象外サービス　総括表）'!$F$23="","",'別紙様式2-2（処遇改善加算対象外サービス　総括表）'!$F$23))</f>
        <v/>
      </c>
      <c r="AV77" s="494" t="str">
        <f>IF(基本情報入力シート!$B130="","",   IF('別紙様式2-2（処遇改善加算対象外サービス　総括表）'!$F$24="","",'別紙様式2-2（処遇改善加算対象外サービス　総括表）'!$F$24))</f>
        <v/>
      </c>
      <c r="AW77" s="494" t="str">
        <f>IF(基本情報入力シート!$B130="","",   IF('別紙様式2-2（処遇改善加算対象外サービス　総括表）'!$F$25="","",'別紙様式2-2（処遇改善加算対象外サービス　総括表）'!$F$25))</f>
        <v/>
      </c>
      <c r="AX77" s="494" t="str">
        <f>IF(基本情報入力シート!$B130="","",   IF('別紙様式2-2（処遇改善加算対象外サービス　総括表）'!$F$26="","",'別紙様式2-2（処遇改善加算対象外サービス　総括表）'!$F$26))</f>
        <v/>
      </c>
      <c r="AY77" s="494" t="str">
        <f>IF(基本情報入力シート!$B130="","",   IF('別紙様式2-2（処遇改善加算対象外サービス　総括表）'!$F$27="","",'別紙様式2-2（処遇改善加算対象外サービス　総括表）'!$F$27))</f>
        <v/>
      </c>
      <c r="AZ77" s="494" t="str">
        <f>IF(基本情報入力シート!$B130="","",   IF('別紙様式2-2（処遇改善加算対象外サービス　総括表）'!$F$28="","",'別紙様式2-2（処遇改善加算対象外サービス　総括表）'!$F$28))</f>
        <v/>
      </c>
      <c r="BA77" s="494" t="str">
        <f>IF(基本情報入力シート!$B130="","",   IF('別紙様式2-2（処遇改善加算対象外サービス　総括表）'!$F$29="","",'別紙様式2-2（処遇改善加算対象外サービス　総括表）'!$F$29))</f>
        <v/>
      </c>
      <c r="BB77" s="494" t="str">
        <f>IF(基本情報入力シート!$B130="","",   IF('別紙様式2-2（処遇改善加算対象外サービス　総括表）'!$F$30="","",'別紙様式2-2（処遇改善加算対象外サービス　総括表）'!$F$30))</f>
        <v/>
      </c>
      <c r="BC77" s="494" t="str">
        <f>IF(基本情報入力シート!$B130="","",   IF('別紙様式2-2（処遇改善加算対象外サービス　総括表）'!$F$31="","",'別紙様式2-2（処遇改善加算対象外サービス　総括表）'!$F$31))</f>
        <v/>
      </c>
      <c r="BD77" s="494" t="str">
        <f>IF(基本情報入力シート!$B130="","",   IF('別紙様式2-2（処遇改善加算対象外サービス　総括表）'!$F$32="","",'別紙様式2-2（処遇改善加算対象外サービス　総括表）'!$F$32))</f>
        <v/>
      </c>
      <c r="BE77" s="494" t="str">
        <f>IF(基本情報入力シート!$B130="","",   IF('別紙様式2-2（処遇改善加算対象外サービス　総括表）'!$F$33="","",'別紙様式2-2（処遇改善加算対象外サービス　総括表）'!$F$33))</f>
        <v/>
      </c>
      <c r="BF77" s="494" t="str">
        <f>IF(基本情報入力シート!$B130="","",   IF('別紙様式2-2（処遇改善加算対象外サービス　総括表）'!$F$34="","",'別紙様式2-2（処遇改善加算対象外サービス　総括表）'!$F$34))</f>
        <v/>
      </c>
      <c r="BG77" s="494" t="str">
        <f>IF(基本情報入力シート!$B130="","",   IF('別紙様式2-2（処遇改善加算対象外サービス　総括表）'!$F$35="","",'別紙様式2-2（処遇改善加算対象外サービス　総括表）'!$F$35))</f>
        <v/>
      </c>
      <c r="BH77" s="494" t="str">
        <f>IF(基本情報入力シート!$B130="","",   IF('別紙様式2-2（処遇改善加算対象外サービス　総括表）'!$F$36="","",'別紙様式2-2（処遇改善加算対象外サービス　総括表）'!$F$36))</f>
        <v/>
      </c>
      <c r="BI77" s="494" t="str">
        <f>IF(基本情報入力シート!$B130="","",   IF('別紙様式2-2（処遇改善加算対象外サービス　総括表）'!$F$37="","",'別紙様式2-2（処遇改善加算対象外サービス　総括表）'!$F$37))</f>
        <v/>
      </c>
      <c r="BJ77" s="494" t="str">
        <f>IF(基本情報入力シート!$B130="","",   IF('別紙様式2-2（処遇改善加算対象外サービス　総括表）'!$F$38="","",'別紙様式2-2（処遇改善加算対象外サービス　総括表）'!$F$38))</f>
        <v/>
      </c>
      <c r="BK77" s="494" t="str">
        <f>IF(基本情報入力シート!$B130="","",   IF('別紙様式2-2（処遇改善加算対象外サービス　総括表）'!$F$39="","",'別紙様式2-2（処遇改善加算対象外サービス　総括表）'!$F$39))</f>
        <v/>
      </c>
      <c r="BL77" s="494" t="str">
        <f>IF(基本情報入力シート!$B130="","",   IF('別紙様式2-2（処遇改善加算対象外サービス　総括表）'!$F$40="","",'別紙様式2-2（処遇改善加算対象外サービス　総括表）'!$F$40))</f>
        <v/>
      </c>
      <c r="BM77" s="494" t="str">
        <f>IF(基本情報入力シート!$B130="","",   IF('別紙様式2-2（処遇改善加算対象外サービス　総括表）'!$F$41="","",'別紙様式2-2（処遇改善加算対象外サービス　総括表）'!$F$41))</f>
        <v/>
      </c>
      <c r="BN77" s="494" t="str">
        <f>IF(基本情報入力シート!$B130="","",   IF('別紙様式2-2（処遇改善加算対象外サービス　総括表）'!$F$42="","",'別紙様式2-2（処遇改善加算対象外サービス　総括表）'!$F$42))</f>
        <v/>
      </c>
      <c r="BO77" s="494" t="str">
        <f>IF(基本情報入力シート!$B130="","",   IF('別紙様式2-2（処遇改善加算対象外サービス　総括表）'!$F$43="","",'別紙様式2-2（処遇改善加算対象外サービス　総括表）'!$F$43))</f>
        <v/>
      </c>
      <c r="BP77" s="494" t="str">
        <f>IF(基本情報入力シート!$B130="","",   IF('別紙様式2-2（処遇改善加算対象外サービス　総括表）'!$F$44="","",'別紙様式2-2（処遇改善加算対象外サービス　総括表）'!$F$44))</f>
        <v/>
      </c>
      <c r="BQ77" s="494" t="str">
        <f>IF(基本情報入力シート!$B130="","",   IF('別紙様式2-2（処遇改善加算対象外サービス　総括表）'!$F$45="","",'別紙様式2-2（処遇改善加算対象外サービス　総括表）'!$F$45))</f>
        <v/>
      </c>
      <c r="BR77" s="494" t="str">
        <f>IF(基本情報入力シート!$B130="","",   IF('別紙様式2-2（処遇改善加算対象外サービス　総括表）'!$F$46="","",'別紙様式2-2（処遇改善加算対象外サービス　総括表）'!$F$46))</f>
        <v/>
      </c>
      <c r="BS77" s="494" t="str">
        <f>IF(基本情報入力シート!$B130="","",   IF('別紙様式2-2（処遇改善加算対象外サービス　総括表）'!$F$47="","",'別紙様式2-2（処遇改善加算対象外サービス　総括表）'!$F$47))</f>
        <v/>
      </c>
      <c r="BT77" s="494" t="str">
        <f>IF(基本情報入力シート!$B130="","",   IF('別紙様式2-2（処遇改善加算対象外サービス　総括表）'!$F$48="","",'別紙様式2-2（処遇改善加算対象外サービス　総括表）'!$F$48))</f>
        <v/>
      </c>
      <c r="BU77" s="494" t="str">
        <f>IF(基本情報入力シート!$B130="","",   IF('別紙様式2-2（処遇改善加算対象外サービス　総括表）'!$F$49="","",'別紙様式2-2（処遇改善加算対象外サービス　総括表）'!$F$49))</f>
        <v/>
      </c>
    </row>
    <row r="78" spans="1:73">
      <c r="A78" s="508" t="str">
        <f>IF('別紙様式2-3（個表） '!B88="","",'別紙様式2-3（個表） '!A88)</f>
        <v/>
      </c>
      <c r="B78" s="494" t="str">
        <f>IF(基本情報入力シート!B131="","",基本情報入力シート!B131)</f>
        <v/>
      </c>
      <c r="C78" s="513" t="str">
        <f>IF(基本情報入力シート!L131="","",基本情報入力シート!L131)</f>
        <v/>
      </c>
      <c r="D78" s="513" t="str">
        <f>IF(基本情報入力シート!Q131="","",基本情報入力シート!Q131)</f>
        <v/>
      </c>
      <c r="E78" s="513" t="str">
        <f>IF(基本情報入力シート!V131="","",基本情報入力シート!V131)</f>
        <v/>
      </c>
      <c r="F78" s="513" t="str">
        <f>IF(基本情報入力シート!W131="","",基本情報入力シート!W131)</f>
        <v/>
      </c>
      <c r="G78" s="513" t="str">
        <f>IF(基本情報入力シート!Z131="","",基本情報入力シート!Z131)</f>
        <v/>
      </c>
      <c r="H78" s="494" t="str">
        <f>IF(基本情報入力シート!AC131="","",基本情報入力シート!AC131)</f>
        <v/>
      </c>
      <c r="I78" s="514" t="str">
        <f>IF(基本情報入力シート!AD131="","",基本情報入力シート!AD131)</f>
        <v/>
      </c>
      <c r="J78" s="514" t="str">
        <f>IF(基本情報入力シート!AE131="","",基本情報入力シート!AE131)</f>
        <v/>
      </c>
      <c r="K78" s="508" t="str">
        <f>IF('別紙様式2-3（個表） '!J88="","",'別紙様式2-3（個表） '!J88)</f>
        <v/>
      </c>
      <c r="L78" s="508" t="str">
        <f>IF('別紙様式2-3（個表） '!K88="","",'別紙様式2-3（個表） '!K88)</f>
        <v/>
      </c>
      <c r="M78" s="508" t="str">
        <f>IF('別紙様式2-3（個表） '!L88="","",'別紙様式2-3（個表） '!L88)</f>
        <v/>
      </c>
      <c r="N78" s="508" t="str">
        <f>IF('別紙様式2-3（個表） '!M88="","",'別紙様式2-3（個表） '!M88)</f>
        <v/>
      </c>
      <c r="O78" s="508" t="str">
        <f>IF('別紙様式2-3（個表） '!N88="","",'別紙様式2-3（個表） '!N88)</f>
        <v/>
      </c>
      <c r="P78" s="508" t="str">
        <f>IF('別紙様式2-3（個表） '!O88="","",'別紙様式2-3（個表） '!O88)</f>
        <v>令和７年12月</v>
      </c>
      <c r="Q78" s="508" t="str">
        <f>IF('別紙様式2-3（個表） '!P88="","",'別紙様式2-3（個表） '!P88)</f>
        <v>未入力あり</v>
      </c>
      <c r="R78" s="508" t="str">
        <f>IF('別紙様式2-3（個表） '!Q88="","",'別紙様式2-3（個表） '!Q88)</f>
        <v/>
      </c>
      <c r="S78" s="508" t="str">
        <f>IF('別紙様式2-3（個表） '!R88="","",'別紙様式2-3（個表） '!R88)</f>
        <v/>
      </c>
      <c r="T78" s="508" t="str">
        <f>IF('別紙様式2-3（個表） '!S88="","",'別紙様式2-3（個表） '!S88)</f>
        <v/>
      </c>
      <c r="U78" s="494" t="str">
        <f>IF('別紙様式2-3（個表） '!T88="","",'別紙様式2-3（個表） '!T88)</f>
        <v/>
      </c>
      <c r="V78" s="508" t="str">
        <f ca="1">IF(基本情報入力シート!$B131="","",INDIRECT("基本情報入力シート!L1７"))</f>
        <v/>
      </c>
      <c r="W78" s="508" t="str">
        <f ca="1">IF(基本情報入力シート!$B131="","",INDIRECT("基本情報入力シート!L1８"))</f>
        <v/>
      </c>
      <c r="X78" s="508" t="str">
        <f ca="1">IF(基本情報入力シート!B131="","",INDIRECT("基本情報入力シート!L1９")&amp;(INDIRECT("基本情報入力シート!P19"))&amp;(INDIRECT("基本情報入力シート!Q19")))</f>
        <v/>
      </c>
      <c r="Y78" s="508" t="str">
        <f ca="1">IF(基本情報入力シート!$B131="","",INDIRECT("基本情報入力シート!L２０"))</f>
        <v/>
      </c>
      <c r="Z78" s="508" t="str">
        <f ca="1">IF(基本情報入力シート!$B131="","",INDIRECT("基本情報入力シート!L２１"))</f>
        <v/>
      </c>
      <c r="AA78" s="508" t="str">
        <f ca="1">IF(基本情報入力シート!$B131="","",INDIRECT("基本情報入力シート!L２２"))</f>
        <v/>
      </c>
      <c r="AB78" s="508" t="str">
        <f ca="1">IF(基本情報入力シート!$B131="","",INDIRECT("基本情報入力シート!L２３"))</f>
        <v/>
      </c>
      <c r="AC78" s="508" t="str">
        <f ca="1">IF(基本情報入力シート!$B131="","",INDIRECT("基本情報入力シート!L２４"))</f>
        <v/>
      </c>
      <c r="AD78" s="508" t="str">
        <f ca="1">IF(基本情報入力シート!$B131="","",INDIRECT("基本情報入力シート!L２５"))</f>
        <v/>
      </c>
      <c r="AE78" s="508" t="str">
        <f ca="1">IF(基本情報入力シート!$B131="","",INDIRECT("基本情報入力シート!L２6"))</f>
        <v/>
      </c>
      <c r="AF78" s="508" t="str">
        <f ca="1">IF(基本情報入力シート!$B131="","",INDIRECT("基本情報入力シート!L２７"))</f>
        <v/>
      </c>
      <c r="AG78" s="508" t="str">
        <f ca="1">IF(基本情報入力シート!$B131="","",INDIRECT("基本情報入力シート!L２８"))</f>
        <v/>
      </c>
      <c r="AH78" s="494" t="str">
        <f ca="1">IF(基本情報入力シート!$B131="","",INDIRECT("'別紙様式2-1（処遇改善加算対象サービス　総括表）'!AH18"))</f>
        <v/>
      </c>
      <c r="AI78" s="494" t="str">
        <f ca="1">IF(基本情報入力シート!$B131="","",INDIRECT("'別紙様式2-1（処遇改善加算対象サービス　総括表）'!AH２２"))</f>
        <v/>
      </c>
      <c r="AJ78" s="494" t="str">
        <f>IF(基本情報入力シート!$B131="","",IF('別紙様式2-1（処遇改善加算対象サービス　総括表）'!$B$24="","",
'別紙様式2-1（処遇改善加算対象サービス　総括表）'!$B$24))</f>
        <v/>
      </c>
      <c r="AK78" s="494" t="str">
        <f>IF(基本情報入力シート!$B131="","",IF('別紙様式2-1（処遇改善加算対象サービス　総括表）'!$B$25="","",
'別紙様式2-1（処遇改善加算対象サービス　総括表）'!$B$25))</f>
        <v/>
      </c>
      <c r="AL78" s="494" t="str">
        <f>IF(基本情報入力シート!$B131="","",IF('別紙様式2-1（処遇改善加算対象サービス　総括表）'!$B$26="","",
'別紙様式2-1（処遇改善加算対象サービス　総括表）'!$B$26))</f>
        <v/>
      </c>
      <c r="AM78" s="494" t="str">
        <f>IF(基本情報入力シート!$B131="","",IF('別紙様式2-1（処遇改善加算対象サービス　総括表）'!$B$30="","",
'別紙様式2-1（処遇改善加算対象サービス　総括表）'!$B$30))</f>
        <v/>
      </c>
      <c r="AN78" s="494" t="str">
        <f>IF(基本情報入力シート!$B131="","",IF('別紙様式2-1（処遇改善加算対象サービス　総括表）'!$B$31="","",
'別紙様式2-1（処遇改善加算対象サービス　総括表）'!$B$31))</f>
        <v/>
      </c>
      <c r="AO78" s="508" t="str">
        <f>IF(基本情報入力シート!$B131="","",IF('別紙様式2-1（処遇改善加算対象サービス　総括表）'!$M$32="","",
'別紙様式2-1（処遇改善加算対象サービス　総括表）'!$M$32))</f>
        <v/>
      </c>
      <c r="AP78" s="494" t="str">
        <f>IF(基本情報入力シート!$B131="","",   IF('別紙様式2-2（処遇改善加算対象外サービス　総括表）'!$AH$17="","",'別紙様式2-2（処遇改善加算対象外サービス　総括表）'!$AH$17))</f>
        <v/>
      </c>
      <c r="AQ78" s="494" t="str">
        <f>IF(基本情報入力シート!$B131="","",   IF('別紙様式2-2（処遇改善加算対象外サービス　総括表）'!$AH$18="","", '別紙様式2-2（処遇改善加算対象外サービス　総括表）'!$AH$18))</f>
        <v/>
      </c>
      <c r="AR78" s="494" t="str">
        <f>IF(基本情報入力シート!$B131="","",   IF('別紙様式2-2（処遇改善加算対象外サービス　総括表）'!$AH$19="","",'別紙様式2-2（処遇改善加算対象外サービス　総括表）'!$AH$19))</f>
        <v/>
      </c>
      <c r="AS78" s="494" t="str">
        <f>IF(基本情報入力シート!$B131="","",   IF('別紙様式2-2（処遇改善加算対象外サービス　総括表）'!$F$21="","",'別紙様式2-2（処遇改善加算対象外サービス　総括表）'!$F$21))</f>
        <v/>
      </c>
      <c r="AT78" s="494" t="str">
        <f>IF(基本情報入力シート!$B131="","",   IF('別紙様式2-2（処遇改善加算対象外サービス　総括表）'!$F$22="","",'別紙様式2-2（処遇改善加算対象外サービス　総括表）'!$F$22))</f>
        <v/>
      </c>
      <c r="AU78" s="494" t="str">
        <f>IF(基本情報入力シート!$B131="","",   IF('別紙様式2-2（処遇改善加算対象外サービス　総括表）'!$F$23="","",'別紙様式2-2（処遇改善加算対象外サービス　総括表）'!$F$23))</f>
        <v/>
      </c>
      <c r="AV78" s="494" t="str">
        <f>IF(基本情報入力シート!$B131="","",   IF('別紙様式2-2（処遇改善加算対象外サービス　総括表）'!$F$24="","",'別紙様式2-2（処遇改善加算対象外サービス　総括表）'!$F$24))</f>
        <v/>
      </c>
      <c r="AW78" s="494" t="str">
        <f>IF(基本情報入力シート!$B131="","",   IF('別紙様式2-2（処遇改善加算対象外サービス　総括表）'!$F$25="","",'別紙様式2-2（処遇改善加算対象外サービス　総括表）'!$F$25))</f>
        <v/>
      </c>
      <c r="AX78" s="494" t="str">
        <f>IF(基本情報入力シート!$B131="","",   IF('別紙様式2-2（処遇改善加算対象外サービス　総括表）'!$F$26="","",'別紙様式2-2（処遇改善加算対象外サービス　総括表）'!$F$26))</f>
        <v/>
      </c>
      <c r="AY78" s="494" t="str">
        <f>IF(基本情報入力シート!$B131="","",   IF('別紙様式2-2（処遇改善加算対象外サービス　総括表）'!$F$27="","",'別紙様式2-2（処遇改善加算対象外サービス　総括表）'!$F$27))</f>
        <v/>
      </c>
      <c r="AZ78" s="494" t="str">
        <f>IF(基本情報入力シート!$B131="","",   IF('別紙様式2-2（処遇改善加算対象外サービス　総括表）'!$F$28="","",'別紙様式2-2（処遇改善加算対象外サービス　総括表）'!$F$28))</f>
        <v/>
      </c>
      <c r="BA78" s="494" t="str">
        <f>IF(基本情報入力シート!$B131="","",   IF('別紙様式2-2（処遇改善加算対象外サービス　総括表）'!$F$29="","",'別紙様式2-2（処遇改善加算対象外サービス　総括表）'!$F$29))</f>
        <v/>
      </c>
      <c r="BB78" s="494" t="str">
        <f>IF(基本情報入力シート!$B131="","",   IF('別紙様式2-2（処遇改善加算対象外サービス　総括表）'!$F$30="","",'別紙様式2-2（処遇改善加算対象外サービス　総括表）'!$F$30))</f>
        <v/>
      </c>
      <c r="BC78" s="494" t="str">
        <f>IF(基本情報入力シート!$B131="","",   IF('別紙様式2-2（処遇改善加算対象外サービス　総括表）'!$F$31="","",'別紙様式2-2（処遇改善加算対象外サービス　総括表）'!$F$31))</f>
        <v/>
      </c>
      <c r="BD78" s="494" t="str">
        <f>IF(基本情報入力シート!$B131="","",   IF('別紙様式2-2（処遇改善加算対象外サービス　総括表）'!$F$32="","",'別紙様式2-2（処遇改善加算対象外サービス　総括表）'!$F$32))</f>
        <v/>
      </c>
      <c r="BE78" s="494" t="str">
        <f>IF(基本情報入力シート!$B131="","",   IF('別紙様式2-2（処遇改善加算対象外サービス　総括表）'!$F$33="","",'別紙様式2-2（処遇改善加算対象外サービス　総括表）'!$F$33))</f>
        <v/>
      </c>
      <c r="BF78" s="494" t="str">
        <f>IF(基本情報入力シート!$B131="","",   IF('別紙様式2-2（処遇改善加算対象外サービス　総括表）'!$F$34="","",'別紙様式2-2（処遇改善加算対象外サービス　総括表）'!$F$34))</f>
        <v/>
      </c>
      <c r="BG78" s="494" t="str">
        <f>IF(基本情報入力シート!$B131="","",   IF('別紙様式2-2（処遇改善加算対象外サービス　総括表）'!$F$35="","",'別紙様式2-2（処遇改善加算対象外サービス　総括表）'!$F$35))</f>
        <v/>
      </c>
      <c r="BH78" s="494" t="str">
        <f>IF(基本情報入力シート!$B131="","",   IF('別紙様式2-2（処遇改善加算対象外サービス　総括表）'!$F$36="","",'別紙様式2-2（処遇改善加算対象外サービス　総括表）'!$F$36))</f>
        <v/>
      </c>
      <c r="BI78" s="494" t="str">
        <f>IF(基本情報入力シート!$B131="","",   IF('別紙様式2-2（処遇改善加算対象外サービス　総括表）'!$F$37="","",'別紙様式2-2（処遇改善加算対象外サービス　総括表）'!$F$37))</f>
        <v/>
      </c>
      <c r="BJ78" s="494" t="str">
        <f>IF(基本情報入力シート!$B131="","",   IF('別紙様式2-2（処遇改善加算対象外サービス　総括表）'!$F$38="","",'別紙様式2-2（処遇改善加算対象外サービス　総括表）'!$F$38))</f>
        <v/>
      </c>
      <c r="BK78" s="494" t="str">
        <f>IF(基本情報入力シート!$B131="","",   IF('別紙様式2-2（処遇改善加算対象外サービス　総括表）'!$F$39="","",'別紙様式2-2（処遇改善加算対象外サービス　総括表）'!$F$39))</f>
        <v/>
      </c>
      <c r="BL78" s="494" t="str">
        <f>IF(基本情報入力シート!$B131="","",   IF('別紙様式2-2（処遇改善加算対象外サービス　総括表）'!$F$40="","",'別紙様式2-2（処遇改善加算対象外サービス　総括表）'!$F$40))</f>
        <v/>
      </c>
      <c r="BM78" s="494" t="str">
        <f>IF(基本情報入力シート!$B131="","",   IF('別紙様式2-2（処遇改善加算対象外サービス　総括表）'!$F$41="","",'別紙様式2-2（処遇改善加算対象外サービス　総括表）'!$F$41))</f>
        <v/>
      </c>
      <c r="BN78" s="494" t="str">
        <f>IF(基本情報入力シート!$B131="","",   IF('別紙様式2-2（処遇改善加算対象外サービス　総括表）'!$F$42="","",'別紙様式2-2（処遇改善加算対象外サービス　総括表）'!$F$42))</f>
        <v/>
      </c>
      <c r="BO78" s="494" t="str">
        <f>IF(基本情報入力シート!$B131="","",   IF('別紙様式2-2（処遇改善加算対象外サービス　総括表）'!$F$43="","",'別紙様式2-2（処遇改善加算対象外サービス　総括表）'!$F$43))</f>
        <v/>
      </c>
      <c r="BP78" s="494" t="str">
        <f>IF(基本情報入力シート!$B131="","",   IF('別紙様式2-2（処遇改善加算対象外サービス　総括表）'!$F$44="","",'別紙様式2-2（処遇改善加算対象外サービス　総括表）'!$F$44))</f>
        <v/>
      </c>
      <c r="BQ78" s="494" t="str">
        <f>IF(基本情報入力シート!$B131="","",   IF('別紙様式2-2（処遇改善加算対象外サービス　総括表）'!$F$45="","",'別紙様式2-2（処遇改善加算対象外サービス　総括表）'!$F$45))</f>
        <v/>
      </c>
      <c r="BR78" s="494" t="str">
        <f>IF(基本情報入力シート!$B131="","",   IF('別紙様式2-2（処遇改善加算対象外サービス　総括表）'!$F$46="","",'別紙様式2-2（処遇改善加算対象外サービス　総括表）'!$F$46))</f>
        <v/>
      </c>
      <c r="BS78" s="494" t="str">
        <f>IF(基本情報入力シート!$B131="","",   IF('別紙様式2-2（処遇改善加算対象外サービス　総括表）'!$F$47="","",'別紙様式2-2（処遇改善加算対象外サービス　総括表）'!$F$47))</f>
        <v/>
      </c>
      <c r="BT78" s="494" t="str">
        <f>IF(基本情報入力シート!$B131="","",   IF('別紙様式2-2（処遇改善加算対象外サービス　総括表）'!$F$48="","",'別紙様式2-2（処遇改善加算対象外サービス　総括表）'!$F$48))</f>
        <v/>
      </c>
      <c r="BU78" s="494" t="str">
        <f>IF(基本情報入力シート!$B131="","",   IF('別紙様式2-2（処遇改善加算対象外サービス　総括表）'!$F$49="","",'別紙様式2-2（処遇改善加算対象外サービス　総括表）'!$F$49))</f>
        <v/>
      </c>
    </row>
    <row r="79" spans="1:73">
      <c r="A79" s="508" t="str">
        <f>IF('別紙様式2-3（個表） '!B89="","",'別紙様式2-3（個表） '!A89)</f>
        <v/>
      </c>
      <c r="B79" s="494" t="str">
        <f>IF(基本情報入力シート!B132="","",基本情報入力シート!B132)</f>
        <v/>
      </c>
      <c r="C79" s="513" t="str">
        <f>IF(基本情報入力シート!L132="","",基本情報入力シート!L132)</f>
        <v/>
      </c>
      <c r="D79" s="513" t="str">
        <f>IF(基本情報入力シート!Q132="","",基本情報入力シート!Q132)</f>
        <v/>
      </c>
      <c r="E79" s="513" t="str">
        <f>IF(基本情報入力シート!V132="","",基本情報入力シート!V132)</f>
        <v/>
      </c>
      <c r="F79" s="513" t="str">
        <f>IF(基本情報入力シート!W132="","",基本情報入力シート!W132)</f>
        <v/>
      </c>
      <c r="G79" s="513" t="str">
        <f>IF(基本情報入力シート!Z132="","",基本情報入力シート!Z132)</f>
        <v/>
      </c>
      <c r="H79" s="494" t="str">
        <f>IF(基本情報入力シート!AC132="","",基本情報入力シート!AC132)</f>
        <v/>
      </c>
      <c r="I79" s="514" t="str">
        <f>IF(基本情報入力シート!AD132="","",基本情報入力シート!AD132)</f>
        <v/>
      </c>
      <c r="J79" s="514" t="str">
        <f>IF(基本情報入力シート!AE132="","",基本情報入力シート!AE132)</f>
        <v/>
      </c>
      <c r="K79" s="508" t="str">
        <f>IF('別紙様式2-3（個表） '!J89="","",'別紙様式2-3（個表） '!J89)</f>
        <v/>
      </c>
      <c r="L79" s="508" t="str">
        <f>IF('別紙様式2-3（個表） '!K89="","",'別紙様式2-3（個表） '!K89)</f>
        <v/>
      </c>
      <c r="M79" s="508" t="str">
        <f>IF('別紙様式2-3（個表） '!L89="","",'別紙様式2-3（個表） '!L89)</f>
        <v/>
      </c>
      <c r="N79" s="508" t="str">
        <f>IF('別紙様式2-3（個表） '!M89="","",'別紙様式2-3（個表） '!M89)</f>
        <v/>
      </c>
      <c r="O79" s="508" t="str">
        <f>IF('別紙様式2-3（個表） '!N89="","",'別紙様式2-3（個表） '!N89)</f>
        <v/>
      </c>
      <c r="P79" s="508" t="str">
        <f>IF('別紙様式2-3（個表） '!O89="","",'別紙様式2-3（個表） '!O89)</f>
        <v>令和７年12月</v>
      </c>
      <c r="Q79" s="508" t="str">
        <f>IF('別紙様式2-3（個表） '!P89="","",'別紙様式2-3（個表） '!P89)</f>
        <v>未入力あり</v>
      </c>
      <c r="R79" s="508" t="str">
        <f>IF('別紙様式2-3（個表） '!Q89="","",'別紙様式2-3（個表） '!Q89)</f>
        <v/>
      </c>
      <c r="S79" s="508" t="str">
        <f>IF('別紙様式2-3（個表） '!R89="","",'別紙様式2-3（個表） '!R89)</f>
        <v/>
      </c>
      <c r="T79" s="508" t="str">
        <f>IF('別紙様式2-3（個表） '!S89="","",'別紙様式2-3（個表） '!S89)</f>
        <v/>
      </c>
      <c r="U79" s="494" t="str">
        <f>IF('別紙様式2-3（個表） '!T89="","",'別紙様式2-3（個表） '!T89)</f>
        <v/>
      </c>
      <c r="V79" s="508" t="str">
        <f ca="1">IF(基本情報入力シート!$B132="","",INDIRECT("基本情報入力シート!L1７"))</f>
        <v/>
      </c>
      <c r="W79" s="508" t="str">
        <f ca="1">IF(基本情報入力シート!$B132="","",INDIRECT("基本情報入力シート!L1８"))</f>
        <v/>
      </c>
      <c r="X79" s="508" t="str">
        <f ca="1">IF(基本情報入力シート!B132="","",INDIRECT("基本情報入力シート!L1９")&amp;(INDIRECT("基本情報入力シート!P19"))&amp;(INDIRECT("基本情報入力シート!Q19")))</f>
        <v/>
      </c>
      <c r="Y79" s="508" t="str">
        <f ca="1">IF(基本情報入力シート!$B132="","",INDIRECT("基本情報入力シート!L２０"))</f>
        <v/>
      </c>
      <c r="Z79" s="508" t="str">
        <f ca="1">IF(基本情報入力シート!$B132="","",INDIRECT("基本情報入力シート!L２１"))</f>
        <v/>
      </c>
      <c r="AA79" s="508" t="str">
        <f ca="1">IF(基本情報入力シート!$B132="","",INDIRECT("基本情報入力シート!L２２"))</f>
        <v/>
      </c>
      <c r="AB79" s="508" t="str">
        <f ca="1">IF(基本情報入力シート!$B132="","",INDIRECT("基本情報入力シート!L２３"))</f>
        <v/>
      </c>
      <c r="AC79" s="508" t="str">
        <f ca="1">IF(基本情報入力シート!$B132="","",INDIRECT("基本情報入力シート!L２４"))</f>
        <v/>
      </c>
      <c r="AD79" s="508" t="str">
        <f ca="1">IF(基本情報入力シート!$B132="","",INDIRECT("基本情報入力シート!L２５"))</f>
        <v/>
      </c>
      <c r="AE79" s="508" t="str">
        <f ca="1">IF(基本情報入力シート!$B132="","",INDIRECT("基本情報入力シート!L２6"))</f>
        <v/>
      </c>
      <c r="AF79" s="508" t="str">
        <f ca="1">IF(基本情報入力シート!$B132="","",INDIRECT("基本情報入力シート!L２７"))</f>
        <v/>
      </c>
      <c r="AG79" s="508" t="str">
        <f ca="1">IF(基本情報入力シート!$B132="","",INDIRECT("基本情報入力シート!L２８"))</f>
        <v/>
      </c>
      <c r="AH79" s="494" t="str">
        <f ca="1">IF(基本情報入力シート!$B132="","",INDIRECT("'別紙様式2-1（処遇改善加算対象サービス　総括表）'!AH18"))</f>
        <v/>
      </c>
      <c r="AI79" s="494" t="str">
        <f ca="1">IF(基本情報入力シート!$B132="","",INDIRECT("'別紙様式2-1（処遇改善加算対象サービス　総括表）'!AH２２"))</f>
        <v/>
      </c>
      <c r="AJ79" s="494" t="str">
        <f>IF(基本情報入力シート!$B132="","",IF('別紙様式2-1（処遇改善加算対象サービス　総括表）'!$B$24="","",
'別紙様式2-1（処遇改善加算対象サービス　総括表）'!$B$24))</f>
        <v/>
      </c>
      <c r="AK79" s="494" t="str">
        <f>IF(基本情報入力シート!$B132="","",IF('別紙様式2-1（処遇改善加算対象サービス　総括表）'!$B$25="","",
'別紙様式2-1（処遇改善加算対象サービス　総括表）'!$B$25))</f>
        <v/>
      </c>
      <c r="AL79" s="494" t="str">
        <f>IF(基本情報入力シート!$B132="","",IF('別紙様式2-1（処遇改善加算対象サービス　総括表）'!$B$26="","",
'別紙様式2-1（処遇改善加算対象サービス　総括表）'!$B$26))</f>
        <v/>
      </c>
      <c r="AM79" s="494" t="str">
        <f>IF(基本情報入力シート!$B132="","",IF('別紙様式2-1（処遇改善加算対象サービス　総括表）'!$B$30="","",
'別紙様式2-1（処遇改善加算対象サービス　総括表）'!$B$30))</f>
        <v/>
      </c>
      <c r="AN79" s="494" t="str">
        <f>IF(基本情報入力シート!$B132="","",IF('別紙様式2-1（処遇改善加算対象サービス　総括表）'!$B$31="","",
'別紙様式2-1（処遇改善加算対象サービス　総括表）'!$B$31))</f>
        <v/>
      </c>
      <c r="AO79" s="508" t="str">
        <f>IF(基本情報入力シート!$B132="","",IF('別紙様式2-1（処遇改善加算対象サービス　総括表）'!$M$32="","",
'別紙様式2-1（処遇改善加算対象サービス　総括表）'!$M$32))</f>
        <v/>
      </c>
      <c r="AP79" s="494" t="str">
        <f>IF(基本情報入力シート!$B132="","",   IF('別紙様式2-2（処遇改善加算対象外サービス　総括表）'!$AH$17="","",'別紙様式2-2（処遇改善加算対象外サービス　総括表）'!$AH$17))</f>
        <v/>
      </c>
      <c r="AQ79" s="494" t="str">
        <f>IF(基本情報入力シート!$B132="","",   IF('別紙様式2-2（処遇改善加算対象外サービス　総括表）'!$AH$18="","", '別紙様式2-2（処遇改善加算対象外サービス　総括表）'!$AH$18))</f>
        <v/>
      </c>
      <c r="AR79" s="494" t="str">
        <f>IF(基本情報入力シート!$B132="","",   IF('別紙様式2-2（処遇改善加算対象外サービス　総括表）'!$AH$19="","",'別紙様式2-2（処遇改善加算対象外サービス　総括表）'!$AH$19))</f>
        <v/>
      </c>
      <c r="AS79" s="494" t="str">
        <f>IF(基本情報入力シート!$B132="","",   IF('別紙様式2-2（処遇改善加算対象外サービス　総括表）'!$F$21="","",'別紙様式2-2（処遇改善加算対象外サービス　総括表）'!$F$21))</f>
        <v/>
      </c>
      <c r="AT79" s="494" t="str">
        <f>IF(基本情報入力シート!$B132="","",   IF('別紙様式2-2（処遇改善加算対象外サービス　総括表）'!$F$22="","",'別紙様式2-2（処遇改善加算対象外サービス　総括表）'!$F$22))</f>
        <v/>
      </c>
      <c r="AU79" s="494" t="str">
        <f>IF(基本情報入力シート!$B132="","",   IF('別紙様式2-2（処遇改善加算対象外サービス　総括表）'!$F$23="","",'別紙様式2-2（処遇改善加算対象外サービス　総括表）'!$F$23))</f>
        <v/>
      </c>
      <c r="AV79" s="494" t="str">
        <f>IF(基本情報入力シート!$B132="","",   IF('別紙様式2-2（処遇改善加算対象外サービス　総括表）'!$F$24="","",'別紙様式2-2（処遇改善加算対象外サービス　総括表）'!$F$24))</f>
        <v/>
      </c>
      <c r="AW79" s="494" t="str">
        <f>IF(基本情報入力シート!$B132="","",   IF('別紙様式2-2（処遇改善加算対象外サービス　総括表）'!$F$25="","",'別紙様式2-2（処遇改善加算対象外サービス　総括表）'!$F$25))</f>
        <v/>
      </c>
      <c r="AX79" s="494" t="str">
        <f>IF(基本情報入力シート!$B132="","",   IF('別紙様式2-2（処遇改善加算対象外サービス　総括表）'!$F$26="","",'別紙様式2-2（処遇改善加算対象外サービス　総括表）'!$F$26))</f>
        <v/>
      </c>
      <c r="AY79" s="494" t="str">
        <f>IF(基本情報入力シート!$B132="","",   IF('別紙様式2-2（処遇改善加算対象外サービス　総括表）'!$F$27="","",'別紙様式2-2（処遇改善加算対象外サービス　総括表）'!$F$27))</f>
        <v/>
      </c>
      <c r="AZ79" s="494" t="str">
        <f>IF(基本情報入力シート!$B132="","",   IF('別紙様式2-2（処遇改善加算対象外サービス　総括表）'!$F$28="","",'別紙様式2-2（処遇改善加算対象外サービス　総括表）'!$F$28))</f>
        <v/>
      </c>
      <c r="BA79" s="494" t="str">
        <f>IF(基本情報入力シート!$B132="","",   IF('別紙様式2-2（処遇改善加算対象外サービス　総括表）'!$F$29="","",'別紙様式2-2（処遇改善加算対象外サービス　総括表）'!$F$29))</f>
        <v/>
      </c>
      <c r="BB79" s="494" t="str">
        <f>IF(基本情報入力シート!$B132="","",   IF('別紙様式2-2（処遇改善加算対象外サービス　総括表）'!$F$30="","",'別紙様式2-2（処遇改善加算対象外サービス　総括表）'!$F$30))</f>
        <v/>
      </c>
      <c r="BC79" s="494" t="str">
        <f>IF(基本情報入力シート!$B132="","",   IF('別紙様式2-2（処遇改善加算対象外サービス　総括表）'!$F$31="","",'別紙様式2-2（処遇改善加算対象外サービス　総括表）'!$F$31))</f>
        <v/>
      </c>
      <c r="BD79" s="494" t="str">
        <f>IF(基本情報入力シート!$B132="","",   IF('別紙様式2-2（処遇改善加算対象外サービス　総括表）'!$F$32="","",'別紙様式2-2（処遇改善加算対象外サービス　総括表）'!$F$32))</f>
        <v/>
      </c>
      <c r="BE79" s="494" t="str">
        <f>IF(基本情報入力シート!$B132="","",   IF('別紙様式2-2（処遇改善加算対象外サービス　総括表）'!$F$33="","",'別紙様式2-2（処遇改善加算対象外サービス　総括表）'!$F$33))</f>
        <v/>
      </c>
      <c r="BF79" s="494" t="str">
        <f>IF(基本情報入力シート!$B132="","",   IF('別紙様式2-2（処遇改善加算対象外サービス　総括表）'!$F$34="","",'別紙様式2-2（処遇改善加算対象外サービス　総括表）'!$F$34))</f>
        <v/>
      </c>
      <c r="BG79" s="494" t="str">
        <f>IF(基本情報入力シート!$B132="","",   IF('別紙様式2-2（処遇改善加算対象外サービス　総括表）'!$F$35="","",'別紙様式2-2（処遇改善加算対象外サービス　総括表）'!$F$35))</f>
        <v/>
      </c>
      <c r="BH79" s="494" t="str">
        <f>IF(基本情報入力シート!$B132="","",   IF('別紙様式2-2（処遇改善加算対象外サービス　総括表）'!$F$36="","",'別紙様式2-2（処遇改善加算対象外サービス　総括表）'!$F$36))</f>
        <v/>
      </c>
      <c r="BI79" s="494" t="str">
        <f>IF(基本情報入力シート!$B132="","",   IF('別紙様式2-2（処遇改善加算対象外サービス　総括表）'!$F$37="","",'別紙様式2-2（処遇改善加算対象外サービス　総括表）'!$F$37))</f>
        <v/>
      </c>
      <c r="BJ79" s="494" t="str">
        <f>IF(基本情報入力シート!$B132="","",   IF('別紙様式2-2（処遇改善加算対象外サービス　総括表）'!$F$38="","",'別紙様式2-2（処遇改善加算対象外サービス　総括表）'!$F$38))</f>
        <v/>
      </c>
      <c r="BK79" s="494" t="str">
        <f>IF(基本情報入力シート!$B132="","",   IF('別紙様式2-2（処遇改善加算対象外サービス　総括表）'!$F$39="","",'別紙様式2-2（処遇改善加算対象外サービス　総括表）'!$F$39))</f>
        <v/>
      </c>
      <c r="BL79" s="494" t="str">
        <f>IF(基本情報入力シート!$B132="","",   IF('別紙様式2-2（処遇改善加算対象外サービス　総括表）'!$F$40="","",'別紙様式2-2（処遇改善加算対象外サービス　総括表）'!$F$40))</f>
        <v/>
      </c>
      <c r="BM79" s="494" t="str">
        <f>IF(基本情報入力シート!$B132="","",   IF('別紙様式2-2（処遇改善加算対象外サービス　総括表）'!$F$41="","",'別紙様式2-2（処遇改善加算対象外サービス　総括表）'!$F$41))</f>
        <v/>
      </c>
      <c r="BN79" s="494" t="str">
        <f>IF(基本情報入力シート!$B132="","",   IF('別紙様式2-2（処遇改善加算対象外サービス　総括表）'!$F$42="","",'別紙様式2-2（処遇改善加算対象外サービス　総括表）'!$F$42))</f>
        <v/>
      </c>
      <c r="BO79" s="494" t="str">
        <f>IF(基本情報入力シート!$B132="","",   IF('別紙様式2-2（処遇改善加算対象外サービス　総括表）'!$F$43="","",'別紙様式2-2（処遇改善加算対象外サービス　総括表）'!$F$43))</f>
        <v/>
      </c>
      <c r="BP79" s="494" t="str">
        <f>IF(基本情報入力シート!$B132="","",   IF('別紙様式2-2（処遇改善加算対象外サービス　総括表）'!$F$44="","",'別紙様式2-2（処遇改善加算対象外サービス　総括表）'!$F$44))</f>
        <v/>
      </c>
      <c r="BQ79" s="494" t="str">
        <f>IF(基本情報入力シート!$B132="","",   IF('別紙様式2-2（処遇改善加算対象外サービス　総括表）'!$F$45="","",'別紙様式2-2（処遇改善加算対象外サービス　総括表）'!$F$45))</f>
        <v/>
      </c>
      <c r="BR79" s="494" t="str">
        <f>IF(基本情報入力シート!$B132="","",   IF('別紙様式2-2（処遇改善加算対象外サービス　総括表）'!$F$46="","",'別紙様式2-2（処遇改善加算対象外サービス　総括表）'!$F$46))</f>
        <v/>
      </c>
      <c r="BS79" s="494" t="str">
        <f>IF(基本情報入力シート!$B132="","",   IF('別紙様式2-2（処遇改善加算対象外サービス　総括表）'!$F$47="","",'別紙様式2-2（処遇改善加算対象外サービス　総括表）'!$F$47))</f>
        <v/>
      </c>
      <c r="BT79" s="494" t="str">
        <f>IF(基本情報入力シート!$B132="","",   IF('別紙様式2-2（処遇改善加算対象外サービス　総括表）'!$F$48="","",'別紙様式2-2（処遇改善加算対象外サービス　総括表）'!$F$48))</f>
        <v/>
      </c>
      <c r="BU79" s="494" t="str">
        <f>IF(基本情報入力シート!$B132="","",   IF('別紙様式2-2（処遇改善加算対象外サービス　総括表）'!$F$49="","",'別紙様式2-2（処遇改善加算対象外サービス　総括表）'!$F$49))</f>
        <v/>
      </c>
    </row>
    <row r="80" spans="1:73">
      <c r="A80" s="508" t="str">
        <f>IF('別紙様式2-3（個表） '!B90="","",'別紙様式2-3（個表） '!A90)</f>
        <v/>
      </c>
      <c r="B80" s="494" t="str">
        <f>IF(基本情報入力シート!B133="","",基本情報入力シート!B133)</f>
        <v/>
      </c>
      <c r="C80" s="513" t="str">
        <f>IF(基本情報入力シート!L133="","",基本情報入力シート!L133)</f>
        <v/>
      </c>
      <c r="D80" s="513" t="str">
        <f>IF(基本情報入力シート!Q133="","",基本情報入力シート!Q133)</f>
        <v/>
      </c>
      <c r="E80" s="513" t="str">
        <f>IF(基本情報入力シート!V133="","",基本情報入力シート!V133)</f>
        <v/>
      </c>
      <c r="F80" s="513" t="str">
        <f>IF(基本情報入力シート!W133="","",基本情報入力シート!W133)</f>
        <v/>
      </c>
      <c r="G80" s="513" t="str">
        <f>IF(基本情報入力シート!Z133="","",基本情報入力シート!Z133)</f>
        <v/>
      </c>
      <c r="H80" s="494" t="str">
        <f>IF(基本情報入力シート!AC133="","",基本情報入力シート!AC133)</f>
        <v/>
      </c>
      <c r="I80" s="514" t="str">
        <f>IF(基本情報入力シート!AD133="","",基本情報入力シート!AD133)</f>
        <v/>
      </c>
      <c r="J80" s="514" t="str">
        <f>IF(基本情報入力シート!AE133="","",基本情報入力シート!AE133)</f>
        <v/>
      </c>
      <c r="K80" s="508" t="str">
        <f>IF('別紙様式2-3（個表） '!J90="","",'別紙様式2-3（個表） '!J90)</f>
        <v/>
      </c>
      <c r="L80" s="508" t="str">
        <f>IF('別紙様式2-3（個表） '!K90="","",'別紙様式2-3（個表） '!K90)</f>
        <v/>
      </c>
      <c r="M80" s="508" t="str">
        <f>IF('別紙様式2-3（個表） '!L90="","",'別紙様式2-3（個表） '!L90)</f>
        <v/>
      </c>
      <c r="N80" s="508" t="str">
        <f>IF('別紙様式2-3（個表） '!M90="","",'別紙様式2-3（個表） '!M90)</f>
        <v/>
      </c>
      <c r="O80" s="508" t="str">
        <f>IF('別紙様式2-3（個表） '!N90="","",'別紙様式2-3（個表） '!N90)</f>
        <v/>
      </c>
      <c r="P80" s="508" t="str">
        <f>IF('別紙様式2-3（個表） '!O90="","",'別紙様式2-3（個表） '!O90)</f>
        <v>令和７年12月</v>
      </c>
      <c r="Q80" s="508" t="str">
        <f>IF('別紙様式2-3（個表） '!P90="","",'別紙様式2-3（個表） '!P90)</f>
        <v>未入力あり</v>
      </c>
      <c r="R80" s="508" t="str">
        <f>IF('別紙様式2-3（個表） '!Q90="","",'別紙様式2-3（個表） '!Q90)</f>
        <v/>
      </c>
      <c r="S80" s="508" t="str">
        <f>IF('別紙様式2-3（個表） '!R90="","",'別紙様式2-3（個表） '!R90)</f>
        <v/>
      </c>
      <c r="T80" s="508" t="str">
        <f>IF('別紙様式2-3（個表） '!S90="","",'別紙様式2-3（個表） '!S90)</f>
        <v/>
      </c>
      <c r="U80" s="494" t="str">
        <f>IF('別紙様式2-3（個表） '!T90="","",'別紙様式2-3（個表） '!T90)</f>
        <v/>
      </c>
      <c r="V80" s="508" t="str">
        <f ca="1">IF(基本情報入力シート!$B133="","",INDIRECT("基本情報入力シート!L1７"))</f>
        <v/>
      </c>
      <c r="W80" s="508" t="str">
        <f ca="1">IF(基本情報入力シート!$B133="","",INDIRECT("基本情報入力シート!L1８"))</f>
        <v/>
      </c>
      <c r="X80" s="508" t="str">
        <f ca="1">IF(基本情報入力シート!B133="","",INDIRECT("基本情報入力シート!L1９")&amp;(INDIRECT("基本情報入力シート!P19"))&amp;(INDIRECT("基本情報入力シート!Q19")))</f>
        <v/>
      </c>
      <c r="Y80" s="508" t="str">
        <f ca="1">IF(基本情報入力シート!$B133="","",INDIRECT("基本情報入力シート!L２０"))</f>
        <v/>
      </c>
      <c r="Z80" s="508" t="str">
        <f ca="1">IF(基本情報入力シート!$B133="","",INDIRECT("基本情報入力シート!L２１"))</f>
        <v/>
      </c>
      <c r="AA80" s="508" t="str">
        <f ca="1">IF(基本情報入力シート!$B133="","",INDIRECT("基本情報入力シート!L２２"))</f>
        <v/>
      </c>
      <c r="AB80" s="508" t="str">
        <f ca="1">IF(基本情報入力シート!$B133="","",INDIRECT("基本情報入力シート!L２３"))</f>
        <v/>
      </c>
      <c r="AC80" s="508" t="str">
        <f ca="1">IF(基本情報入力シート!$B133="","",INDIRECT("基本情報入力シート!L２４"))</f>
        <v/>
      </c>
      <c r="AD80" s="508" t="str">
        <f ca="1">IF(基本情報入力シート!$B133="","",INDIRECT("基本情報入力シート!L２５"))</f>
        <v/>
      </c>
      <c r="AE80" s="508" t="str">
        <f ca="1">IF(基本情報入力シート!$B133="","",INDIRECT("基本情報入力シート!L２6"))</f>
        <v/>
      </c>
      <c r="AF80" s="508" t="str">
        <f ca="1">IF(基本情報入力シート!$B133="","",INDIRECT("基本情報入力シート!L２７"))</f>
        <v/>
      </c>
      <c r="AG80" s="508" t="str">
        <f ca="1">IF(基本情報入力シート!$B133="","",INDIRECT("基本情報入力シート!L２８"))</f>
        <v/>
      </c>
      <c r="AH80" s="494" t="str">
        <f ca="1">IF(基本情報入力シート!$B133="","",INDIRECT("'別紙様式2-1（処遇改善加算対象サービス　総括表）'!AH18"))</f>
        <v/>
      </c>
      <c r="AI80" s="494" t="str">
        <f ca="1">IF(基本情報入力シート!$B133="","",INDIRECT("'別紙様式2-1（処遇改善加算対象サービス　総括表）'!AH２２"))</f>
        <v/>
      </c>
      <c r="AJ80" s="494" t="str">
        <f>IF(基本情報入力シート!$B133="","",IF('別紙様式2-1（処遇改善加算対象サービス　総括表）'!$B$24="","",
'別紙様式2-1（処遇改善加算対象サービス　総括表）'!$B$24))</f>
        <v/>
      </c>
      <c r="AK80" s="494" t="str">
        <f>IF(基本情報入力シート!$B133="","",IF('別紙様式2-1（処遇改善加算対象サービス　総括表）'!$B$25="","",
'別紙様式2-1（処遇改善加算対象サービス　総括表）'!$B$25))</f>
        <v/>
      </c>
      <c r="AL80" s="494" t="str">
        <f>IF(基本情報入力シート!$B133="","",IF('別紙様式2-1（処遇改善加算対象サービス　総括表）'!$B$26="","",
'別紙様式2-1（処遇改善加算対象サービス　総括表）'!$B$26))</f>
        <v/>
      </c>
      <c r="AM80" s="494" t="str">
        <f>IF(基本情報入力シート!$B133="","",IF('別紙様式2-1（処遇改善加算対象サービス　総括表）'!$B$30="","",
'別紙様式2-1（処遇改善加算対象サービス　総括表）'!$B$30))</f>
        <v/>
      </c>
      <c r="AN80" s="494" t="str">
        <f>IF(基本情報入力シート!$B133="","",IF('別紙様式2-1（処遇改善加算対象サービス　総括表）'!$B$31="","",
'別紙様式2-1（処遇改善加算対象サービス　総括表）'!$B$31))</f>
        <v/>
      </c>
      <c r="AO80" s="508" t="str">
        <f>IF(基本情報入力シート!$B133="","",IF('別紙様式2-1（処遇改善加算対象サービス　総括表）'!$M$32="","",
'別紙様式2-1（処遇改善加算対象サービス　総括表）'!$M$32))</f>
        <v/>
      </c>
      <c r="AP80" s="494" t="str">
        <f>IF(基本情報入力シート!$B133="","",   IF('別紙様式2-2（処遇改善加算対象外サービス　総括表）'!$AH$17="","",'別紙様式2-2（処遇改善加算対象外サービス　総括表）'!$AH$17))</f>
        <v/>
      </c>
      <c r="AQ80" s="494" t="str">
        <f>IF(基本情報入力シート!$B133="","",   IF('別紙様式2-2（処遇改善加算対象外サービス　総括表）'!$AH$18="","", '別紙様式2-2（処遇改善加算対象外サービス　総括表）'!$AH$18))</f>
        <v/>
      </c>
      <c r="AR80" s="494" t="str">
        <f>IF(基本情報入力シート!$B133="","",   IF('別紙様式2-2（処遇改善加算対象外サービス　総括表）'!$AH$19="","",'別紙様式2-2（処遇改善加算対象外サービス　総括表）'!$AH$19))</f>
        <v/>
      </c>
      <c r="AS80" s="494" t="str">
        <f>IF(基本情報入力シート!$B133="","",   IF('別紙様式2-2（処遇改善加算対象外サービス　総括表）'!$F$21="","",'別紙様式2-2（処遇改善加算対象外サービス　総括表）'!$F$21))</f>
        <v/>
      </c>
      <c r="AT80" s="494" t="str">
        <f>IF(基本情報入力シート!$B133="","",   IF('別紙様式2-2（処遇改善加算対象外サービス　総括表）'!$F$22="","",'別紙様式2-2（処遇改善加算対象外サービス　総括表）'!$F$22))</f>
        <v/>
      </c>
      <c r="AU80" s="494" t="str">
        <f>IF(基本情報入力シート!$B133="","",   IF('別紙様式2-2（処遇改善加算対象外サービス　総括表）'!$F$23="","",'別紙様式2-2（処遇改善加算対象外サービス　総括表）'!$F$23))</f>
        <v/>
      </c>
      <c r="AV80" s="494" t="str">
        <f>IF(基本情報入力シート!$B133="","",   IF('別紙様式2-2（処遇改善加算対象外サービス　総括表）'!$F$24="","",'別紙様式2-2（処遇改善加算対象外サービス　総括表）'!$F$24))</f>
        <v/>
      </c>
      <c r="AW80" s="494" t="str">
        <f>IF(基本情報入力シート!$B133="","",   IF('別紙様式2-2（処遇改善加算対象外サービス　総括表）'!$F$25="","",'別紙様式2-2（処遇改善加算対象外サービス　総括表）'!$F$25))</f>
        <v/>
      </c>
      <c r="AX80" s="494" t="str">
        <f>IF(基本情報入力シート!$B133="","",   IF('別紙様式2-2（処遇改善加算対象外サービス　総括表）'!$F$26="","",'別紙様式2-2（処遇改善加算対象外サービス　総括表）'!$F$26))</f>
        <v/>
      </c>
      <c r="AY80" s="494" t="str">
        <f>IF(基本情報入力シート!$B133="","",   IF('別紙様式2-2（処遇改善加算対象外サービス　総括表）'!$F$27="","",'別紙様式2-2（処遇改善加算対象外サービス　総括表）'!$F$27))</f>
        <v/>
      </c>
      <c r="AZ80" s="494" t="str">
        <f>IF(基本情報入力シート!$B133="","",   IF('別紙様式2-2（処遇改善加算対象外サービス　総括表）'!$F$28="","",'別紙様式2-2（処遇改善加算対象外サービス　総括表）'!$F$28))</f>
        <v/>
      </c>
      <c r="BA80" s="494" t="str">
        <f>IF(基本情報入力シート!$B133="","",   IF('別紙様式2-2（処遇改善加算対象外サービス　総括表）'!$F$29="","",'別紙様式2-2（処遇改善加算対象外サービス　総括表）'!$F$29))</f>
        <v/>
      </c>
      <c r="BB80" s="494" t="str">
        <f>IF(基本情報入力シート!$B133="","",   IF('別紙様式2-2（処遇改善加算対象外サービス　総括表）'!$F$30="","",'別紙様式2-2（処遇改善加算対象外サービス　総括表）'!$F$30))</f>
        <v/>
      </c>
      <c r="BC80" s="494" t="str">
        <f>IF(基本情報入力シート!$B133="","",   IF('別紙様式2-2（処遇改善加算対象外サービス　総括表）'!$F$31="","",'別紙様式2-2（処遇改善加算対象外サービス　総括表）'!$F$31))</f>
        <v/>
      </c>
      <c r="BD80" s="494" t="str">
        <f>IF(基本情報入力シート!$B133="","",   IF('別紙様式2-2（処遇改善加算対象外サービス　総括表）'!$F$32="","",'別紙様式2-2（処遇改善加算対象外サービス　総括表）'!$F$32))</f>
        <v/>
      </c>
      <c r="BE80" s="494" t="str">
        <f>IF(基本情報入力シート!$B133="","",   IF('別紙様式2-2（処遇改善加算対象外サービス　総括表）'!$F$33="","",'別紙様式2-2（処遇改善加算対象外サービス　総括表）'!$F$33))</f>
        <v/>
      </c>
      <c r="BF80" s="494" t="str">
        <f>IF(基本情報入力シート!$B133="","",   IF('別紙様式2-2（処遇改善加算対象外サービス　総括表）'!$F$34="","",'別紙様式2-2（処遇改善加算対象外サービス　総括表）'!$F$34))</f>
        <v/>
      </c>
      <c r="BG80" s="494" t="str">
        <f>IF(基本情報入力シート!$B133="","",   IF('別紙様式2-2（処遇改善加算対象外サービス　総括表）'!$F$35="","",'別紙様式2-2（処遇改善加算対象外サービス　総括表）'!$F$35))</f>
        <v/>
      </c>
      <c r="BH80" s="494" t="str">
        <f>IF(基本情報入力シート!$B133="","",   IF('別紙様式2-2（処遇改善加算対象外サービス　総括表）'!$F$36="","",'別紙様式2-2（処遇改善加算対象外サービス　総括表）'!$F$36))</f>
        <v/>
      </c>
      <c r="BI80" s="494" t="str">
        <f>IF(基本情報入力シート!$B133="","",   IF('別紙様式2-2（処遇改善加算対象外サービス　総括表）'!$F$37="","",'別紙様式2-2（処遇改善加算対象外サービス　総括表）'!$F$37))</f>
        <v/>
      </c>
      <c r="BJ80" s="494" t="str">
        <f>IF(基本情報入力シート!$B133="","",   IF('別紙様式2-2（処遇改善加算対象外サービス　総括表）'!$F$38="","",'別紙様式2-2（処遇改善加算対象外サービス　総括表）'!$F$38))</f>
        <v/>
      </c>
      <c r="BK80" s="494" t="str">
        <f>IF(基本情報入力シート!$B133="","",   IF('別紙様式2-2（処遇改善加算対象外サービス　総括表）'!$F$39="","",'別紙様式2-2（処遇改善加算対象外サービス　総括表）'!$F$39))</f>
        <v/>
      </c>
      <c r="BL80" s="494" t="str">
        <f>IF(基本情報入力シート!$B133="","",   IF('別紙様式2-2（処遇改善加算対象外サービス　総括表）'!$F$40="","",'別紙様式2-2（処遇改善加算対象外サービス　総括表）'!$F$40))</f>
        <v/>
      </c>
      <c r="BM80" s="494" t="str">
        <f>IF(基本情報入力シート!$B133="","",   IF('別紙様式2-2（処遇改善加算対象外サービス　総括表）'!$F$41="","",'別紙様式2-2（処遇改善加算対象外サービス　総括表）'!$F$41))</f>
        <v/>
      </c>
      <c r="BN80" s="494" t="str">
        <f>IF(基本情報入力シート!$B133="","",   IF('別紙様式2-2（処遇改善加算対象外サービス　総括表）'!$F$42="","",'別紙様式2-2（処遇改善加算対象外サービス　総括表）'!$F$42))</f>
        <v/>
      </c>
      <c r="BO80" s="494" t="str">
        <f>IF(基本情報入力シート!$B133="","",   IF('別紙様式2-2（処遇改善加算対象外サービス　総括表）'!$F$43="","",'別紙様式2-2（処遇改善加算対象外サービス　総括表）'!$F$43))</f>
        <v/>
      </c>
      <c r="BP80" s="494" t="str">
        <f>IF(基本情報入力シート!$B133="","",   IF('別紙様式2-2（処遇改善加算対象外サービス　総括表）'!$F$44="","",'別紙様式2-2（処遇改善加算対象外サービス　総括表）'!$F$44))</f>
        <v/>
      </c>
      <c r="BQ80" s="494" t="str">
        <f>IF(基本情報入力シート!$B133="","",   IF('別紙様式2-2（処遇改善加算対象外サービス　総括表）'!$F$45="","",'別紙様式2-2（処遇改善加算対象外サービス　総括表）'!$F$45))</f>
        <v/>
      </c>
      <c r="BR80" s="494" t="str">
        <f>IF(基本情報入力シート!$B133="","",   IF('別紙様式2-2（処遇改善加算対象外サービス　総括表）'!$F$46="","",'別紙様式2-2（処遇改善加算対象外サービス　総括表）'!$F$46))</f>
        <v/>
      </c>
      <c r="BS80" s="494" t="str">
        <f>IF(基本情報入力シート!$B133="","",   IF('別紙様式2-2（処遇改善加算対象外サービス　総括表）'!$F$47="","",'別紙様式2-2（処遇改善加算対象外サービス　総括表）'!$F$47))</f>
        <v/>
      </c>
      <c r="BT80" s="494" t="str">
        <f>IF(基本情報入力シート!$B133="","",   IF('別紙様式2-2（処遇改善加算対象外サービス　総括表）'!$F$48="","",'別紙様式2-2（処遇改善加算対象外サービス　総括表）'!$F$48))</f>
        <v/>
      </c>
      <c r="BU80" s="494" t="str">
        <f>IF(基本情報入力シート!$B133="","",   IF('別紙様式2-2（処遇改善加算対象外サービス　総括表）'!$F$49="","",'別紙様式2-2（処遇改善加算対象外サービス　総括表）'!$F$49))</f>
        <v/>
      </c>
    </row>
    <row r="81" spans="1:73">
      <c r="A81" s="508" t="str">
        <f>IF('別紙様式2-3（個表） '!B91="","",'別紙様式2-3（個表） '!A91)</f>
        <v/>
      </c>
      <c r="B81" s="494" t="str">
        <f>IF(基本情報入力シート!B134="","",基本情報入力シート!B134)</f>
        <v/>
      </c>
      <c r="C81" s="513" t="str">
        <f>IF(基本情報入力シート!L134="","",基本情報入力シート!L134)</f>
        <v/>
      </c>
      <c r="D81" s="513" t="str">
        <f>IF(基本情報入力シート!Q134="","",基本情報入力シート!Q134)</f>
        <v/>
      </c>
      <c r="E81" s="513" t="str">
        <f>IF(基本情報入力シート!V134="","",基本情報入力シート!V134)</f>
        <v/>
      </c>
      <c r="F81" s="513" t="str">
        <f>IF(基本情報入力シート!W134="","",基本情報入力シート!W134)</f>
        <v/>
      </c>
      <c r="G81" s="513" t="str">
        <f>IF(基本情報入力シート!Z134="","",基本情報入力シート!Z134)</f>
        <v/>
      </c>
      <c r="H81" s="494" t="str">
        <f>IF(基本情報入力シート!AC134="","",基本情報入力シート!AC134)</f>
        <v/>
      </c>
      <c r="I81" s="514" t="str">
        <f>IF(基本情報入力シート!AD134="","",基本情報入力シート!AD134)</f>
        <v/>
      </c>
      <c r="J81" s="514" t="str">
        <f>IF(基本情報入力シート!AE134="","",基本情報入力シート!AE134)</f>
        <v/>
      </c>
      <c r="K81" s="508" t="str">
        <f>IF('別紙様式2-3（個表） '!J91="","",'別紙様式2-3（個表） '!J91)</f>
        <v/>
      </c>
      <c r="L81" s="508" t="str">
        <f>IF('別紙様式2-3（個表） '!K91="","",'別紙様式2-3（個表） '!K91)</f>
        <v/>
      </c>
      <c r="M81" s="508" t="str">
        <f>IF('別紙様式2-3（個表） '!L91="","",'別紙様式2-3（個表） '!L91)</f>
        <v/>
      </c>
      <c r="N81" s="508" t="str">
        <f>IF('別紙様式2-3（個表） '!M91="","",'別紙様式2-3（個表） '!M91)</f>
        <v/>
      </c>
      <c r="O81" s="508" t="str">
        <f>IF('別紙様式2-3（個表） '!N91="","",'別紙様式2-3（個表） '!N91)</f>
        <v/>
      </c>
      <c r="P81" s="508" t="str">
        <f>IF('別紙様式2-3（個表） '!O91="","",'別紙様式2-3（個表） '!O91)</f>
        <v>令和７年12月</v>
      </c>
      <c r="Q81" s="508" t="str">
        <f>IF('別紙様式2-3（個表） '!P91="","",'別紙様式2-3（個表） '!P91)</f>
        <v>未入力あり</v>
      </c>
      <c r="R81" s="508" t="str">
        <f>IF('別紙様式2-3（個表） '!Q91="","",'別紙様式2-3（個表） '!Q91)</f>
        <v/>
      </c>
      <c r="S81" s="508" t="str">
        <f>IF('別紙様式2-3（個表） '!R91="","",'別紙様式2-3（個表） '!R91)</f>
        <v/>
      </c>
      <c r="T81" s="508" t="str">
        <f>IF('別紙様式2-3（個表） '!S91="","",'別紙様式2-3（個表） '!S91)</f>
        <v/>
      </c>
      <c r="U81" s="494" t="str">
        <f>IF('別紙様式2-3（個表） '!T91="","",'別紙様式2-3（個表） '!T91)</f>
        <v/>
      </c>
      <c r="V81" s="508" t="str">
        <f ca="1">IF(基本情報入力シート!$B134="","",INDIRECT("基本情報入力シート!L1７"))</f>
        <v/>
      </c>
      <c r="W81" s="508" t="str">
        <f ca="1">IF(基本情報入力シート!$B134="","",INDIRECT("基本情報入力シート!L1８"))</f>
        <v/>
      </c>
      <c r="X81" s="508" t="str">
        <f ca="1">IF(基本情報入力シート!B134="","",INDIRECT("基本情報入力シート!L1９")&amp;(INDIRECT("基本情報入力シート!P19"))&amp;(INDIRECT("基本情報入力シート!Q19")))</f>
        <v/>
      </c>
      <c r="Y81" s="508" t="str">
        <f ca="1">IF(基本情報入力シート!$B134="","",INDIRECT("基本情報入力シート!L２０"))</f>
        <v/>
      </c>
      <c r="Z81" s="508" t="str">
        <f ca="1">IF(基本情報入力シート!$B134="","",INDIRECT("基本情報入力シート!L２１"))</f>
        <v/>
      </c>
      <c r="AA81" s="508" t="str">
        <f ca="1">IF(基本情報入力シート!$B134="","",INDIRECT("基本情報入力シート!L２２"))</f>
        <v/>
      </c>
      <c r="AB81" s="508" t="str">
        <f ca="1">IF(基本情報入力シート!$B134="","",INDIRECT("基本情報入力シート!L２３"))</f>
        <v/>
      </c>
      <c r="AC81" s="508" t="str">
        <f ca="1">IF(基本情報入力シート!$B134="","",INDIRECT("基本情報入力シート!L２４"))</f>
        <v/>
      </c>
      <c r="AD81" s="508" t="str">
        <f ca="1">IF(基本情報入力シート!$B134="","",INDIRECT("基本情報入力シート!L２５"))</f>
        <v/>
      </c>
      <c r="AE81" s="508" t="str">
        <f ca="1">IF(基本情報入力シート!$B134="","",INDIRECT("基本情報入力シート!L２6"))</f>
        <v/>
      </c>
      <c r="AF81" s="508" t="str">
        <f ca="1">IF(基本情報入力シート!$B134="","",INDIRECT("基本情報入力シート!L２７"))</f>
        <v/>
      </c>
      <c r="AG81" s="508" t="str">
        <f ca="1">IF(基本情報入力シート!$B134="","",INDIRECT("基本情報入力シート!L２８"))</f>
        <v/>
      </c>
      <c r="AH81" s="494" t="str">
        <f ca="1">IF(基本情報入力シート!$B134="","",INDIRECT("'別紙様式2-1（処遇改善加算対象サービス　総括表）'!AH18"))</f>
        <v/>
      </c>
      <c r="AI81" s="494" t="str">
        <f ca="1">IF(基本情報入力シート!$B134="","",INDIRECT("'別紙様式2-1（処遇改善加算対象サービス　総括表）'!AH２２"))</f>
        <v/>
      </c>
      <c r="AJ81" s="494" t="str">
        <f>IF(基本情報入力シート!$B134="","",IF('別紙様式2-1（処遇改善加算対象サービス　総括表）'!$B$24="","",
'別紙様式2-1（処遇改善加算対象サービス　総括表）'!$B$24))</f>
        <v/>
      </c>
      <c r="AK81" s="494" t="str">
        <f>IF(基本情報入力シート!$B134="","",IF('別紙様式2-1（処遇改善加算対象サービス　総括表）'!$B$25="","",
'別紙様式2-1（処遇改善加算対象サービス　総括表）'!$B$25))</f>
        <v/>
      </c>
      <c r="AL81" s="494" t="str">
        <f>IF(基本情報入力シート!$B134="","",IF('別紙様式2-1（処遇改善加算対象サービス　総括表）'!$B$26="","",
'別紙様式2-1（処遇改善加算対象サービス　総括表）'!$B$26))</f>
        <v/>
      </c>
      <c r="AM81" s="494" t="str">
        <f>IF(基本情報入力シート!$B134="","",IF('別紙様式2-1（処遇改善加算対象サービス　総括表）'!$B$30="","",
'別紙様式2-1（処遇改善加算対象サービス　総括表）'!$B$30))</f>
        <v/>
      </c>
      <c r="AN81" s="494" t="str">
        <f>IF(基本情報入力シート!$B134="","",IF('別紙様式2-1（処遇改善加算対象サービス　総括表）'!$B$31="","",
'別紙様式2-1（処遇改善加算対象サービス　総括表）'!$B$31))</f>
        <v/>
      </c>
      <c r="AO81" s="508" t="str">
        <f>IF(基本情報入力シート!$B134="","",IF('別紙様式2-1（処遇改善加算対象サービス　総括表）'!$M$32="","",
'別紙様式2-1（処遇改善加算対象サービス　総括表）'!$M$32))</f>
        <v/>
      </c>
      <c r="AP81" s="494" t="str">
        <f>IF(基本情報入力シート!$B134="","",   IF('別紙様式2-2（処遇改善加算対象外サービス　総括表）'!$AH$17="","",'別紙様式2-2（処遇改善加算対象外サービス　総括表）'!$AH$17))</f>
        <v/>
      </c>
      <c r="AQ81" s="494" t="str">
        <f>IF(基本情報入力シート!$B134="","",   IF('別紙様式2-2（処遇改善加算対象外サービス　総括表）'!$AH$18="","", '別紙様式2-2（処遇改善加算対象外サービス　総括表）'!$AH$18))</f>
        <v/>
      </c>
      <c r="AR81" s="494" t="str">
        <f>IF(基本情報入力シート!$B134="","",   IF('別紙様式2-2（処遇改善加算対象外サービス　総括表）'!$AH$19="","",'別紙様式2-2（処遇改善加算対象外サービス　総括表）'!$AH$19))</f>
        <v/>
      </c>
      <c r="AS81" s="494" t="str">
        <f>IF(基本情報入力シート!$B134="","",   IF('別紙様式2-2（処遇改善加算対象外サービス　総括表）'!$F$21="","",'別紙様式2-2（処遇改善加算対象外サービス　総括表）'!$F$21))</f>
        <v/>
      </c>
      <c r="AT81" s="494" t="str">
        <f>IF(基本情報入力シート!$B134="","",   IF('別紙様式2-2（処遇改善加算対象外サービス　総括表）'!$F$22="","",'別紙様式2-2（処遇改善加算対象外サービス　総括表）'!$F$22))</f>
        <v/>
      </c>
      <c r="AU81" s="494" t="str">
        <f>IF(基本情報入力シート!$B134="","",   IF('別紙様式2-2（処遇改善加算対象外サービス　総括表）'!$F$23="","",'別紙様式2-2（処遇改善加算対象外サービス　総括表）'!$F$23))</f>
        <v/>
      </c>
      <c r="AV81" s="494" t="str">
        <f>IF(基本情報入力シート!$B134="","",   IF('別紙様式2-2（処遇改善加算対象外サービス　総括表）'!$F$24="","",'別紙様式2-2（処遇改善加算対象外サービス　総括表）'!$F$24))</f>
        <v/>
      </c>
      <c r="AW81" s="494" t="str">
        <f>IF(基本情報入力シート!$B134="","",   IF('別紙様式2-2（処遇改善加算対象外サービス　総括表）'!$F$25="","",'別紙様式2-2（処遇改善加算対象外サービス　総括表）'!$F$25))</f>
        <v/>
      </c>
      <c r="AX81" s="494" t="str">
        <f>IF(基本情報入力シート!$B134="","",   IF('別紙様式2-2（処遇改善加算対象外サービス　総括表）'!$F$26="","",'別紙様式2-2（処遇改善加算対象外サービス　総括表）'!$F$26))</f>
        <v/>
      </c>
      <c r="AY81" s="494" t="str">
        <f>IF(基本情報入力シート!$B134="","",   IF('別紙様式2-2（処遇改善加算対象外サービス　総括表）'!$F$27="","",'別紙様式2-2（処遇改善加算対象外サービス　総括表）'!$F$27))</f>
        <v/>
      </c>
      <c r="AZ81" s="494" t="str">
        <f>IF(基本情報入力シート!$B134="","",   IF('別紙様式2-2（処遇改善加算対象外サービス　総括表）'!$F$28="","",'別紙様式2-2（処遇改善加算対象外サービス　総括表）'!$F$28))</f>
        <v/>
      </c>
      <c r="BA81" s="494" t="str">
        <f>IF(基本情報入力シート!$B134="","",   IF('別紙様式2-2（処遇改善加算対象外サービス　総括表）'!$F$29="","",'別紙様式2-2（処遇改善加算対象外サービス　総括表）'!$F$29))</f>
        <v/>
      </c>
      <c r="BB81" s="494" t="str">
        <f>IF(基本情報入力シート!$B134="","",   IF('別紙様式2-2（処遇改善加算対象外サービス　総括表）'!$F$30="","",'別紙様式2-2（処遇改善加算対象外サービス　総括表）'!$F$30))</f>
        <v/>
      </c>
      <c r="BC81" s="494" t="str">
        <f>IF(基本情報入力シート!$B134="","",   IF('別紙様式2-2（処遇改善加算対象外サービス　総括表）'!$F$31="","",'別紙様式2-2（処遇改善加算対象外サービス　総括表）'!$F$31))</f>
        <v/>
      </c>
      <c r="BD81" s="494" t="str">
        <f>IF(基本情報入力シート!$B134="","",   IF('別紙様式2-2（処遇改善加算対象外サービス　総括表）'!$F$32="","",'別紙様式2-2（処遇改善加算対象外サービス　総括表）'!$F$32))</f>
        <v/>
      </c>
      <c r="BE81" s="494" t="str">
        <f>IF(基本情報入力シート!$B134="","",   IF('別紙様式2-2（処遇改善加算対象外サービス　総括表）'!$F$33="","",'別紙様式2-2（処遇改善加算対象外サービス　総括表）'!$F$33))</f>
        <v/>
      </c>
      <c r="BF81" s="494" t="str">
        <f>IF(基本情報入力シート!$B134="","",   IF('別紙様式2-2（処遇改善加算対象外サービス　総括表）'!$F$34="","",'別紙様式2-2（処遇改善加算対象外サービス　総括表）'!$F$34))</f>
        <v/>
      </c>
      <c r="BG81" s="494" t="str">
        <f>IF(基本情報入力シート!$B134="","",   IF('別紙様式2-2（処遇改善加算対象外サービス　総括表）'!$F$35="","",'別紙様式2-2（処遇改善加算対象外サービス　総括表）'!$F$35))</f>
        <v/>
      </c>
      <c r="BH81" s="494" t="str">
        <f>IF(基本情報入力シート!$B134="","",   IF('別紙様式2-2（処遇改善加算対象外サービス　総括表）'!$F$36="","",'別紙様式2-2（処遇改善加算対象外サービス　総括表）'!$F$36))</f>
        <v/>
      </c>
      <c r="BI81" s="494" t="str">
        <f>IF(基本情報入力シート!$B134="","",   IF('別紙様式2-2（処遇改善加算対象外サービス　総括表）'!$F$37="","",'別紙様式2-2（処遇改善加算対象外サービス　総括表）'!$F$37))</f>
        <v/>
      </c>
      <c r="BJ81" s="494" t="str">
        <f>IF(基本情報入力シート!$B134="","",   IF('別紙様式2-2（処遇改善加算対象外サービス　総括表）'!$F$38="","",'別紙様式2-2（処遇改善加算対象外サービス　総括表）'!$F$38))</f>
        <v/>
      </c>
      <c r="BK81" s="494" t="str">
        <f>IF(基本情報入力シート!$B134="","",   IF('別紙様式2-2（処遇改善加算対象外サービス　総括表）'!$F$39="","",'別紙様式2-2（処遇改善加算対象外サービス　総括表）'!$F$39))</f>
        <v/>
      </c>
      <c r="BL81" s="494" t="str">
        <f>IF(基本情報入力シート!$B134="","",   IF('別紙様式2-2（処遇改善加算対象外サービス　総括表）'!$F$40="","",'別紙様式2-2（処遇改善加算対象外サービス　総括表）'!$F$40))</f>
        <v/>
      </c>
      <c r="BM81" s="494" t="str">
        <f>IF(基本情報入力シート!$B134="","",   IF('別紙様式2-2（処遇改善加算対象外サービス　総括表）'!$F$41="","",'別紙様式2-2（処遇改善加算対象外サービス　総括表）'!$F$41))</f>
        <v/>
      </c>
      <c r="BN81" s="494" t="str">
        <f>IF(基本情報入力シート!$B134="","",   IF('別紙様式2-2（処遇改善加算対象外サービス　総括表）'!$F$42="","",'別紙様式2-2（処遇改善加算対象外サービス　総括表）'!$F$42))</f>
        <v/>
      </c>
      <c r="BO81" s="494" t="str">
        <f>IF(基本情報入力シート!$B134="","",   IF('別紙様式2-2（処遇改善加算対象外サービス　総括表）'!$F$43="","",'別紙様式2-2（処遇改善加算対象外サービス　総括表）'!$F$43))</f>
        <v/>
      </c>
      <c r="BP81" s="494" t="str">
        <f>IF(基本情報入力シート!$B134="","",   IF('別紙様式2-2（処遇改善加算対象外サービス　総括表）'!$F$44="","",'別紙様式2-2（処遇改善加算対象外サービス　総括表）'!$F$44))</f>
        <v/>
      </c>
      <c r="BQ81" s="494" t="str">
        <f>IF(基本情報入力シート!$B134="","",   IF('別紙様式2-2（処遇改善加算対象外サービス　総括表）'!$F$45="","",'別紙様式2-2（処遇改善加算対象外サービス　総括表）'!$F$45))</f>
        <v/>
      </c>
      <c r="BR81" s="494" t="str">
        <f>IF(基本情報入力シート!$B134="","",   IF('別紙様式2-2（処遇改善加算対象外サービス　総括表）'!$F$46="","",'別紙様式2-2（処遇改善加算対象外サービス　総括表）'!$F$46))</f>
        <v/>
      </c>
      <c r="BS81" s="494" t="str">
        <f>IF(基本情報入力シート!$B134="","",   IF('別紙様式2-2（処遇改善加算対象外サービス　総括表）'!$F$47="","",'別紙様式2-2（処遇改善加算対象外サービス　総括表）'!$F$47))</f>
        <v/>
      </c>
      <c r="BT81" s="494" t="str">
        <f>IF(基本情報入力シート!$B134="","",   IF('別紙様式2-2（処遇改善加算対象外サービス　総括表）'!$F$48="","",'別紙様式2-2（処遇改善加算対象外サービス　総括表）'!$F$48))</f>
        <v/>
      </c>
      <c r="BU81" s="494" t="str">
        <f>IF(基本情報入力シート!$B134="","",   IF('別紙様式2-2（処遇改善加算対象外サービス　総括表）'!$F$49="","",'別紙様式2-2（処遇改善加算対象外サービス　総括表）'!$F$49))</f>
        <v/>
      </c>
    </row>
    <row r="82" spans="1:73">
      <c r="A82" s="508" t="str">
        <f>IF('別紙様式2-3（個表） '!B92="","",'別紙様式2-3（個表） '!A92)</f>
        <v/>
      </c>
      <c r="B82" s="494" t="str">
        <f>IF(基本情報入力シート!B135="","",基本情報入力シート!B135)</f>
        <v/>
      </c>
      <c r="C82" s="513" t="str">
        <f>IF(基本情報入力シート!L135="","",基本情報入力シート!L135)</f>
        <v/>
      </c>
      <c r="D82" s="513" t="str">
        <f>IF(基本情報入力シート!Q135="","",基本情報入力シート!Q135)</f>
        <v/>
      </c>
      <c r="E82" s="513" t="str">
        <f>IF(基本情報入力シート!V135="","",基本情報入力シート!V135)</f>
        <v/>
      </c>
      <c r="F82" s="513" t="str">
        <f>IF(基本情報入力シート!W135="","",基本情報入力シート!W135)</f>
        <v/>
      </c>
      <c r="G82" s="513" t="str">
        <f>IF(基本情報入力シート!Z135="","",基本情報入力シート!Z135)</f>
        <v/>
      </c>
      <c r="H82" s="494" t="str">
        <f>IF(基本情報入力シート!AC135="","",基本情報入力シート!AC135)</f>
        <v/>
      </c>
      <c r="I82" s="514" t="str">
        <f>IF(基本情報入力シート!AD135="","",基本情報入力シート!AD135)</f>
        <v/>
      </c>
      <c r="J82" s="514" t="str">
        <f>IF(基本情報入力シート!AE135="","",基本情報入力シート!AE135)</f>
        <v/>
      </c>
      <c r="K82" s="508" t="str">
        <f>IF('別紙様式2-3（個表） '!J92="","",'別紙様式2-3（個表） '!J92)</f>
        <v/>
      </c>
      <c r="L82" s="508" t="str">
        <f>IF('別紙様式2-3（個表） '!K92="","",'別紙様式2-3（個表） '!K92)</f>
        <v/>
      </c>
      <c r="M82" s="508" t="str">
        <f>IF('別紙様式2-3（個表） '!L92="","",'別紙様式2-3（個表） '!L92)</f>
        <v/>
      </c>
      <c r="N82" s="508" t="str">
        <f>IF('別紙様式2-3（個表） '!M92="","",'別紙様式2-3（個表） '!M92)</f>
        <v/>
      </c>
      <c r="O82" s="508" t="str">
        <f>IF('別紙様式2-3（個表） '!N92="","",'別紙様式2-3（個表） '!N92)</f>
        <v/>
      </c>
      <c r="P82" s="508" t="str">
        <f>IF('別紙様式2-3（個表） '!O92="","",'別紙様式2-3（個表） '!O92)</f>
        <v>令和７年12月</v>
      </c>
      <c r="Q82" s="508" t="str">
        <f>IF('別紙様式2-3（個表） '!P92="","",'別紙様式2-3（個表） '!P92)</f>
        <v>未入力あり</v>
      </c>
      <c r="R82" s="508" t="str">
        <f>IF('別紙様式2-3（個表） '!Q92="","",'別紙様式2-3（個表） '!Q92)</f>
        <v/>
      </c>
      <c r="S82" s="508" t="str">
        <f>IF('別紙様式2-3（個表） '!R92="","",'別紙様式2-3（個表） '!R92)</f>
        <v/>
      </c>
      <c r="T82" s="508" t="str">
        <f>IF('別紙様式2-3（個表） '!S92="","",'別紙様式2-3（個表） '!S92)</f>
        <v/>
      </c>
      <c r="U82" s="494" t="str">
        <f>IF('別紙様式2-3（個表） '!T92="","",'別紙様式2-3（個表） '!T92)</f>
        <v/>
      </c>
      <c r="V82" s="508" t="str">
        <f ca="1">IF(基本情報入力シート!$B135="","",INDIRECT("基本情報入力シート!L1７"))</f>
        <v/>
      </c>
      <c r="W82" s="508" t="str">
        <f ca="1">IF(基本情報入力シート!$B135="","",INDIRECT("基本情報入力シート!L1８"))</f>
        <v/>
      </c>
      <c r="X82" s="508" t="str">
        <f ca="1">IF(基本情報入力シート!B135="","",INDIRECT("基本情報入力シート!L1９")&amp;(INDIRECT("基本情報入力シート!P19"))&amp;(INDIRECT("基本情報入力シート!Q19")))</f>
        <v/>
      </c>
      <c r="Y82" s="508" t="str">
        <f ca="1">IF(基本情報入力シート!$B135="","",INDIRECT("基本情報入力シート!L２０"))</f>
        <v/>
      </c>
      <c r="Z82" s="508" t="str">
        <f ca="1">IF(基本情報入力シート!$B135="","",INDIRECT("基本情報入力シート!L２１"))</f>
        <v/>
      </c>
      <c r="AA82" s="508" t="str">
        <f ca="1">IF(基本情報入力シート!$B135="","",INDIRECT("基本情報入力シート!L２２"))</f>
        <v/>
      </c>
      <c r="AB82" s="508" t="str">
        <f ca="1">IF(基本情報入力シート!$B135="","",INDIRECT("基本情報入力シート!L２３"))</f>
        <v/>
      </c>
      <c r="AC82" s="508" t="str">
        <f ca="1">IF(基本情報入力シート!$B135="","",INDIRECT("基本情報入力シート!L２４"))</f>
        <v/>
      </c>
      <c r="AD82" s="508" t="str">
        <f ca="1">IF(基本情報入力シート!$B135="","",INDIRECT("基本情報入力シート!L２５"))</f>
        <v/>
      </c>
      <c r="AE82" s="508" t="str">
        <f ca="1">IF(基本情報入力シート!$B135="","",INDIRECT("基本情報入力シート!L２6"))</f>
        <v/>
      </c>
      <c r="AF82" s="508" t="str">
        <f ca="1">IF(基本情報入力シート!$B135="","",INDIRECT("基本情報入力シート!L２７"))</f>
        <v/>
      </c>
      <c r="AG82" s="508" t="str">
        <f ca="1">IF(基本情報入力シート!$B135="","",INDIRECT("基本情報入力シート!L２８"))</f>
        <v/>
      </c>
      <c r="AH82" s="494" t="str">
        <f ca="1">IF(基本情報入力シート!$B135="","",INDIRECT("'別紙様式2-1（処遇改善加算対象サービス　総括表）'!AH18"))</f>
        <v/>
      </c>
      <c r="AI82" s="494" t="str">
        <f ca="1">IF(基本情報入力シート!$B135="","",INDIRECT("'別紙様式2-1（処遇改善加算対象サービス　総括表）'!AH２２"))</f>
        <v/>
      </c>
      <c r="AJ82" s="494" t="str">
        <f>IF(基本情報入力シート!$B135="","",IF('別紙様式2-1（処遇改善加算対象サービス　総括表）'!$B$24="","",
'別紙様式2-1（処遇改善加算対象サービス　総括表）'!$B$24))</f>
        <v/>
      </c>
      <c r="AK82" s="494" t="str">
        <f>IF(基本情報入力シート!$B135="","",IF('別紙様式2-1（処遇改善加算対象サービス　総括表）'!$B$25="","",
'別紙様式2-1（処遇改善加算対象サービス　総括表）'!$B$25))</f>
        <v/>
      </c>
      <c r="AL82" s="494" t="str">
        <f>IF(基本情報入力シート!$B135="","",IF('別紙様式2-1（処遇改善加算対象サービス　総括表）'!$B$26="","",
'別紙様式2-1（処遇改善加算対象サービス　総括表）'!$B$26))</f>
        <v/>
      </c>
      <c r="AM82" s="494" t="str">
        <f>IF(基本情報入力シート!$B135="","",IF('別紙様式2-1（処遇改善加算対象サービス　総括表）'!$B$30="","",
'別紙様式2-1（処遇改善加算対象サービス　総括表）'!$B$30))</f>
        <v/>
      </c>
      <c r="AN82" s="494" t="str">
        <f>IF(基本情報入力シート!$B135="","",IF('別紙様式2-1（処遇改善加算対象サービス　総括表）'!$B$31="","",
'別紙様式2-1（処遇改善加算対象サービス　総括表）'!$B$31))</f>
        <v/>
      </c>
      <c r="AO82" s="508" t="str">
        <f>IF(基本情報入力シート!$B135="","",IF('別紙様式2-1（処遇改善加算対象サービス　総括表）'!$M$32="","",
'別紙様式2-1（処遇改善加算対象サービス　総括表）'!$M$32))</f>
        <v/>
      </c>
      <c r="AP82" s="494" t="str">
        <f>IF(基本情報入力シート!$B135="","",   IF('別紙様式2-2（処遇改善加算対象外サービス　総括表）'!$AH$17="","",'別紙様式2-2（処遇改善加算対象外サービス　総括表）'!$AH$17))</f>
        <v/>
      </c>
      <c r="AQ82" s="494" t="str">
        <f>IF(基本情報入力シート!$B135="","",   IF('別紙様式2-2（処遇改善加算対象外サービス　総括表）'!$AH$18="","", '別紙様式2-2（処遇改善加算対象外サービス　総括表）'!$AH$18))</f>
        <v/>
      </c>
      <c r="AR82" s="494" t="str">
        <f>IF(基本情報入力シート!$B135="","",   IF('別紙様式2-2（処遇改善加算対象外サービス　総括表）'!$AH$19="","",'別紙様式2-2（処遇改善加算対象外サービス　総括表）'!$AH$19))</f>
        <v/>
      </c>
      <c r="AS82" s="494" t="str">
        <f>IF(基本情報入力シート!$B135="","",   IF('別紙様式2-2（処遇改善加算対象外サービス　総括表）'!$F$21="","",'別紙様式2-2（処遇改善加算対象外サービス　総括表）'!$F$21))</f>
        <v/>
      </c>
      <c r="AT82" s="494" t="str">
        <f>IF(基本情報入力シート!$B135="","",   IF('別紙様式2-2（処遇改善加算対象外サービス　総括表）'!$F$22="","",'別紙様式2-2（処遇改善加算対象外サービス　総括表）'!$F$22))</f>
        <v/>
      </c>
      <c r="AU82" s="494" t="str">
        <f>IF(基本情報入力シート!$B135="","",   IF('別紙様式2-2（処遇改善加算対象外サービス　総括表）'!$F$23="","",'別紙様式2-2（処遇改善加算対象外サービス　総括表）'!$F$23))</f>
        <v/>
      </c>
      <c r="AV82" s="494" t="str">
        <f>IF(基本情報入力シート!$B135="","",   IF('別紙様式2-2（処遇改善加算対象外サービス　総括表）'!$F$24="","",'別紙様式2-2（処遇改善加算対象外サービス　総括表）'!$F$24))</f>
        <v/>
      </c>
      <c r="AW82" s="494" t="str">
        <f>IF(基本情報入力シート!$B135="","",   IF('別紙様式2-2（処遇改善加算対象外サービス　総括表）'!$F$25="","",'別紙様式2-2（処遇改善加算対象外サービス　総括表）'!$F$25))</f>
        <v/>
      </c>
      <c r="AX82" s="494" t="str">
        <f>IF(基本情報入力シート!$B135="","",   IF('別紙様式2-2（処遇改善加算対象外サービス　総括表）'!$F$26="","",'別紙様式2-2（処遇改善加算対象外サービス　総括表）'!$F$26))</f>
        <v/>
      </c>
      <c r="AY82" s="494" t="str">
        <f>IF(基本情報入力シート!$B135="","",   IF('別紙様式2-2（処遇改善加算対象外サービス　総括表）'!$F$27="","",'別紙様式2-2（処遇改善加算対象外サービス　総括表）'!$F$27))</f>
        <v/>
      </c>
      <c r="AZ82" s="494" t="str">
        <f>IF(基本情報入力シート!$B135="","",   IF('別紙様式2-2（処遇改善加算対象外サービス　総括表）'!$F$28="","",'別紙様式2-2（処遇改善加算対象外サービス　総括表）'!$F$28))</f>
        <v/>
      </c>
      <c r="BA82" s="494" t="str">
        <f>IF(基本情報入力シート!$B135="","",   IF('別紙様式2-2（処遇改善加算対象外サービス　総括表）'!$F$29="","",'別紙様式2-2（処遇改善加算対象外サービス　総括表）'!$F$29))</f>
        <v/>
      </c>
      <c r="BB82" s="494" t="str">
        <f>IF(基本情報入力シート!$B135="","",   IF('別紙様式2-2（処遇改善加算対象外サービス　総括表）'!$F$30="","",'別紙様式2-2（処遇改善加算対象外サービス　総括表）'!$F$30))</f>
        <v/>
      </c>
      <c r="BC82" s="494" t="str">
        <f>IF(基本情報入力シート!$B135="","",   IF('別紙様式2-2（処遇改善加算対象外サービス　総括表）'!$F$31="","",'別紙様式2-2（処遇改善加算対象外サービス　総括表）'!$F$31))</f>
        <v/>
      </c>
      <c r="BD82" s="494" t="str">
        <f>IF(基本情報入力シート!$B135="","",   IF('別紙様式2-2（処遇改善加算対象外サービス　総括表）'!$F$32="","",'別紙様式2-2（処遇改善加算対象外サービス　総括表）'!$F$32))</f>
        <v/>
      </c>
      <c r="BE82" s="494" t="str">
        <f>IF(基本情報入力シート!$B135="","",   IF('別紙様式2-2（処遇改善加算対象外サービス　総括表）'!$F$33="","",'別紙様式2-2（処遇改善加算対象外サービス　総括表）'!$F$33))</f>
        <v/>
      </c>
      <c r="BF82" s="494" t="str">
        <f>IF(基本情報入力シート!$B135="","",   IF('別紙様式2-2（処遇改善加算対象外サービス　総括表）'!$F$34="","",'別紙様式2-2（処遇改善加算対象外サービス　総括表）'!$F$34))</f>
        <v/>
      </c>
      <c r="BG82" s="494" t="str">
        <f>IF(基本情報入力シート!$B135="","",   IF('別紙様式2-2（処遇改善加算対象外サービス　総括表）'!$F$35="","",'別紙様式2-2（処遇改善加算対象外サービス　総括表）'!$F$35))</f>
        <v/>
      </c>
      <c r="BH82" s="494" t="str">
        <f>IF(基本情報入力シート!$B135="","",   IF('別紙様式2-2（処遇改善加算対象外サービス　総括表）'!$F$36="","",'別紙様式2-2（処遇改善加算対象外サービス　総括表）'!$F$36))</f>
        <v/>
      </c>
      <c r="BI82" s="494" t="str">
        <f>IF(基本情報入力シート!$B135="","",   IF('別紙様式2-2（処遇改善加算対象外サービス　総括表）'!$F$37="","",'別紙様式2-2（処遇改善加算対象外サービス　総括表）'!$F$37))</f>
        <v/>
      </c>
      <c r="BJ82" s="494" t="str">
        <f>IF(基本情報入力シート!$B135="","",   IF('別紙様式2-2（処遇改善加算対象外サービス　総括表）'!$F$38="","",'別紙様式2-2（処遇改善加算対象外サービス　総括表）'!$F$38))</f>
        <v/>
      </c>
      <c r="BK82" s="494" t="str">
        <f>IF(基本情報入力シート!$B135="","",   IF('別紙様式2-2（処遇改善加算対象外サービス　総括表）'!$F$39="","",'別紙様式2-2（処遇改善加算対象外サービス　総括表）'!$F$39))</f>
        <v/>
      </c>
      <c r="BL82" s="494" t="str">
        <f>IF(基本情報入力シート!$B135="","",   IF('別紙様式2-2（処遇改善加算対象外サービス　総括表）'!$F$40="","",'別紙様式2-2（処遇改善加算対象外サービス　総括表）'!$F$40))</f>
        <v/>
      </c>
      <c r="BM82" s="494" t="str">
        <f>IF(基本情報入力シート!$B135="","",   IF('別紙様式2-2（処遇改善加算対象外サービス　総括表）'!$F$41="","",'別紙様式2-2（処遇改善加算対象外サービス　総括表）'!$F$41))</f>
        <v/>
      </c>
      <c r="BN82" s="494" t="str">
        <f>IF(基本情報入力シート!$B135="","",   IF('別紙様式2-2（処遇改善加算対象外サービス　総括表）'!$F$42="","",'別紙様式2-2（処遇改善加算対象外サービス　総括表）'!$F$42))</f>
        <v/>
      </c>
      <c r="BO82" s="494" t="str">
        <f>IF(基本情報入力シート!$B135="","",   IF('別紙様式2-2（処遇改善加算対象外サービス　総括表）'!$F$43="","",'別紙様式2-2（処遇改善加算対象外サービス　総括表）'!$F$43))</f>
        <v/>
      </c>
      <c r="BP82" s="494" t="str">
        <f>IF(基本情報入力シート!$B135="","",   IF('別紙様式2-2（処遇改善加算対象外サービス　総括表）'!$F$44="","",'別紙様式2-2（処遇改善加算対象外サービス　総括表）'!$F$44))</f>
        <v/>
      </c>
      <c r="BQ82" s="494" t="str">
        <f>IF(基本情報入力シート!$B135="","",   IF('別紙様式2-2（処遇改善加算対象外サービス　総括表）'!$F$45="","",'別紙様式2-2（処遇改善加算対象外サービス　総括表）'!$F$45))</f>
        <v/>
      </c>
      <c r="BR82" s="494" t="str">
        <f>IF(基本情報入力シート!$B135="","",   IF('別紙様式2-2（処遇改善加算対象外サービス　総括表）'!$F$46="","",'別紙様式2-2（処遇改善加算対象外サービス　総括表）'!$F$46))</f>
        <v/>
      </c>
      <c r="BS82" s="494" t="str">
        <f>IF(基本情報入力シート!$B135="","",   IF('別紙様式2-2（処遇改善加算対象外サービス　総括表）'!$F$47="","",'別紙様式2-2（処遇改善加算対象外サービス　総括表）'!$F$47))</f>
        <v/>
      </c>
      <c r="BT82" s="494" t="str">
        <f>IF(基本情報入力シート!$B135="","",   IF('別紙様式2-2（処遇改善加算対象外サービス　総括表）'!$F$48="","",'別紙様式2-2（処遇改善加算対象外サービス　総括表）'!$F$48))</f>
        <v/>
      </c>
      <c r="BU82" s="494" t="str">
        <f>IF(基本情報入力シート!$B135="","",   IF('別紙様式2-2（処遇改善加算対象外サービス　総括表）'!$F$49="","",'別紙様式2-2（処遇改善加算対象外サービス　総括表）'!$F$49))</f>
        <v/>
      </c>
    </row>
    <row r="83" spans="1:73">
      <c r="A83" s="508" t="str">
        <f>IF('別紙様式2-3（個表） '!B93="","",'別紙様式2-3（個表） '!A93)</f>
        <v/>
      </c>
      <c r="B83" s="494" t="str">
        <f>IF(基本情報入力シート!B136="","",基本情報入力シート!B136)</f>
        <v/>
      </c>
      <c r="C83" s="513" t="str">
        <f>IF(基本情報入力シート!L136="","",基本情報入力シート!L136)</f>
        <v/>
      </c>
      <c r="D83" s="513" t="str">
        <f>IF(基本情報入力シート!Q136="","",基本情報入力シート!Q136)</f>
        <v/>
      </c>
      <c r="E83" s="513" t="str">
        <f>IF(基本情報入力シート!V136="","",基本情報入力シート!V136)</f>
        <v/>
      </c>
      <c r="F83" s="513" t="str">
        <f>IF(基本情報入力シート!W136="","",基本情報入力シート!W136)</f>
        <v/>
      </c>
      <c r="G83" s="513" t="str">
        <f>IF(基本情報入力シート!Z136="","",基本情報入力シート!Z136)</f>
        <v/>
      </c>
      <c r="H83" s="494" t="str">
        <f>IF(基本情報入力シート!AC136="","",基本情報入力シート!AC136)</f>
        <v/>
      </c>
      <c r="I83" s="514" t="str">
        <f>IF(基本情報入力シート!AD136="","",基本情報入力シート!AD136)</f>
        <v/>
      </c>
      <c r="J83" s="514" t="str">
        <f>IF(基本情報入力シート!AE136="","",基本情報入力シート!AE136)</f>
        <v/>
      </c>
      <c r="K83" s="508" t="str">
        <f>IF('別紙様式2-3（個表） '!J93="","",'別紙様式2-3（個表） '!J93)</f>
        <v/>
      </c>
      <c r="L83" s="508" t="str">
        <f>IF('別紙様式2-3（個表） '!K93="","",'別紙様式2-3（個表） '!K93)</f>
        <v/>
      </c>
      <c r="M83" s="508" t="str">
        <f>IF('別紙様式2-3（個表） '!L93="","",'別紙様式2-3（個表） '!L93)</f>
        <v/>
      </c>
      <c r="N83" s="508" t="str">
        <f>IF('別紙様式2-3（個表） '!M93="","",'別紙様式2-3（個表） '!M93)</f>
        <v/>
      </c>
      <c r="O83" s="508" t="str">
        <f>IF('別紙様式2-3（個表） '!N93="","",'別紙様式2-3（個表） '!N93)</f>
        <v/>
      </c>
      <c r="P83" s="508" t="str">
        <f>IF('別紙様式2-3（個表） '!O93="","",'別紙様式2-3（個表） '!O93)</f>
        <v>令和７年12月</v>
      </c>
      <c r="Q83" s="508" t="str">
        <f>IF('別紙様式2-3（個表） '!P93="","",'別紙様式2-3（個表） '!P93)</f>
        <v>未入力あり</v>
      </c>
      <c r="R83" s="508" t="str">
        <f>IF('別紙様式2-3（個表） '!Q93="","",'別紙様式2-3（個表） '!Q93)</f>
        <v/>
      </c>
      <c r="S83" s="508" t="str">
        <f>IF('別紙様式2-3（個表） '!R93="","",'別紙様式2-3（個表） '!R93)</f>
        <v/>
      </c>
      <c r="T83" s="508" t="str">
        <f>IF('別紙様式2-3（個表） '!S93="","",'別紙様式2-3（個表） '!S93)</f>
        <v/>
      </c>
      <c r="U83" s="494" t="str">
        <f>IF('別紙様式2-3（個表） '!T93="","",'別紙様式2-3（個表） '!T93)</f>
        <v/>
      </c>
      <c r="V83" s="508" t="str">
        <f ca="1">IF(基本情報入力シート!$B136="","",INDIRECT("基本情報入力シート!L1７"))</f>
        <v/>
      </c>
      <c r="W83" s="508" t="str">
        <f ca="1">IF(基本情報入力シート!$B136="","",INDIRECT("基本情報入力シート!L1８"))</f>
        <v/>
      </c>
      <c r="X83" s="508" t="str">
        <f ca="1">IF(基本情報入力シート!B136="","",INDIRECT("基本情報入力シート!L1９")&amp;(INDIRECT("基本情報入力シート!P19"))&amp;(INDIRECT("基本情報入力シート!Q19")))</f>
        <v/>
      </c>
      <c r="Y83" s="508" t="str">
        <f ca="1">IF(基本情報入力シート!$B136="","",INDIRECT("基本情報入力シート!L２０"))</f>
        <v/>
      </c>
      <c r="Z83" s="508" t="str">
        <f ca="1">IF(基本情報入力シート!$B136="","",INDIRECT("基本情報入力シート!L２１"))</f>
        <v/>
      </c>
      <c r="AA83" s="508" t="str">
        <f ca="1">IF(基本情報入力シート!$B136="","",INDIRECT("基本情報入力シート!L２２"))</f>
        <v/>
      </c>
      <c r="AB83" s="508" t="str">
        <f ca="1">IF(基本情報入力シート!$B136="","",INDIRECT("基本情報入力シート!L２３"))</f>
        <v/>
      </c>
      <c r="AC83" s="508" t="str">
        <f ca="1">IF(基本情報入力シート!$B136="","",INDIRECT("基本情報入力シート!L２４"))</f>
        <v/>
      </c>
      <c r="AD83" s="508" t="str">
        <f ca="1">IF(基本情報入力シート!$B136="","",INDIRECT("基本情報入力シート!L２５"))</f>
        <v/>
      </c>
      <c r="AE83" s="508" t="str">
        <f ca="1">IF(基本情報入力シート!$B136="","",INDIRECT("基本情報入力シート!L２6"))</f>
        <v/>
      </c>
      <c r="AF83" s="508" t="str">
        <f ca="1">IF(基本情報入力シート!$B136="","",INDIRECT("基本情報入力シート!L２７"))</f>
        <v/>
      </c>
      <c r="AG83" s="508" t="str">
        <f ca="1">IF(基本情報入力シート!$B136="","",INDIRECT("基本情報入力シート!L２８"))</f>
        <v/>
      </c>
      <c r="AH83" s="494" t="str">
        <f ca="1">IF(基本情報入力シート!$B136="","",INDIRECT("'別紙様式2-1（処遇改善加算対象サービス　総括表）'!AH18"))</f>
        <v/>
      </c>
      <c r="AI83" s="494" t="str">
        <f ca="1">IF(基本情報入力シート!$B136="","",INDIRECT("'別紙様式2-1（処遇改善加算対象サービス　総括表）'!AH２２"))</f>
        <v/>
      </c>
      <c r="AJ83" s="494" t="str">
        <f>IF(基本情報入力シート!$B136="","",IF('別紙様式2-1（処遇改善加算対象サービス　総括表）'!$B$24="","",
'別紙様式2-1（処遇改善加算対象サービス　総括表）'!$B$24))</f>
        <v/>
      </c>
      <c r="AK83" s="494" t="str">
        <f>IF(基本情報入力シート!$B136="","",IF('別紙様式2-1（処遇改善加算対象サービス　総括表）'!$B$25="","",
'別紙様式2-1（処遇改善加算対象サービス　総括表）'!$B$25))</f>
        <v/>
      </c>
      <c r="AL83" s="494" t="str">
        <f>IF(基本情報入力シート!$B136="","",IF('別紙様式2-1（処遇改善加算対象サービス　総括表）'!$B$26="","",
'別紙様式2-1（処遇改善加算対象サービス　総括表）'!$B$26))</f>
        <v/>
      </c>
      <c r="AM83" s="494" t="str">
        <f>IF(基本情報入力シート!$B136="","",IF('別紙様式2-1（処遇改善加算対象サービス　総括表）'!$B$30="","",
'別紙様式2-1（処遇改善加算対象サービス　総括表）'!$B$30))</f>
        <v/>
      </c>
      <c r="AN83" s="494" t="str">
        <f>IF(基本情報入力シート!$B136="","",IF('別紙様式2-1（処遇改善加算対象サービス　総括表）'!$B$31="","",
'別紙様式2-1（処遇改善加算対象サービス　総括表）'!$B$31))</f>
        <v/>
      </c>
      <c r="AO83" s="508" t="str">
        <f>IF(基本情報入力シート!$B136="","",IF('別紙様式2-1（処遇改善加算対象サービス　総括表）'!$M$32="","",
'別紙様式2-1（処遇改善加算対象サービス　総括表）'!$M$32))</f>
        <v/>
      </c>
      <c r="AP83" s="494" t="str">
        <f>IF(基本情報入力シート!$B136="","",   IF('別紙様式2-2（処遇改善加算対象外サービス　総括表）'!$AH$17="","",'別紙様式2-2（処遇改善加算対象外サービス　総括表）'!$AH$17))</f>
        <v/>
      </c>
      <c r="AQ83" s="494" t="str">
        <f>IF(基本情報入力シート!$B136="","",   IF('別紙様式2-2（処遇改善加算対象外サービス　総括表）'!$AH$18="","", '別紙様式2-2（処遇改善加算対象外サービス　総括表）'!$AH$18))</f>
        <v/>
      </c>
      <c r="AR83" s="494" t="str">
        <f>IF(基本情報入力シート!$B136="","",   IF('別紙様式2-2（処遇改善加算対象外サービス　総括表）'!$AH$19="","",'別紙様式2-2（処遇改善加算対象外サービス　総括表）'!$AH$19))</f>
        <v/>
      </c>
      <c r="AS83" s="494" t="str">
        <f>IF(基本情報入力シート!$B136="","",   IF('別紙様式2-2（処遇改善加算対象外サービス　総括表）'!$F$21="","",'別紙様式2-2（処遇改善加算対象外サービス　総括表）'!$F$21))</f>
        <v/>
      </c>
      <c r="AT83" s="494" t="str">
        <f>IF(基本情報入力シート!$B136="","",   IF('別紙様式2-2（処遇改善加算対象外サービス　総括表）'!$F$22="","",'別紙様式2-2（処遇改善加算対象外サービス　総括表）'!$F$22))</f>
        <v/>
      </c>
      <c r="AU83" s="494" t="str">
        <f>IF(基本情報入力シート!$B136="","",   IF('別紙様式2-2（処遇改善加算対象外サービス　総括表）'!$F$23="","",'別紙様式2-2（処遇改善加算対象外サービス　総括表）'!$F$23))</f>
        <v/>
      </c>
      <c r="AV83" s="494" t="str">
        <f>IF(基本情報入力シート!$B136="","",   IF('別紙様式2-2（処遇改善加算対象外サービス　総括表）'!$F$24="","",'別紙様式2-2（処遇改善加算対象外サービス　総括表）'!$F$24))</f>
        <v/>
      </c>
      <c r="AW83" s="494" t="str">
        <f>IF(基本情報入力シート!$B136="","",   IF('別紙様式2-2（処遇改善加算対象外サービス　総括表）'!$F$25="","",'別紙様式2-2（処遇改善加算対象外サービス　総括表）'!$F$25))</f>
        <v/>
      </c>
      <c r="AX83" s="494" t="str">
        <f>IF(基本情報入力シート!$B136="","",   IF('別紙様式2-2（処遇改善加算対象外サービス　総括表）'!$F$26="","",'別紙様式2-2（処遇改善加算対象外サービス　総括表）'!$F$26))</f>
        <v/>
      </c>
      <c r="AY83" s="494" t="str">
        <f>IF(基本情報入力シート!$B136="","",   IF('別紙様式2-2（処遇改善加算対象外サービス　総括表）'!$F$27="","",'別紙様式2-2（処遇改善加算対象外サービス　総括表）'!$F$27))</f>
        <v/>
      </c>
      <c r="AZ83" s="494" t="str">
        <f>IF(基本情報入力シート!$B136="","",   IF('別紙様式2-2（処遇改善加算対象外サービス　総括表）'!$F$28="","",'別紙様式2-2（処遇改善加算対象外サービス　総括表）'!$F$28))</f>
        <v/>
      </c>
      <c r="BA83" s="494" t="str">
        <f>IF(基本情報入力シート!$B136="","",   IF('別紙様式2-2（処遇改善加算対象外サービス　総括表）'!$F$29="","",'別紙様式2-2（処遇改善加算対象外サービス　総括表）'!$F$29))</f>
        <v/>
      </c>
      <c r="BB83" s="494" t="str">
        <f>IF(基本情報入力シート!$B136="","",   IF('別紙様式2-2（処遇改善加算対象外サービス　総括表）'!$F$30="","",'別紙様式2-2（処遇改善加算対象外サービス　総括表）'!$F$30))</f>
        <v/>
      </c>
      <c r="BC83" s="494" t="str">
        <f>IF(基本情報入力シート!$B136="","",   IF('別紙様式2-2（処遇改善加算対象外サービス　総括表）'!$F$31="","",'別紙様式2-2（処遇改善加算対象外サービス　総括表）'!$F$31))</f>
        <v/>
      </c>
      <c r="BD83" s="494" t="str">
        <f>IF(基本情報入力シート!$B136="","",   IF('別紙様式2-2（処遇改善加算対象外サービス　総括表）'!$F$32="","",'別紙様式2-2（処遇改善加算対象外サービス　総括表）'!$F$32))</f>
        <v/>
      </c>
      <c r="BE83" s="494" t="str">
        <f>IF(基本情報入力シート!$B136="","",   IF('別紙様式2-2（処遇改善加算対象外サービス　総括表）'!$F$33="","",'別紙様式2-2（処遇改善加算対象外サービス　総括表）'!$F$33))</f>
        <v/>
      </c>
      <c r="BF83" s="494" t="str">
        <f>IF(基本情報入力シート!$B136="","",   IF('別紙様式2-2（処遇改善加算対象外サービス　総括表）'!$F$34="","",'別紙様式2-2（処遇改善加算対象外サービス　総括表）'!$F$34))</f>
        <v/>
      </c>
      <c r="BG83" s="494" t="str">
        <f>IF(基本情報入力シート!$B136="","",   IF('別紙様式2-2（処遇改善加算対象外サービス　総括表）'!$F$35="","",'別紙様式2-2（処遇改善加算対象外サービス　総括表）'!$F$35))</f>
        <v/>
      </c>
      <c r="BH83" s="494" t="str">
        <f>IF(基本情報入力シート!$B136="","",   IF('別紙様式2-2（処遇改善加算対象外サービス　総括表）'!$F$36="","",'別紙様式2-2（処遇改善加算対象外サービス　総括表）'!$F$36))</f>
        <v/>
      </c>
      <c r="BI83" s="494" t="str">
        <f>IF(基本情報入力シート!$B136="","",   IF('別紙様式2-2（処遇改善加算対象外サービス　総括表）'!$F$37="","",'別紙様式2-2（処遇改善加算対象外サービス　総括表）'!$F$37))</f>
        <v/>
      </c>
      <c r="BJ83" s="494" t="str">
        <f>IF(基本情報入力シート!$B136="","",   IF('別紙様式2-2（処遇改善加算対象外サービス　総括表）'!$F$38="","",'別紙様式2-2（処遇改善加算対象外サービス　総括表）'!$F$38))</f>
        <v/>
      </c>
      <c r="BK83" s="494" t="str">
        <f>IF(基本情報入力シート!$B136="","",   IF('別紙様式2-2（処遇改善加算対象外サービス　総括表）'!$F$39="","",'別紙様式2-2（処遇改善加算対象外サービス　総括表）'!$F$39))</f>
        <v/>
      </c>
      <c r="BL83" s="494" t="str">
        <f>IF(基本情報入力シート!$B136="","",   IF('別紙様式2-2（処遇改善加算対象外サービス　総括表）'!$F$40="","",'別紙様式2-2（処遇改善加算対象外サービス　総括表）'!$F$40))</f>
        <v/>
      </c>
      <c r="BM83" s="494" t="str">
        <f>IF(基本情報入力シート!$B136="","",   IF('別紙様式2-2（処遇改善加算対象外サービス　総括表）'!$F$41="","",'別紙様式2-2（処遇改善加算対象外サービス　総括表）'!$F$41))</f>
        <v/>
      </c>
      <c r="BN83" s="494" t="str">
        <f>IF(基本情報入力シート!$B136="","",   IF('別紙様式2-2（処遇改善加算対象外サービス　総括表）'!$F$42="","",'別紙様式2-2（処遇改善加算対象外サービス　総括表）'!$F$42))</f>
        <v/>
      </c>
      <c r="BO83" s="494" t="str">
        <f>IF(基本情報入力シート!$B136="","",   IF('別紙様式2-2（処遇改善加算対象外サービス　総括表）'!$F$43="","",'別紙様式2-2（処遇改善加算対象外サービス　総括表）'!$F$43))</f>
        <v/>
      </c>
      <c r="BP83" s="494" t="str">
        <f>IF(基本情報入力シート!$B136="","",   IF('別紙様式2-2（処遇改善加算対象外サービス　総括表）'!$F$44="","",'別紙様式2-2（処遇改善加算対象外サービス　総括表）'!$F$44))</f>
        <v/>
      </c>
      <c r="BQ83" s="494" t="str">
        <f>IF(基本情報入力シート!$B136="","",   IF('別紙様式2-2（処遇改善加算対象外サービス　総括表）'!$F$45="","",'別紙様式2-2（処遇改善加算対象外サービス　総括表）'!$F$45))</f>
        <v/>
      </c>
      <c r="BR83" s="494" t="str">
        <f>IF(基本情報入力シート!$B136="","",   IF('別紙様式2-2（処遇改善加算対象外サービス　総括表）'!$F$46="","",'別紙様式2-2（処遇改善加算対象外サービス　総括表）'!$F$46))</f>
        <v/>
      </c>
      <c r="BS83" s="494" t="str">
        <f>IF(基本情報入力シート!$B136="","",   IF('別紙様式2-2（処遇改善加算対象外サービス　総括表）'!$F$47="","",'別紙様式2-2（処遇改善加算対象外サービス　総括表）'!$F$47))</f>
        <v/>
      </c>
      <c r="BT83" s="494" t="str">
        <f>IF(基本情報入力シート!$B136="","",   IF('別紙様式2-2（処遇改善加算対象外サービス　総括表）'!$F$48="","",'別紙様式2-2（処遇改善加算対象外サービス　総括表）'!$F$48))</f>
        <v/>
      </c>
      <c r="BU83" s="494" t="str">
        <f>IF(基本情報入力シート!$B136="","",   IF('別紙様式2-2（処遇改善加算対象外サービス　総括表）'!$F$49="","",'別紙様式2-2（処遇改善加算対象外サービス　総括表）'!$F$49))</f>
        <v/>
      </c>
    </row>
    <row r="84" spans="1:73">
      <c r="A84" s="508" t="str">
        <f>IF('別紙様式2-3（個表） '!B94="","",'別紙様式2-3（個表） '!A94)</f>
        <v/>
      </c>
      <c r="B84" s="494" t="str">
        <f>IF(基本情報入力シート!B137="","",基本情報入力シート!B137)</f>
        <v/>
      </c>
      <c r="C84" s="513" t="str">
        <f>IF(基本情報入力シート!L137="","",基本情報入力シート!L137)</f>
        <v/>
      </c>
      <c r="D84" s="513" t="str">
        <f>IF(基本情報入力シート!Q137="","",基本情報入力シート!Q137)</f>
        <v/>
      </c>
      <c r="E84" s="513" t="str">
        <f>IF(基本情報入力シート!V137="","",基本情報入力シート!V137)</f>
        <v/>
      </c>
      <c r="F84" s="513" t="str">
        <f>IF(基本情報入力シート!W137="","",基本情報入力シート!W137)</f>
        <v/>
      </c>
      <c r="G84" s="513" t="str">
        <f>IF(基本情報入力シート!Z137="","",基本情報入力シート!Z137)</f>
        <v/>
      </c>
      <c r="H84" s="494" t="str">
        <f>IF(基本情報入力シート!AC137="","",基本情報入力シート!AC137)</f>
        <v/>
      </c>
      <c r="I84" s="514" t="str">
        <f>IF(基本情報入力シート!AD137="","",基本情報入力シート!AD137)</f>
        <v/>
      </c>
      <c r="J84" s="514" t="str">
        <f>IF(基本情報入力シート!AE137="","",基本情報入力シート!AE137)</f>
        <v/>
      </c>
      <c r="K84" s="508" t="str">
        <f>IF('別紙様式2-3（個表） '!J94="","",'別紙様式2-3（個表） '!J94)</f>
        <v/>
      </c>
      <c r="L84" s="508" t="str">
        <f>IF('別紙様式2-3（個表） '!K94="","",'別紙様式2-3（個表） '!K94)</f>
        <v/>
      </c>
      <c r="M84" s="508" t="str">
        <f>IF('別紙様式2-3（個表） '!L94="","",'別紙様式2-3（個表） '!L94)</f>
        <v/>
      </c>
      <c r="N84" s="508" t="str">
        <f>IF('別紙様式2-3（個表） '!M94="","",'別紙様式2-3（個表） '!M94)</f>
        <v/>
      </c>
      <c r="O84" s="508" t="str">
        <f>IF('別紙様式2-3（個表） '!N94="","",'別紙様式2-3（個表） '!N94)</f>
        <v/>
      </c>
      <c r="P84" s="508" t="str">
        <f>IF('別紙様式2-3（個表） '!O94="","",'別紙様式2-3（個表） '!O94)</f>
        <v>令和７年12月</v>
      </c>
      <c r="Q84" s="508" t="str">
        <f>IF('別紙様式2-3（個表） '!P94="","",'別紙様式2-3（個表） '!P94)</f>
        <v>未入力あり</v>
      </c>
      <c r="R84" s="508" t="str">
        <f>IF('別紙様式2-3（個表） '!Q94="","",'別紙様式2-3（個表） '!Q94)</f>
        <v/>
      </c>
      <c r="S84" s="508" t="str">
        <f>IF('別紙様式2-3（個表） '!R94="","",'別紙様式2-3（個表） '!R94)</f>
        <v/>
      </c>
      <c r="T84" s="508" t="str">
        <f>IF('別紙様式2-3（個表） '!S94="","",'別紙様式2-3（個表） '!S94)</f>
        <v/>
      </c>
      <c r="U84" s="494" t="str">
        <f>IF('別紙様式2-3（個表） '!T94="","",'別紙様式2-3（個表） '!T94)</f>
        <v/>
      </c>
      <c r="V84" s="508" t="str">
        <f ca="1">IF(基本情報入力シート!$B137="","",INDIRECT("基本情報入力シート!L1７"))</f>
        <v/>
      </c>
      <c r="W84" s="508" t="str">
        <f ca="1">IF(基本情報入力シート!$B137="","",INDIRECT("基本情報入力シート!L1８"))</f>
        <v/>
      </c>
      <c r="X84" s="508" t="str">
        <f ca="1">IF(基本情報入力シート!B137="","",INDIRECT("基本情報入力シート!L1９")&amp;(INDIRECT("基本情報入力シート!P19"))&amp;(INDIRECT("基本情報入力シート!Q19")))</f>
        <v/>
      </c>
      <c r="Y84" s="508" t="str">
        <f ca="1">IF(基本情報入力シート!$B137="","",INDIRECT("基本情報入力シート!L２０"))</f>
        <v/>
      </c>
      <c r="Z84" s="508" t="str">
        <f ca="1">IF(基本情報入力シート!$B137="","",INDIRECT("基本情報入力シート!L２１"))</f>
        <v/>
      </c>
      <c r="AA84" s="508" t="str">
        <f ca="1">IF(基本情報入力シート!$B137="","",INDIRECT("基本情報入力シート!L２２"))</f>
        <v/>
      </c>
      <c r="AB84" s="508" t="str">
        <f ca="1">IF(基本情報入力シート!$B137="","",INDIRECT("基本情報入力シート!L２３"))</f>
        <v/>
      </c>
      <c r="AC84" s="508" t="str">
        <f ca="1">IF(基本情報入力シート!$B137="","",INDIRECT("基本情報入力シート!L２４"))</f>
        <v/>
      </c>
      <c r="AD84" s="508" t="str">
        <f ca="1">IF(基本情報入力シート!$B137="","",INDIRECT("基本情報入力シート!L２５"))</f>
        <v/>
      </c>
      <c r="AE84" s="508" t="str">
        <f ca="1">IF(基本情報入力シート!$B137="","",INDIRECT("基本情報入力シート!L２6"))</f>
        <v/>
      </c>
      <c r="AF84" s="508" t="str">
        <f ca="1">IF(基本情報入力シート!$B137="","",INDIRECT("基本情報入力シート!L２７"))</f>
        <v/>
      </c>
      <c r="AG84" s="508" t="str">
        <f ca="1">IF(基本情報入力シート!$B137="","",INDIRECT("基本情報入力シート!L２８"))</f>
        <v/>
      </c>
      <c r="AH84" s="494" t="str">
        <f ca="1">IF(基本情報入力シート!$B137="","",INDIRECT("'別紙様式2-1（処遇改善加算対象サービス　総括表）'!AH18"))</f>
        <v/>
      </c>
      <c r="AI84" s="494" t="str">
        <f ca="1">IF(基本情報入力シート!$B137="","",INDIRECT("'別紙様式2-1（処遇改善加算対象サービス　総括表）'!AH２２"))</f>
        <v/>
      </c>
      <c r="AJ84" s="494" t="str">
        <f>IF(基本情報入力シート!$B137="","",IF('別紙様式2-1（処遇改善加算対象サービス　総括表）'!$B$24="","",
'別紙様式2-1（処遇改善加算対象サービス　総括表）'!$B$24))</f>
        <v/>
      </c>
      <c r="AK84" s="494" t="str">
        <f>IF(基本情報入力シート!$B137="","",IF('別紙様式2-1（処遇改善加算対象サービス　総括表）'!$B$25="","",
'別紙様式2-1（処遇改善加算対象サービス　総括表）'!$B$25))</f>
        <v/>
      </c>
      <c r="AL84" s="494" t="str">
        <f>IF(基本情報入力シート!$B137="","",IF('別紙様式2-1（処遇改善加算対象サービス　総括表）'!$B$26="","",
'別紙様式2-1（処遇改善加算対象サービス　総括表）'!$B$26))</f>
        <v/>
      </c>
      <c r="AM84" s="494" t="str">
        <f>IF(基本情報入力シート!$B137="","",IF('別紙様式2-1（処遇改善加算対象サービス　総括表）'!$B$30="","",
'別紙様式2-1（処遇改善加算対象サービス　総括表）'!$B$30))</f>
        <v/>
      </c>
      <c r="AN84" s="494" t="str">
        <f>IF(基本情報入力シート!$B137="","",IF('別紙様式2-1（処遇改善加算対象サービス　総括表）'!$B$31="","",
'別紙様式2-1（処遇改善加算対象サービス　総括表）'!$B$31))</f>
        <v/>
      </c>
      <c r="AO84" s="508" t="str">
        <f>IF(基本情報入力シート!$B137="","",IF('別紙様式2-1（処遇改善加算対象サービス　総括表）'!$M$32="","",
'別紙様式2-1（処遇改善加算対象サービス　総括表）'!$M$32))</f>
        <v/>
      </c>
      <c r="AP84" s="494" t="str">
        <f>IF(基本情報入力シート!$B137="","",   IF('別紙様式2-2（処遇改善加算対象外サービス　総括表）'!$AH$17="","",'別紙様式2-2（処遇改善加算対象外サービス　総括表）'!$AH$17))</f>
        <v/>
      </c>
      <c r="AQ84" s="494" t="str">
        <f>IF(基本情報入力シート!$B137="","",   IF('別紙様式2-2（処遇改善加算対象外サービス　総括表）'!$AH$18="","", '別紙様式2-2（処遇改善加算対象外サービス　総括表）'!$AH$18))</f>
        <v/>
      </c>
      <c r="AR84" s="494" t="str">
        <f>IF(基本情報入力シート!$B137="","",   IF('別紙様式2-2（処遇改善加算対象外サービス　総括表）'!$AH$19="","",'別紙様式2-2（処遇改善加算対象外サービス　総括表）'!$AH$19))</f>
        <v/>
      </c>
      <c r="AS84" s="494" t="str">
        <f>IF(基本情報入力シート!$B137="","",   IF('別紙様式2-2（処遇改善加算対象外サービス　総括表）'!$F$21="","",'別紙様式2-2（処遇改善加算対象外サービス　総括表）'!$F$21))</f>
        <v/>
      </c>
      <c r="AT84" s="494" t="str">
        <f>IF(基本情報入力シート!$B137="","",   IF('別紙様式2-2（処遇改善加算対象外サービス　総括表）'!$F$22="","",'別紙様式2-2（処遇改善加算対象外サービス　総括表）'!$F$22))</f>
        <v/>
      </c>
      <c r="AU84" s="494" t="str">
        <f>IF(基本情報入力シート!$B137="","",   IF('別紙様式2-2（処遇改善加算対象外サービス　総括表）'!$F$23="","",'別紙様式2-2（処遇改善加算対象外サービス　総括表）'!$F$23))</f>
        <v/>
      </c>
      <c r="AV84" s="494" t="str">
        <f>IF(基本情報入力シート!$B137="","",   IF('別紙様式2-2（処遇改善加算対象外サービス　総括表）'!$F$24="","",'別紙様式2-2（処遇改善加算対象外サービス　総括表）'!$F$24))</f>
        <v/>
      </c>
      <c r="AW84" s="494" t="str">
        <f>IF(基本情報入力シート!$B137="","",   IF('別紙様式2-2（処遇改善加算対象外サービス　総括表）'!$F$25="","",'別紙様式2-2（処遇改善加算対象外サービス　総括表）'!$F$25))</f>
        <v/>
      </c>
      <c r="AX84" s="494" t="str">
        <f>IF(基本情報入力シート!$B137="","",   IF('別紙様式2-2（処遇改善加算対象外サービス　総括表）'!$F$26="","",'別紙様式2-2（処遇改善加算対象外サービス　総括表）'!$F$26))</f>
        <v/>
      </c>
      <c r="AY84" s="494" t="str">
        <f>IF(基本情報入力シート!$B137="","",   IF('別紙様式2-2（処遇改善加算対象外サービス　総括表）'!$F$27="","",'別紙様式2-2（処遇改善加算対象外サービス　総括表）'!$F$27))</f>
        <v/>
      </c>
      <c r="AZ84" s="494" t="str">
        <f>IF(基本情報入力シート!$B137="","",   IF('別紙様式2-2（処遇改善加算対象外サービス　総括表）'!$F$28="","",'別紙様式2-2（処遇改善加算対象外サービス　総括表）'!$F$28))</f>
        <v/>
      </c>
      <c r="BA84" s="494" t="str">
        <f>IF(基本情報入力シート!$B137="","",   IF('別紙様式2-2（処遇改善加算対象外サービス　総括表）'!$F$29="","",'別紙様式2-2（処遇改善加算対象外サービス　総括表）'!$F$29))</f>
        <v/>
      </c>
      <c r="BB84" s="494" t="str">
        <f>IF(基本情報入力シート!$B137="","",   IF('別紙様式2-2（処遇改善加算対象外サービス　総括表）'!$F$30="","",'別紙様式2-2（処遇改善加算対象外サービス　総括表）'!$F$30))</f>
        <v/>
      </c>
      <c r="BC84" s="494" t="str">
        <f>IF(基本情報入力シート!$B137="","",   IF('別紙様式2-2（処遇改善加算対象外サービス　総括表）'!$F$31="","",'別紙様式2-2（処遇改善加算対象外サービス　総括表）'!$F$31))</f>
        <v/>
      </c>
      <c r="BD84" s="494" t="str">
        <f>IF(基本情報入力シート!$B137="","",   IF('別紙様式2-2（処遇改善加算対象外サービス　総括表）'!$F$32="","",'別紙様式2-2（処遇改善加算対象外サービス　総括表）'!$F$32))</f>
        <v/>
      </c>
      <c r="BE84" s="494" t="str">
        <f>IF(基本情報入力シート!$B137="","",   IF('別紙様式2-2（処遇改善加算対象外サービス　総括表）'!$F$33="","",'別紙様式2-2（処遇改善加算対象外サービス　総括表）'!$F$33))</f>
        <v/>
      </c>
      <c r="BF84" s="494" t="str">
        <f>IF(基本情報入力シート!$B137="","",   IF('別紙様式2-2（処遇改善加算対象外サービス　総括表）'!$F$34="","",'別紙様式2-2（処遇改善加算対象外サービス　総括表）'!$F$34))</f>
        <v/>
      </c>
      <c r="BG84" s="494" t="str">
        <f>IF(基本情報入力シート!$B137="","",   IF('別紙様式2-2（処遇改善加算対象外サービス　総括表）'!$F$35="","",'別紙様式2-2（処遇改善加算対象外サービス　総括表）'!$F$35))</f>
        <v/>
      </c>
      <c r="BH84" s="494" t="str">
        <f>IF(基本情報入力シート!$B137="","",   IF('別紙様式2-2（処遇改善加算対象外サービス　総括表）'!$F$36="","",'別紙様式2-2（処遇改善加算対象外サービス　総括表）'!$F$36))</f>
        <v/>
      </c>
      <c r="BI84" s="494" t="str">
        <f>IF(基本情報入力シート!$B137="","",   IF('別紙様式2-2（処遇改善加算対象外サービス　総括表）'!$F$37="","",'別紙様式2-2（処遇改善加算対象外サービス　総括表）'!$F$37))</f>
        <v/>
      </c>
      <c r="BJ84" s="494" t="str">
        <f>IF(基本情報入力シート!$B137="","",   IF('別紙様式2-2（処遇改善加算対象外サービス　総括表）'!$F$38="","",'別紙様式2-2（処遇改善加算対象外サービス　総括表）'!$F$38))</f>
        <v/>
      </c>
      <c r="BK84" s="494" t="str">
        <f>IF(基本情報入力シート!$B137="","",   IF('別紙様式2-2（処遇改善加算対象外サービス　総括表）'!$F$39="","",'別紙様式2-2（処遇改善加算対象外サービス　総括表）'!$F$39))</f>
        <v/>
      </c>
      <c r="BL84" s="494" t="str">
        <f>IF(基本情報入力シート!$B137="","",   IF('別紙様式2-2（処遇改善加算対象外サービス　総括表）'!$F$40="","",'別紙様式2-2（処遇改善加算対象外サービス　総括表）'!$F$40))</f>
        <v/>
      </c>
      <c r="BM84" s="494" t="str">
        <f>IF(基本情報入力シート!$B137="","",   IF('別紙様式2-2（処遇改善加算対象外サービス　総括表）'!$F$41="","",'別紙様式2-2（処遇改善加算対象外サービス　総括表）'!$F$41))</f>
        <v/>
      </c>
      <c r="BN84" s="494" t="str">
        <f>IF(基本情報入力シート!$B137="","",   IF('別紙様式2-2（処遇改善加算対象外サービス　総括表）'!$F$42="","",'別紙様式2-2（処遇改善加算対象外サービス　総括表）'!$F$42))</f>
        <v/>
      </c>
      <c r="BO84" s="494" t="str">
        <f>IF(基本情報入力シート!$B137="","",   IF('別紙様式2-2（処遇改善加算対象外サービス　総括表）'!$F$43="","",'別紙様式2-2（処遇改善加算対象外サービス　総括表）'!$F$43))</f>
        <v/>
      </c>
      <c r="BP84" s="494" t="str">
        <f>IF(基本情報入力シート!$B137="","",   IF('別紙様式2-2（処遇改善加算対象外サービス　総括表）'!$F$44="","",'別紙様式2-2（処遇改善加算対象外サービス　総括表）'!$F$44))</f>
        <v/>
      </c>
      <c r="BQ84" s="494" t="str">
        <f>IF(基本情報入力シート!$B137="","",   IF('別紙様式2-2（処遇改善加算対象外サービス　総括表）'!$F$45="","",'別紙様式2-2（処遇改善加算対象外サービス　総括表）'!$F$45))</f>
        <v/>
      </c>
      <c r="BR84" s="494" t="str">
        <f>IF(基本情報入力シート!$B137="","",   IF('別紙様式2-2（処遇改善加算対象外サービス　総括表）'!$F$46="","",'別紙様式2-2（処遇改善加算対象外サービス　総括表）'!$F$46))</f>
        <v/>
      </c>
      <c r="BS84" s="494" t="str">
        <f>IF(基本情報入力シート!$B137="","",   IF('別紙様式2-2（処遇改善加算対象外サービス　総括表）'!$F$47="","",'別紙様式2-2（処遇改善加算対象外サービス　総括表）'!$F$47))</f>
        <v/>
      </c>
      <c r="BT84" s="494" t="str">
        <f>IF(基本情報入力シート!$B137="","",   IF('別紙様式2-2（処遇改善加算対象外サービス　総括表）'!$F$48="","",'別紙様式2-2（処遇改善加算対象外サービス　総括表）'!$F$48))</f>
        <v/>
      </c>
      <c r="BU84" s="494" t="str">
        <f>IF(基本情報入力シート!$B137="","",   IF('別紙様式2-2（処遇改善加算対象外サービス　総括表）'!$F$49="","",'別紙様式2-2（処遇改善加算対象外サービス　総括表）'!$F$49))</f>
        <v/>
      </c>
    </row>
    <row r="85" spans="1:73">
      <c r="A85" s="508" t="str">
        <f>IF('別紙様式2-3（個表） '!B95="","",'別紙様式2-3（個表） '!A95)</f>
        <v/>
      </c>
      <c r="B85" s="494" t="str">
        <f>IF(基本情報入力シート!B138="","",基本情報入力シート!B138)</f>
        <v/>
      </c>
      <c r="C85" s="513" t="str">
        <f>IF(基本情報入力シート!L138="","",基本情報入力シート!L138)</f>
        <v/>
      </c>
      <c r="D85" s="513" t="str">
        <f>IF(基本情報入力シート!Q138="","",基本情報入力シート!Q138)</f>
        <v/>
      </c>
      <c r="E85" s="513" t="str">
        <f>IF(基本情報入力シート!V138="","",基本情報入力シート!V138)</f>
        <v/>
      </c>
      <c r="F85" s="513" t="str">
        <f>IF(基本情報入力シート!W138="","",基本情報入力シート!W138)</f>
        <v/>
      </c>
      <c r="G85" s="513" t="str">
        <f>IF(基本情報入力シート!Z138="","",基本情報入力シート!Z138)</f>
        <v/>
      </c>
      <c r="H85" s="494" t="str">
        <f>IF(基本情報入力シート!AC138="","",基本情報入力シート!AC138)</f>
        <v/>
      </c>
      <c r="I85" s="514" t="str">
        <f>IF(基本情報入力シート!AD138="","",基本情報入力シート!AD138)</f>
        <v/>
      </c>
      <c r="J85" s="514" t="str">
        <f>IF(基本情報入力シート!AE138="","",基本情報入力シート!AE138)</f>
        <v/>
      </c>
      <c r="K85" s="508" t="str">
        <f>IF('別紙様式2-3（個表） '!J95="","",'別紙様式2-3（個表） '!J95)</f>
        <v/>
      </c>
      <c r="L85" s="508" t="str">
        <f>IF('別紙様式2-3（個表） '!K95="","",'別紙様式2-3（個表） '!K95)</f>
        <v/>
      </c>
      <c r="M85" s="508" t="str">
        <f>IF('別紙様式2-3（個表） '!L95="","",'別紙様式2-3（個表） '!L95)</f>
        <v/>
      </c>
      <c r="N85" s="508" t="str">
        <f>IF('別紙様式2-3（個表） '!M95="","",'別紙様式2-3（個表） '!M95)</f>
        <v/>
      </c>
      <c r="O85" s="508" t="str">
        <f>IF('別紙様式2-3（個表） '!N95="","",'別紙様式2-3（個表） '!N95)</f>
        <v/>
      </c>
      <c r="P85" s="508" t="str">
        <f>IF('別紙様式2-3（個表） '!O95="","",'別紙様式2-3（個表） '!O95)</f>
        <v>令和７年12月</v>
      </c>
      <c r="Q85" s="508" t="str">
        <f>IF('別紙様式2-3（個表） '!P95="","",'別紙様式2-3（個表） '!P95)</f>
        <v>未入力あり</v>
      </c>
      <c r="R85" s="508" t="str">
        <f>IF('別紙様式2-3（個表） '!Q95="","",'別紙様式2-3（個表） '!Q95)</f>
        <v/>
      </c>
      <c r="S85" s="508" t="str">
        <f>IF('別紙様式2-3（個表） '!R95="","",'別紙様式2-3（個表） '!R95)</f>
        <v/>
      </c>
      <c r="T85" s="508" t="str">
        <f>IF('別紙様式2-3（個表） '!S95="","",'別紙様式2-3（個表） '!S95)</f>
        <v/>
      </c>
      <c r="U85" s="494" t="str">
        <f>IF('別紙様式2-3（個表） '!T95="","",'別紙様式2-3（個表） '!T95)</f>
        <v/>
      </c>
      <c r="V85" s="508" t="str">
        <f ca="1">IF(基本情報入力シート!$B138="","",INDIRECT("基本情報入力シート!L1７"))</f>
        <v/>
      </c>
      <c r="W85" s="508" t="str">
        <f ca="1">IF(基本情報入力シート!$B138="","",INDIRECT("基本情報入力シート!L1８"))</f>
        <v/>
      </c>
      <c r="X85" s="508" t="str">
        <f ca="1">IF(基本情報入力シート!B138="","",INDIRECT("基本情報入力シート!L1９")&amp;(INDIRECT("基本情報入力シート!P19"))&amp;(INDIRECT("基本情報入力シート!Q19")))</f>
        <v/>
      </c>
      <c r="Y85" s="508" t="str">
        <f ca="1">IF(基本情報入力シート!$B138="","",INDIRECT("基本情報入力シート!L２０"))</f>
        <v/>
      </c>
      <c r="Z85" s="508" t="str">
        <f ca="1">IF(基本情報入力シート!$B138="","",INDIRECT("基本情報入力シート!L２１"))</f>
        <v/>
      </c>
      <c r="AA85" s="508" t="str">
        <f ca="1">IF(基本情報入力シート!$B138="","",INDIRECT("基本情報入力シート!L２２"))</f>
        <v/>
      </c>
      <c r="AB85" s="508" t="str">
        <f ca="1">IF(基本情報入力シート!$B138="","",INDIRECT("基本情報入力シート!L２３"))</f>
        <v/>
      </c>
      <c r="AC85" s="508" t="str">
        <f ca="1">IF(基本情報入力シート!$B138="","",INDIRECT("基本情報入力シート!L２４"))</f>
        <v/>
      </c>
      <c r="AD85" s="508" t="str">
        <f ca="1">IF(基本情報入力シート!$B138="","",INDIRECT("基本情報入力シート!L２５"))</f>
        <v/>
      </c>
      <c r="AE85" s="508" t="str">
        <f ca="1">IF(基本情報入力シート!$B138="","",INDIRECT("基本情報入力シート!L２6"))</f>
        <v/>
      </c>
      <c r="AF85" s="508" t="str">
        <f ca="1">IF(基本情報入力シート!$B138="","",INDIRECT("基本情報入力シート!L２７"))</f>
        <v/>
      </c>
      <c r="AG85" s="508" t="str">
        <f ca="1">IF(基本情報入力シート!$B138="","",INDIRECT("基本情報入力シート!L２８"))</f>
        <v/>
      </c>
      <c r="AH85" s="494" t="str">
        <f ca="1">IF(基本情報入力シート!$B138="","",INDIRECT("'別紙様式2-1（処遇改善加算対象サービス　総括表）'!AH18"))</f>
        <v/>
      </c>
      <c r="AI85" s="494" t="str">
        <f ca="1">IF(基本情報入力シート!$B138="","",INDIRECT("'別紙様式2-1（処遇改善加算対象サービス　総括表）'!AH２２"))</f>
        <v/>
      </c>
      <c r="AJ85" s="494" t="str">
        <f>IF(基本情報入力シート!$B138="","",IF('別紙様式2-1（処遇改善加算対象サービス　総括表）'!$B$24="","",
'別紙様式2-1（処遇改善加算対象サービス　総括表）'!$B$24))</f>
        <v/>
      </c>
      <c r="AK85" s="494" t="str">
        <f>IF(基本情報入力シート!$B138="","",IF('別紙様式2-1（処遇改善加算対象サービス　総括表）'!$B$25="","",
'別紙様式2-1（処遇改善加算対象サービス　総括表）'!$B$25))</f>
        <v/>
      </c>
      <c r="AL85" s="494" t="str">
        <f>IF(基本情報入力シート!$B138="","",IF('別紙様式2-1（処遇改善加算対象サービス　総括表）'!$B$26="","",
'別紙様式2-1（処遇改善加算対象サービス　総括表）'!$B$26))</f>
        <v/>
      </c>
      <c r="AM85" s="494" t="str">
        <f>IF(基本情報入力シート!$B138="","",IF('別紙様式2-1（処遇改善加算対象サービス　総括表）'!$B$30="","",
'別紙様式2-1（処遇改善加算対象サービス　総括表）'!$B$30))</f>
        <v/>
      </c>
      <c r="AN85" s="494" t="str">
        <f>IF(基本情報入力シート!$B138="","",IF('別紙様式2-1（処遇改善加算対象サービス　総括表）'!$B$31="","",
'別紙様式2-1（処遇改善加算対象サービス　総括表）'!$B$31))</f>
        <v/>
      </c>
      <c r="AO85" s="508" t="str">
        <f>IF(基本情報入力シート!$B138="","",IF('別紙様式2-1（処遇改善加算対象サービス　総括表）'!$M$32="","",
'別紙様式2-1（処遇改善加算対象サービス　総括表）'!$M$32))</f>
        <v/>
      </c>
      <c r="AP85" s="494" t="str">
        <f>IF(基本情報入力シート!$B138="","",   IF('別紙様式2-2（処遇改善加算対象外サービス　総括表）'!$AH$17="","",'別紙様式2-2（処遇改善加算対象外サービス　総括表）'!$AH$17))</f>
        <v/>
      </c>
      <c r="AQ85" s="494" t="str">
        <f>IF(基本情報入力シート!$B138="","",   IF('別紙様式2-2（処遇改善加算対象外サービス　総括表）'!$AH$18="","", '別紙様式2-2（処遇改善加算対象外サービス　総括表）'!$AH$18))</f>
        <v/>
      </c>
      <c r="AR85" s="494" t="str">
        <f>IF(基本情報入力シート!$B138="","",   IF('別紙様式2-2（処遇改善加算対象外サービス　総括表）'!$AH$19="","",'別紙様式2-2（処遇改善加算対象外サービス　総括表）'!$AH$19))</f>
        <v/>
      </c>
      <c r="AS85" s="494" t="str">
        <f>IF(基本情報入力シート!$B138="","",   IF('別紙様式2-2（処遇改善加算対象外サービス　総括表）'!$F$21="","",'別紙様式2-2（処遇改善加算対象外サービス　総括表）'!$F$21))</f>
        <v/>
      </c>
      <c r="AT85" s="494" t="str">
        <f>IF(基本情報入力シート!$B138="","",   IF('別紙様式2-2（処遇改善加算対象外サービス　総括表）'!$F$22="","",'別紙様式2-2（処遇改善加算対象外サービス　総括表）'!$F$22))</f>
        <v/>
      </c>
      <c r="AU85" s="494" t="str">
        <f>IF(基本情報入力シート!$B138="","",   IF('別紙様式2-2（処遇改善加算対象外サービス　総括表）'!$F$23="","",'別紙様式2-2（処遇改善加算対象外サービス　総括表）'!$F$23))</f>
        <v/>
      </c>
      <c r="AV85" s="494" t="str">
        <f>IF(基本情報入力シート!$B138="","",   IF('別紙様式2-2（処遇改善加算対象外サービス　総括表）'!$F$24="","",'別紙様式2-2（処遇改善加算対象外サービス　総括表）'!$F$24))</f>
        <v/>
      </c>
      <c r="AW85" s="494" t="str">
        <f>IF(基本情報入力シート!$B138="","",   IF('別紙様式2-2（処遇改善加算対象外サービス　総括表）'!$F$25="","",'別紙様式2-2（処遇改善加算対象外サービス　総括表）'!$F$25))</f>
        <v/>
      </c>
      <c r="AX85" s="494" t="str">
        <f>IF(基本情報入力シート!$B138="","",   IF('別紙様式2-2（処遇改善加算対象外サービス　総括表）'!$F$26="","",'別紙様式2-2（処遇改善加算対象外サービス　総括表）'!$F$26))</f>
        <v/>
      </c>
      <c r="AY85" s="494" t="str">
        <f>IF(基本情報入力シート!$B138="","",   IF('別紙様式2-2（処遇改善加算対象外サービス　総括表）'!$F$27="","",'別紙様式2-2（処遇改善加算対象外サービス　総括表）'!$F$27))</f>
        <v/>
      </c>
      <c r="AZ85" s="494" t="str">
        <f>IF(基本情報入力シート!$B138="","",   IF('別紙様式2-2（処遇改善加算対象外サービス　総括表）'!$F$28="","",'別紙様式2-2（処遇改善加算対象外サービス　総括表）'!$F$28))</f>
        <v/>
      </c>
      <c r="BA85" s="494" t="str">
        <f>IF(基本情報入力シート!$B138="","",   IF('別紙様式2-2（処遇改善加算対象外サービス　総括表）'!$F$29="","",'別紙様式2-2（処遇改善加算対象外サービス　総括表）'!$F$29))</f>
        <v/>
      </c>
      <c r="BB85" s="494" t="str">
        <f>IF(基本情報入力シート!$B138="","",   IF('別紙様式2-2（処遇改善加算対象外サービス　総括表）'!$F$30="","",'別紙様式2-2（処遇改善加算対象外サービス　総括表）'!$F$30))</f>
        <v/>
      </c>
      <c r="BC85" s="494" t="str">
        <f>IF(基本情報入力シート!$B138="","",   IF('別紙様式2-2（処遇改善加算対象外サービス　総括表）'!$F$31="","",'別紙様式2-2（処遇改善加算対象外サービス　総括表）'!$F$31))</f>
        <v/>
      </c>
      <c r="BD85" s="494" t="str">
        <f>IF(基本情報入力シート!$B138="","",   IF('別紙様式2-2（処遇改善加算対象外サービス　総括表）'!$F$32="","",'別紙様式2-2（処遇改善加算対象外サービス　総括表）'!$F$32))</f>
        <v/>
      </c>
      <c r="BE85" s="494" t="str">
        <f>IF(基本情報入力シート!$B138="","",   IF('別紙様式2-2（処遇改善加算対象外サービス　総括表）'!$F$33="","",'別紙様式2-2（処遇改善加算対象外サービス　総括表）'!$F$33))</f>
        <v/>
      </c>
      <c r="BF85" s="494" t="str">
        <f>IF(基本情報入力シート!$B138="","",   IF('別紙様式2-2（処遇改善加算対象外サービス　総括表）'!$F$34="","",'別紙様式2-2（処遇改善加算対象外サービス　総括表）'!$F$34))</f>
        <v/>
      </c>
      <c r="BG85" s="494" t="str">
        <f>IF(基本情報入力シート!$B138="","",   IF('別紙様式2-2（処遇改善加算対象外サービス　総括表）'!$F$35="","",'別紙様式2-2（処遇改善加算対象外サービス　総括表）'!$F$35))</f>
        <v/>
      </c>
      <c r="BH85" s="494" t="str">
        <f>IF(基本情報入力シート!$B138="","",   IF('別紙様式2-2（処遇改善加算対象外サービス　総括表）'!$F$36="","",'別紙様式2-2（処遇改善加算対象外サービス　総括表）'!$F$36))</f>
        <v/>
      </c>
      <c r="BI85" s="494" t="str">
        <f>IF(基本情報入力シート!$B138="","",   IF('別紙様式2-2（処遇改善加算対象外サービス　総括表）'!$F$37="","",'別紙様式2-2（処遇改善加算対象外サービス　総括表）'!$F$37))</f>
        <v/>
      </c>
      <c r="BJ85" s="494" t="str">
        <f>IF(基本情報入力シート!$B138="","",   IF('別紙様式2-2（処遇改善加算対象外サービス　総括表）'!$F$38="","",'別紙様式2-2（処遇改善加算対象外サービス　総括表）'!$F$38))</f>
        <v/>
      </c>
      <c r="BK85" s="494" t="str">
        <f>IF(基本情報入力シート!$B138="","",   IF('別紙様式2-2（処遇改善加算対象外サービス　総括表）'!$F$39="","",'別紙様式2-2（処遇改善加算対象外サービス　総括表）'!$F$39))</f>
        <v/>
      </c>
      <c r="BL85" s="494" t="str">
        <f>IF(基本情報入力シート!$B138="","",   IF('別紙様式2-2（処遇改善加算対象外サービス　総括表）'!$F$40="","",'別紙様式2-2（処遇改善加算対象外サービス　総括表）'!$F$40))</f>
        <v/>
      </c>
      <c r="BM85" s="494" t="str">
        <f>IF(基本情報入力シート!$B138="","",   IF('別紙様式2-2（処遇改善加算対象外サービス　総括表）'!$F$41="","",'別紙様式2-2（処遇改善加算対象外サービス　総括表）'!$F$41))</f>
        <v/>
      </c>
      <c r="BN85" s="494" t="str">
        <f>IF(基本情報入力シート!$B138="","",   IF('別紙様式2-2（処遇改善加算対象外サービス　総括表）'!$F$42="","",'別紙様式2-2（処遇改善加算対象外サービス　総括表）'!$F$42))</f>
        <v/>
      </c>
      <c r="BO85" s="494" t="str">
        <f>IF(基本情報入力シート!$B138="","",   IF('別紙様式2-2（処遇改善加算対象外サービス　総括表）'!$F$43="","",'別紙様式2-2（処遇改善加算対象外サービス　総括表）'!$F$43))</f>
        <v/>
      </c>
      <c r="BP85" s="494" t="str">
        <f>IF(基本情報入力シート!$B138="","",   IF('別紙様式2-2（処遇改善加算対象外サービス　総括表）'!$F$44="","",'別紙様式2-2（処遇改善加算対象外サービス　総括表）'!$F$44))</f>
        <v/>
      </c>
      <c r="BQ85" s="494" t="str">
        <f>IF(基本情報入力シート!$B138="","",   IF('別紙様式2-2（処遇改善加算対象外サービス　総括表）'!$F$45="","",'別紙様式2-2（処遇改善加算対象外サービス　総括表）'!$F$45))</f>
        <v/>
      </c>
      <c r="BR85" s="494" t="str">
        <f>IF(基本情報入力シート!$B138="","",   IF('別紙様式2-2（処遇改善加算対象外サービス　総括表）'!$F$46="","",'別紙様式2-2（処遇改善加算対象外サービス　総括表）'!$F$46))</f>
        <v/>
      </c>
      <c r="BS85" s="494" t="str">
        <f>IF(基本情報入力シート!$B138="","",   IF('別紙様式2-2（処遇改善加算対象外サービス　総括表）'!$F$47="","",'別紙様式2-2（処遇改善加算対象外サービス　総括表）'!$F$47))</f>
        <v/>
      </c>
      <c r="BT85" s="494" t="str">
        <f>IF(基本情報入力シート!$B138="","",   IF('別紙様式2-2（処遇改善加算対象外サービス　総括表）'!$F$48="","",'別紙様式2-2（処遇改善加算対象外サービス　総括表）'!$F$48))</f>
        <v/>
      </c>
      <c r="BU85" s="494" t="str">
        <f>IF(基本情報入力シート!$B138="","",   IF('別紙様式2-2（処遇改善加算対象外サービス　総括表）'!$F$49="","",'別紙様式2-2（処遇改善加算対象外サービス　総括表）'!$F$49))</f>
        <v/>
      </c>
    </row>
    <row r="86" spans="1:73">
      <c r="A86" s="508" t="str">
        <f>IF('別紙様式2-3（個表） '!B96="","",'別紙様式2-3（個表） '!A96)</f>
        <v/>
      </c>
      <c r="B86" s="494" t="str">
        <f>IF(基本情報入力シート!B139="","",基本情報入力シート!B139)</f>
        <v/>
      </c>
      <c r="C86" s="513" t="str">
        <f>IF(基本情報入力シート!L139="","",基本情報入力シート!L139)</f>
        <v/>
      </c>
      <c r="D86" s="513" t="str">
        <f>IF(基本情報入力シート!Q139="","",基本情報入力シート!Q139)</f>
        <v/>
      </c>
      <c r="E86" s="513" t="str">
        <f>IF(基本情報入力シート!V139="","",基本情報入力シート!V139)</f>
        <v/>
      </c>
      <c r="F86" s="513" t="str">
        <f>IF(基本情報入力シート!W139="","",基本情報入力シート!W139)</f>
        <v/>
      </c>
      <c r="G86" s="513" t="str">
        <f>IF(基本情報入力シート!Z139="","",基本情報入力シート!Z139)</f>
        <v/>
      </c>
      <c r="H86" s="494" t="str">
        <f>IF(基本情報入力シート!AC139="","",基本情報入力シート!AC139)</f>
        <v/>
      </c>
      <c r="I86" s="514" t="str">
        <f>IF(基本情報入力シート!AD139="","",基本情報入力シート!AD139)</f>
        <v/>
      </c>
      <c r="J86" s="514" t="str">
        <f>IF(基本情報入力シート!AE139="","",基本情報入力シート!AE139)</f>
        <v/>
      </c>
      <c r="K86" s="508" t="str">
        <f>IF('別紙様式2-3（個表） '!J96="","",'別紙様式2-3（個表） '!J96)</f>
        <v/>
      </c>
      <c r="L86" s="508" t="str">
        <f>IF('別紙様式2-3（個表） '!K96="","",'別紙様式2-3（個表） '!K96)</f>
        <v/>
      </c>
      <c r="M86" s="508" t="str">
        <f>IF('別紙様式2-3（個表） '!L96="","",'別紙様式2-3（個表） '!L96)</f>
        <v/>
      </c>
      <c r="N86" s="508" t="str">
        <f>IF('別紙様式2-3（個表） '!M96="","",'別紙様式2-3（個表） '!M96)</f>
        <v/>
      </c>
      <c r="O86" s="508" t="str">
        <f>IF('別紙様式2-3（個表） '!N96="","",'別紙様式2-3（個表） '!N96)</f>
        <v/>
      </c>
      <c r="P86" s="508" t="str">
        <f>IF('別紙様式2-3（個表） '!O96="","",'別紙様式2-3（個表） '!O96)</f>
        <v>令和７年12月</v>
      </c>
      <c r="Q86" s="508" t="str">
        <f>IF('別紙様式2-3（個表） '!P96="","",'別紙様式2-3（個表） '!P96)</f>
        <v>未入力あり</v>
      </c>
      <c r="R86" s="508" t="str">
        <f>IF('別紙様式2-3（個表） '!Q96="","",'別紙様式2-3（個表） '!Q96)</f>
        <v/>
      </c>
      <c r="S86" s="508" t="str">
        <f>IF('別紙様式2-3（個表） '!R96="","",'別紙様式2-3（個表） '!R96)</f>
        <v/>
      </c>
      <c r="T86" s="508" t="str">
        <f>IF('別紙様式2-3（個表） '!S96="","",'別紙様式2-3（個表） '!S96)</f>
        <v/>
      </c>
      <c r="U86" s="494" t="str">
        <f>IF('別紙様式2-3（個表） '!T96="","",'別紙様式2-3（個表） '!T96)</f>
        <v/>
      </c>
      <c r="V86" s="508" t="str">
        <f ca="1">IF(基本情報入力シート!$B139="","",INDIRECT("基本情報入力シート!L1７"))</f>
        <v/>
      </c>
      <c r="W86" s="508" t="str">
        <f ca="1">IF(基本情報入力シート!$B139="","",INDIRECT("基本情報入力シート!L1８"))</f>
        <v/>
      </c>
      <c r="X86" s="508" t="str">
        <f ca="1">IF(基本情報入力シート!B139="","",INDIRECT("基本情報入力シート!L1９")&amp;(INDIRECT("基本情報入力シート!P19"))&amp;(INDIRECT("基本情報入力シート!Q19")))</f>
        <v/>
      </c>
      <c r="Y86" s="508" t="str">
        <f ca="1">IF(基本情報入力シート!$B139="","",INDIRECT("基本情報入力シート!L２０"))</f>
        <v/>
      </c>
      <c r="Z86" s="508" t="str">
        <f ca="1">IF(基本情報入力シート!$B139="","",INDIRECT("基本情報入力シート!L２１"))</f>
        <v/>
      </c>
      <c r="AA86" s="508" t="str">
        <f ca="1">IF(基本情報入力シート!$B139="","",INDIRECT("基本情報入力シート!L２２"))</f>
        <v/>
      </c>
      <c r="AB86" s="508" t="str">
        <f ca="1">IF(基本情報入力シート!$B139="","",INDIRECT("基本情報入力シート!L２３"))</f>
        <v/>
      </c>
      <c r="AC86" s="508" t="str">
        <f ca="1">IF(基本情報入力シート!$B139="","",INDIRECT("基本情報入力シート!L２４"))</f>
        <v/>
      </c>
      <c r="AD86" s="508" t="str">
        <f ca="1">IF(基本情報入力シート!$B139="","",INDIRECT("基本情報入力シート!L２５"))</f>
        <v/>
      </c>
      <c r="AE86" s="508" t="str">
        <f ca="1">IF(基本情報入力シート!$B139="","",INDIRECT("基本情報入力シート!L２6"))</f>
        <v/>
      </c>
      <c r="AF86" s="508" t="str">
        <f ca="1">IF(基本情報入力シート!$B139="","",INDIRECT("基本情報入力シート!L２７"))</f>
        <v/>
      </c>
      <c r="AG86" s="508" t="str">
        <f ca="1">IF(基本情報入力シート!$B139="","",INDIRECT("基本情報入力シート!L２８"))</f>
        <v/>
      </c>
      <c r="AH86" s="494" t="str">
        <f ca="1">IF(基本情報入力シート!$B139="","",INDIRECT("'別紙様式2-1（処遇改善加算対象サービス　総括表）'!AH18"))</f>
        <v/>
      </c>
      <c r="AI86" s="494" t="str">
        <f ca="1">IF(基本情報入力シート!$B139="","",INDIRECT("'別紙様式2-1（処遇改善加算対象サービス　総括表）'!AH２２"))</f>
        <v/>
      </c>
      <c r="AJ86" s="494" t="str">
        <f>IF(基本情報入力シート!$B139="","",IF('別紙様式2-1（処遇改善加算対象サービス　総括表）'!$B$24="","",
'別紙様式2-1（処遇改善加算対象サービス　総括表）'!$B$24))</f>
        <v/>
      </c>
      <c r="AK86" s="494" t="str">
        <f>IF(基本情報入力シート!$B139="","",IF('別紙様式2-1（処遇改善加算対象サービス　総括表）'!$B$25="","",
'別紙様式2-1（処遇改善加算対象サービス　総括表）'!$B$25))</f>
        <v/>
      </c>
      <c r="AL86" s="494" t="str">
        <f>IF(基本情報入力シート!$B139="","",IF('別紙様式2-1（処遇改善加算対象サービス　総括表）'!$B$26="","",
'別紙様式2-1（処遇改善加算対象サービス　総括表）'!$B$26))</f>
        <v/>
      </c>
      <c r="AM86" s="494" t="str">
        <f>IF(基本情報入力シート!$B139="","",IF('別紙様式2-1（処遇改善加算対象サービス　総括表）'!$B$30="","",
'別紙様式2-1（処遇改善加算対象サービス　総括表）'!$B$30))</f>
        <v/>
      </c>
      <c r="AN86" s="494" t="str">
        <f>IF(基本情報入力シート!$B139="","",IF('別紙様式2-1（処遇改善加算対象サービス　総括表）'!$B$31="","",
'別紙様式2-1（処遇改善加算対象サービス　総括表）'!$B$31))</f>
        <v/>
      </c>
      <c r="AO86" s="508" t="str">
        <f>IF(基本情報入力シート!$B139="","",IF('別紙様式2-1（処遇改善加算対象サービス　総括表）'!$M$32="","",
'別紙様式2-1（処遇改善加算対象サービス　総括表）'!$M$32))</f>
        <v/>
      </c>
      <c r="AP86" s="494" t="str">
        <f>IF(基本情報入力シート!$B139="","",   IF('別紙様式2-2（処遇改善加算対象外サービス　総括表）'!$AH$17="","",'別紙様式2-2（処遇改善加算対象外サービス　総括表）'!$AH$17))</f>
        <v/>
      </c>
      <c r="AQ86" s="494" t="str">
        <f>IF(基本情報入力シート!$B139="","",   IF('別紙様式2-2（処遇改善加算対象外サービス　総括表）'!$AH$18="","", '別紙様式2-2（処遇改善加算対象外サービス　総括表）'!$AH$18))</f>
        <v/>
      </c>
      <c r="AR86" s="494" t="str">
        <f>IF(基本情報入力シート!$B139="","",   IF('別紙様式2-2（処遇改善加算対象外サービス　総括表）'!$AH$19="","",'別紙様式2-2（処遇改善加算対象外サービス　総括表）'!$AH$19))</f>
        <v/>
      </c>
      <c r="AS86" s="494" t="str">
        <f>IF(基本情報入力シート!$B139="","",   IF('別紙様式2-2（処遇改善加算対象外サービス　総括表）'!$F$21="","",'別紙様式2-2（処遇改善加算対象外サービス　総括表）'!$F$21))</f>
        <v/>
      </c>
      <c r="AT86" s="494" t="str">
        <f>IF(基本情報入力シート!$B139="","",   IF('別紙様式2-2（処遇改善加算対象外サービス　総括表）'!$F$22="","",'別紙様式2-2（処遇改善加算対象外サービス　総括表）'!$F$22))</f>
        <v/>
      </c>
      <c r="AU86" s="494" t="str">
        <f>IF(基本情報入力シート!$B139="","",   IF('別紙様式2-2（処遇改善加算対象外サービス　総括表）'!$F$23="","",'別紙様式2-2（処遇改善加算対象外サービス　総括表）'!$F$23))</f>
        <v/>
      </c>
      <c r="AV86" s="494" t="str">
        <f>IF(基本情報入力シート!$B139="","",   IF('別紙様式2-2（処遇改善加算対象外サービス　総括表）'!$F$24="","",'別紙様式2-2（処遇改善加算対象外サービス　総括表）'!$F$24))</f>
        <v/>
      </c>
      <c r="AW86" s="494" t="str">
        <f>IF(基本情報入力シート!$B139="","",   IF('別紙様式2-2（処遇改善加算対象外サービス　総括表）'!$F$25="","",'別紙様式2-2（処遇改善加算対象外サービス　総括表）'!$F$25))</f>
        <v/>
      </c>
      <c r="AX86" s="494" t="str">
        <f>IF(基本情報入力シート!$B139="","",   IF('別紙様式2-2（処遇改善加算対象外サービス　総括表）'!$F$26="","",'別紙様式2-2（処遇改善加算対象外サービス　総括表）'!$F$26))</f>
        <v/>
      </c>
      <c r="AY86" s="494" t="str">
        <f>IF(基本情報入力シート!$B139="","",   IF('別紙様式2-2（処遇改善加算対象外サービス　総括表）'!$F$27="","",'別紙様式2-2（処遇改善加算対象外サービス　総括表）'!$F$27))</f>
        <v/>
      </c>
      <c r="AZ86" s="494" t="str">
        <f>IF(基本情報入力シート!$B139="","",   IF('別紙様式2-2（処遇改善加算対象外サービス　総括表）'!$F$28="","",'別紙様式2-2（処遇改善加算対象外サービス　総括表）'!$F$28))</f>
        <v/>
      </c>
      <c r="BA86" s="494" t="str">
        <f>IF(基本情報入力シート!$B139="","",   IF('別紙様式2-2（処遇改善加算対象外サービス　総括表）'!$F$29="","",'別紙様式2-2（処遇改善加算対象外サービス　総括表）'!$F$29))</f>
        <v/>
      </c>
      <c r="BB86" s="494" t="str">
        <f>IF(基本情報入力シート!$B139="","",   IF('別紙様式2-2（処遇改善加算対象外サービス　総括表）'!$F$30="","",'別紙様式2-2（処遇改善加算対象外サービス　総括表）'!$F$30))</f>
        <v/>
      </c>
      <c r="BC86" s="494" t="str">
        <f>IF(基本情報入力シート!$B139="","",   IF('別紙様式2-2（処遇改善加算対象外サービス　総括表）'!$F$31="","",'別紙様式2-2（処遇改善加算対象外サービス　総括表）'!$F$31))</f>
        <v/>
      </c>
      <c r="BD86" s="494" t="str">
        <f>IF(基本情報入力シート!$B139="","",   IF('別紙様式2-2（処遇改善加算対象外サービス　総括表）'!$F$32="","",'別紙様式2-2（処遇改善加算対象外サービス　総括表）'!$F$32))</f>
        <v/>
      </c>
      <c r="BE86" s="494" t="str">
        <f>IF(基本情報入力シート!$B139="","",   IF('別紙様式2-2（処遇改善加算対象外サービス　総括表）'!$F$33="","",'別紙様式2-2（処遇改善加算対象外サービス　総括表）'!$F$33))</f>
        <v/>
      </c>
      <c r="BF86" s="494" t="str">
        <f>IF(基本情報入力シート!$B139="","",   IF('別紙様式2-2（処遇改善加算対象外サービス　総括表）'!$F$34="","",'別紙様式2-2（処遇改善加算対象外サービス　総括表）'!$F$34))</f>
        <v/>
      </c>
      <c r="BG86" s="494" t="str">
        <f>IF(基本情報入力シート!$B139="","",   IF('別紙様式2-2（処遇改善加算対象外サービス　総括表）'!$F$35="","",'別紙様式2-2（処遇改善加算対象外サービス　総括表）'!$F$35))</f>
        <v/>
      </c>
      <c r="BH86" s="494" t="str">
        <f>IF(基本情報入力シート!$B139="","",   IF('別紙様式2-2（処遇改善加算対象外サービス　総括表）'!$F$36="","",'別紙様式2-2（処遇改善加算対象外サービス　総括表）'!$F$36))</f>
        <v/>
      </c>
      <c r="BI86" s="494" t="str">
        <f>IF(基本情報入力シート!$B139="","",   IF('別紙様式2-2（処遇改善加算対象外サービス　総括表）'!$F$37="","",'別紙様式2-2（処遇改善加算対象外サービス　総括表）'!$F$37))</f>
        <v/>
      </c>
      <c r="BJ86" s="494" t="str">
        <f>IF(基本情報入力シート!$B139="","",   IF('別紙様式2-2（処遇改善加算対象外サービス　総括表）'!$F$38="","",'別紙様式2-2（処遇改善加算対象外サービス　総括表）'!$F$38))</f>
        <v/>
      </c>
      <c r="BK86" s="494" t="str">
        <f>IF(基本情報入力シート!$B139="","",   IF('別紙様式2-2（処遇改善加算対象外サービス　総括表）'!$F$39="","",'別紙様式2-2（処遇改善加算対象外サービス　総括表）'!$F$39))</f>
        <v/>
      </c>
      <c r="BL86" s="494" t="str">
        <f>IF(基本情報入力シート!$B139="","",   IF('別紙様式2-2（処遇改善加算対象外サービス　総括表）'!$F$40="","",'別紙様式2-2（処遇改善加算対象外サービス　総括表）'!$F$40))</f>
        <v/>
      </c>
      <c r="BM86" s="494" t="str">
        <f>IF(基本情報入力シート!$B139="","",   IF('別紙様式2-2（処遇改善加算対象外サービス　総括表）'!$F$41="","",'別紙様式2-2（処遇改善加算対象外サービス　総括表）'!$F$41))</f>
        <v/>
      </c>
      <c r="BN86" s="494" t="str">
        <f>IF(基本情報入力シート!$B139="","",   IF('別紙様式2-2（処遇改善加算対象外サービス　総括表）'!$F$42="","",'別紙様式2-2（処遇改善加算対象外サービス　総括表）'!$F$42))</f>
        <v/>
      </c>
      <c r="BO86" s="494" t="str">
        <f>IF(基本情報入力シート!$B139="","",   IF('別紙様式2-2（処遇改善加算対象外サービス　総括表）'!$F$43="","",'別紙様式2-2（処遇改善加算対象外サービス　総括表）'!$F$43))</f>
        <v/>
      </c>
      <c r="BP86" s="494" t="str">
        <f>IF(基本情報入力シート!$B139="","",   IF('別紙様式2-2（処遇改善加算対象外サービス　総括表）'!$F$44="","",'別紙様式2-2（処遇改善加算対象外サービス　総括表）'!$F$44))</f>
        <v/>
      </c>
      <c r="BQ86" s="494" t="str">
        <f>IF(基本情報入力シート!$B139="","",   IF('別紙様式2-2（処遇改善加算対象外サービス　総括表）'!$F$45="","",'別紙様式2-2（処遇改善加算対象外サービス　総括表）'!$F$45))</f>
        <v/>
      </c>
      <c r="BR86" s="494" t="str">
        <f>IF(基本情報入力シート!$B139="","",   IF('別紙様式2-2（処遇改善加算対象外サービス　総括表）'!$F$46="","",'別紙様式2-2（処遇改善加算対象外サービス　総括表）'!$F$46))</f>
        <v/>
      </c>
      <c r="BS86" s="494" t="str">
        <f>IF(基本情報入力シート!$B139="","",   IF('別紙様式2-2（処遇改善加算対象外サービス　総括表）'!$F$47="","",'別紙様式2-2（処遇改善加算対象外サービス　総括表）'!$F$47))</f>
        <v/>
      </c>
      <c r="BT86" s="494" t="str">
        <f>IF(基本情報入力シート!$B139="","",   IF('別紙様式2-2（処遇改善加算対象外サービス　総括表）'!$F$48="","",'別紙様式2-2（処遇改善加算対象外サービス　総括表）'!$F$48))</f>
        <v/>
      </c>
      <c r="BU86" s="494" t="str">
        <f>IF(基本情報入力シート!$B139="","",   IF('別紙様式2-2（処遇改善加算対象外サービス　総括表）'!$F$49="","",'別紙様式2-2（処遇改善加算対象外サービス　総括表）'!$F$49))</f>
        <v/>
      </c>
    </row>
    <row r="87" spans="1:73">
      <c r="A87" s="508" t="str">
        <f>IF('別紙様式2-3（個表） '!B97="","",'別紙様式2-3（個表） '!A97)</f>
        <v/>
      </c>
      <c r="B87" s="494" t="str">
        <f>IF(基本情報入力シート!B140="","",基本情報入力シート!B140)</f>
        <v/>
      </c>
      <c r="C87" s="513" t="str">
        <f>IF(基本情報入力シート!L140="","",基本情報入力シート!L140)</f>
        <v/>
      </c>
      <c r="D87" s="513" t="str">
        <f>IF(基本情報入力シート!Q140="","",基本情報入力シート!Q140)</f>
        <v/>
      </c>
      <c r="E87" s="513" t="str">
        <f>IF(基本情報入力シート!V140="","",基本情報入力シート!V140)</f>
        <v/>
      </c>
      <c r="F87" s="513" t="str">
        <f>IF(基本情報入力シート!W140="","",基本情報入力シート!W140)</f>
        <v/>
      </c>
      <c r="G87" s="513" t="str">
        <f>IF(基本情報入力シート!Z140="","",基本情報入力シート!Z140)</f>
        <v/>
      </c>
      <c r="H87" s="494" t="str">
        <f>IF(基本情報入力シート!AC140="","",基本情報入力シート!AC140)</f>
        <v/>
      </c>
      <c r="I87" s="514" t="str">
        <f>IF(基本情報入力シート!AD140="","",基本情報入力シート!AD140)</f>
        <v/>
      </c>
      <c r="J87" s="514" t="str">
        <f>IF(基本情報入力シート!AE140="","",基本情報入力シート!AE140)</f>
        <v/>
      </c>
      <c r="K87" s="508" t="str">
        <f>IF('別紙様式2-3（個表） '!J97="","",'別紙様式2-3（個表） '!J97)</f>
        <v/>
      </c>
      <c r="L87" s="508" t="str">
        <f>IF('別紙様式2-3（個表） '!K97="","",'別紙様式2-3（個表） '!K97)</f>
        <v/>
      </c>
      <c r="M87" s="508" t="str">
        <f>IF('別紙様式2-3（個表） '!L97="","",'別紙様式2-3（個表） '!L97)</f>
        <v/>
      </c>
      <c r="N87" s="508" t="str">
        <f>IF('別紙様式2-3（個表） '!M97="","",'別紙様式2-3（個表） '!M97)</f>
        <v/>
      </c>
      <c r="O87" s="508" t="str">
        <f>IF('別紙様式2-3（個表） '!N97="","",'別紙様式2-3（個表） '!N97)</f>
        <v/>
      </c>
      <c r="P87" s="508" t="str">
        <f>IF('別紙様式2-3（個表） '!O97="","",'別紙様式2-3（個表） '!O97)</f>
        <v>令和７年12月</v>
      </c>
      <c r="Q87" s="508" t="str">
        <f>IF('別紙様式2-3（個表） '!P97="","",'別紙様式2-3（個表） '!P97)</f>
        <v>未入力あり</v>
      </c>
      <c r="R87" s="508" t="str">
        <f>IF('別紙様式2-3（個表） '!Q97="","",'別紙様式2-3（個表） '!Q97)</f>
        <v/>
      </c>
      <c r="S87" s="508" t="str">
        <f>IF('別紙様式2-3（個表） '!R97="","",'別紙様式2-3（個表） '!R97)</f>
        <v/>
      </c>
      <c r="T87" s="508" t="str">
        <f>IF('別紙様式2-3（個表） '!S97="","",'別紙様式2-3（個表） '!S97)</f>
        <v/>
      </c>
      <c r="U87" s="494" t="str">
        <f>IF('別紙様式2-3（個表） '!T97="","",'別紙様式2-3（個表） '!T97)</f>
        <v/>
      </c>
      <c r="V87" s="508" t="str">
        <f ca="1">IF(基本情報入力シート!$B140="","",INDIRECT("基本情報入力シート!L1７"))</f>
        <v/>
      </c>
      <c r="W87" s="508" t="str">
        <f ca="1">IF(基本情報入力シート!$B140="","",INDIRECT("基本情報入力シート!L1８"))</f>
        <v/>
      </c>
      <c r="X87" s="508" t="str">
        <f ca="1">IF(基本情報入力シート!B140="","",INDIRECT("基本情報入力シート!L1９")&amp;(INDIRECT("基本情報入力シート!P19"))&amp;(INDIRECT("基本情報入力シート!Q19")))</f>
        <v/>
      </c>
      <c r="Y87" s="508" t="str">
        <f ca="1">IF(基本情報入力シート!$B140="","",INDIRECT("基本情報入力シート!L２０"))</f>
        <v/>
      </c>
      <c r="Z87" s="508" t="str">
        <f ca="1">IF(基本情報入力シート!$B140="","",INDIRECT("基本情報入力シート!L２１"))</f>
        <v/>
      </c>
      <c r="AA87" s="508" t="str">
        <f ca="1">IF(基本情報入力シート!$B140="","",INDIRECT("基本情報入力シート!L２２"))</f>
        <v/>
      </c>
      <c r="AB87" s="508" t="str">
        <f ca="1">IF(基本情報入力シート!$B140="","",INDIRECT("基本情報入力シート!L２３"))</f>
        <v/>
      </c>
      <c r="AC87" s="508" t="str">
        <f ca="1">IF(基本情報入力シート!$B140="","",INDIRECT("基本情報入力シート!L２４"))</f>
        <v/>
      </c>
      <c r="AD87" s="508" t="str">
        <f ca="1">IF(基本情報入力シート!$B140="","",INDIRECT("基本情報入力シート!L２５"))</f>
        <v/>
      </c>
      <c r="AE87" s="508" t="str">
        <f ca="1">IF(基本情報入力シート!$B140="","",INDIRECT("基本情報入力シート!L２6"))</f>
        <v/>
      </c>
      <c r="AF87" s="508" t="str">
        <f ca="1">IF(基本情報入力シート!$B140="","",INDIRECT("基本情報入力シート!L２７"))</f>
        <v/>
      </c>
      <c r="AG87" s="508" t="str">
        <f ca="1">IF(基本情報入力シート!$B140="","",INDIRECT("基本情報入力シート!L２８"))</f>
        <v/>
      </c>
      <c r="AH87" s="494" t="str">
        <f ca="1">IF(基本情報入力シート!$B140="","",INDIRECT("'別紙様式2-1（処遇改善加算対象サービス　総括表）'!AH18"))</f>
        <v/>
      </c>
      <c r="AI87" s="494" t="str">
        <f ca="1">IF(基本情報入力シート!$B140="","",INDIRECT("'別紙様式2-1（処遇改善加算対象サービス　総括表）'!AH２２"))</f>
        <v/>
      </c>
      <c r="AJ87" s="494" t="str">
        <f>IF(基本情報入力シート!$B140="","",IF('別紙様式2-1（処遇改善加算対象サービス　総括表）'!$B$24="","",
'別紙様式2-1（処遇改善加算対象サービス　総括表）'!$B$24))</f>
        <v/>
      </c>
      <c r="AK87" s="494" t="str">
        <f>IF(基本情報入力シート!$B140="","",IF('別紙様式2-1（処遇改善加算対象サービス　総括表）'!$B$25="","",
'別紙様式2-1（処遇改善加算対象サービス　総括表）'!$B$25))</f>
        <v/>
      </c>
      <c r="AL87" s="494" t="str">
        <f>IF(基本情報入力シート!$B140="","",IF('別紙様式2-1（処遇改善加算対象サービス　総括表）'!$B$26="","",
'別紙様式2-1（処遇改善加算対象サービス　総括表）'!$B$26))</f>
        <v/>
      </c>
      <c r="AM87" s="494" t="str">
        <f>IF(基本情報入力シート!$B140="","",IF('別紙様式2-1（処遇改善加算対象サービス　総括表）'!$B$30="","",
'別紙様式2-1（処遇改善加算対象サービス　総括表）'!$B$30))</f>
        <v/>
      </c>
      <c r="AN87" s="494" t="str">
        <f>IF(基本情報入力シート!$B140="","",IF('別紙様式2-1（処遇改善加算対象サービス　総括表）'!$B$31="","",
'別紙様式2-1（処遇改善加算対象サービス　総括表）'!$B$31))</f>
        <v/>
      </c>
      <c r="AO87" s="508" t="str">
        <f>IF(基本情報入力シート!$B140="","",IF('別紙様式2-1（処遇改善加算対象サービス　総括表）'!$M$32="","",
'別紙様式2-1（処遇改善加算対象サービス　総括表）'!$M$32))</f>
        <v/>
      </c>
      <c r="AP87" s="494" t="str">
        <f>IF(基本情報入力シート!$B140="","",   IF('別紙様式2-2（処遇改善加算対象外サービス　総括表）'!$AH$17="","",'別紙様式2-2（処遇改善加算対象外サービス　総括表）'!$AH$17))</f>
        <v/>
      </c>
      <c r="AQ87" s="494" t="str">
        <f>IF(基本情報入力シート!$B140="","",   IF('別紙様式2-2（処遇改善加算対象外サービス　総括表）'!$AH$18="","", '別紙様式2-2（処遇改善加算対象外サービス　総括表）'!$AH$18))</f>
        <v/>
      </c>
      <c r="AR87" s="494" t="str">
        <f>IF(基本情報入力シート!$B140="","",   IF('別紙様式2-2（処遇改善加算対象外サービス　総括表）'!$AH$19="","",'別紙様式2-2（処遇改善加算対象外サービス　総括表）'!$AH$19))</f>
        <v/>
      </c>
      <c r="AS87" s="494" t="str">
        <f>IF(基本情報入力シート!$B140="","",   IF('別紙様式2-2（処遇改善加算対象外サービス　総括表）'!$F$21="","",'別紙様式2-2（処遇改善加算対象外サービス　総括表）'!$F$21))</f>
        <v/>
      </c>
      <c r="AT87" s="494" t="str">
        <f>IF(基本情報入力シート!$B140="","",   IF('別紙様式2-2（処遇改善加算対象外サービス　総括表）'!$F$22="","",'別紙様式2-2（処遇改善加算対象外サービス　総括表）'!$F$22))</f>
        <v/>
      </c>
      <c r="AU87" s="494" t="str">
        <f>IF(基本情報入力シート!$B140="","",   IF('別紙様式2-2（処遇改善加算対象外サービス　総括表）'!$F$23="","",'別紙様式2-2（処遇改善加算対象外サービス　総括表）'!$F$23))</f>
        <v/>
      </c>
      <c r="AV87" s="494" t="str">
        <f>IF(基本情報入力シート!$B140="","",   IF('別紙様式2-2（処遇改善加算対象外サービス　総括表）'!$F$24="","",'別紙様式2-2（処遇改善加算対象外サービス　総括表）'!$F$24))</f>
        <v/>
      </c>
      <c r="AW87" s="494" t="str">
        <f>IF(基本情報入力シート!$B140="","",   IF('別紙様式2-2（処遇改善加算対象外サービス　総括表）'!$F$25="","",'別紙様式2-2（処遇改善加算対象外サービス　総括表）'!$F$25))</f>
        <v/>
      </c>
      <c r="AX87" s="494" t="str">
        <f>IF(基本情報入力シート!$B140="","",   IF('別紙様式2-2（処遇改善加算対象外サービス　総括表）'!$F$26="","",'別紙様式2-2（処遇改善加算対象外サービス　総括表）'!$F$26))</f>
        <v/>
      </c>
      <c r="AY87" s="494" t="str">
        <f>IF(基本情報入力シート!$B140="","",   IF('別紙様式2-2（処遇改善加算対象外サービス　総括表）'!$F$27="","",'別紙様式2-2（処遇改善加算対象外サービス　総括表）'!$F$27))</f>
        <v/>
      </c>
      <c r="AZ87" s="494" t="str">
        <f>IF(基本情報入力シート!$B140="","",   IF('別紙様式2-2（処遇改善加算対象外サービス　総括表）'!$F$28="","",'別紙様式2-2（処遇改善加算対象外サービス　総括表）'!$F$28))</f>
        <v/>
      </c>
      <c r="BA87" s="494" t="str">
        <f>IF(基本情報入力シート!$B140="","",   IF('別紙様式2-2（処遇改善加算対象外サービス　総括表）'!$F$29="","",'別紙様式2-2（処遇改善加算対象外サービス　総括表）'!$F$29))</f>
        <v/>
      </c>
      <c r="BB87" s="494" t="str">
        <f>IF(基本情報入力シート!$B140="","",   IF('別紙様式2-2（処遇改善加算対象外サービス　総括表）'!$F$30="","",'別紙様式2-2（処遇改善加算対象外サービス　総括表）'!$F$30))</f>
        <v/>
      </c>
      <c r="BC87" s="494" t="str">
        <f>IF(基本情報入力シート!$B140="","",   IF('別紙様式2-2（処遇改善加算対象外サービス　総括表）'!$F$31="","",'別紙様式2-2（処遇改善加算対象外サービス　総括表）'!$F$31))</f>
        <v/>
      </c>
      <c r="BD87" s="494" t="str">
        <f>IF(基本情報入力シート!$B140="","",   IF('別紙様式2-2（処遇改善加算対象外サービス　総括表）'!$F$32="","",'別紙様式2-2（処遇改善加算対象外サービス　総括表）'!$F$32))</f>
        <v/>
      </c>
      <c r="BE87" s="494" t="str">
        <f>IF(基本情報入力シート!$B140="","",   IF('別紙様式2-2（処遇改善加算対象外サービス　総括表）'!$F$33="","",'別紙様式2-2（処遇改善加算対象外サービス　総括表）'!$F$33))</f>
        <v/>
      </c>
      <c r="BF87" s="494" t="str">
        <f>IF(基本情報入力シート!$B140="","",   IF('別紙様式2-2（処遇改善加算対象外サービス　総括表）'!$F$34="","",'別紙様式2-2（処遇改善加算対象外サービス　総括表）'!$F$34))</f>
        <v/>
      </c>
      <c r="BG87" s="494" t="str">
        <f>IF(基本情報入力シート!$B140="","",   IF('別紙様式2-2（処遇改善加算対象外サービス　総括表）'!$F$35="","",'別紙様式2-2（処遇改善加算対象外サービス　総括表）'!$F$35))</f>
        <v/>
      </c>
      <c r="BH87" s="494" t="str">
        <f>IF(基本情報入力シート!$B140="","",   IF('別紙様式2-2（処遇改善加算対象外サービス　総括表）'!$F$36="","",'別紙様式2-2（処遇改善加算対象外サービス　総括表）'!$F$36))</f>
        <v/>
      </c>
      <c r="BI87" s="494" t="str">
        <f>IF(基本情報入力シート!$B140="","",   IF('別紙様式2-2（処遇改善加算対象外サービス　総括表）'!$F$37="","",'別紙様式2-2（処遇改善加算対象外サービス　総括表）'!$F$37))</f>
        <v/>
      </c>
      <c r="BJ87" s="494" t="str">
        <f>IF(基本情報入力シート!$B140="","",   IF('別紙様式2-2（処遇改善加算対象外サービス　総括表）'!$F$38="","",'別紙様式2-2（処遇改善加算対象外サービス　総括表）'!$F$38))</f>
        <v/>
      </c>
      <c r="BK87" s="494" t="str">
        <f>IF(基本情報入力シート!$B140="","",   IF('別紙様式2-2（処遇改善加算対象外サービス　総括表）'!$F$39="","",'別紙様式2-2（処遇改善加算対象外サービス　総括表）'!$F$39))</f>
        <v/>
      </c>
      <c r="BL87" s="494" t="str">
        <f>IF(基本情報入力シート!$B140="","",   IF('別紙様式2-2（処遇改善加算対象外サービス　総括表）'!$F$40="","",'別紙様式2-2（処遇改善加算対象外サービス　総括表）'!$F$40))</f>
        <v/>
      </c>
      <c r="BM87" s="494" t="str">
        <f>IF(基本情報入力シート!$B140="","",   IF('別紙様式2-2（処遇改善加算対象外サービス　総括表）'!$F$41="","",'別紙様式2-2（処遇改善加算対象外サービス　総括表）'!$F$41))</f>
        <v/>
      </c>
      <c r="BN87" s="494" t="str">
        <f>IF(基本情報入力シート!$B140="","",   IF('別紙様式2-2（処遇改善加算対象外サービス　総括表）'!$F$42="","",'別紙様式2-2（処遇改善加算対象外サービス　総括表）'!$F$42))</f>
        <v/>
      </c>
      <c r="BO87" s="494" t="str">
        <f>IF(基本情報入力シート!$B140="","",   IF('別紙様式2-2（処遇改善加算対象外サービス　総括表）'!$F$43="","",'別紙様式2-2（処遇改善加算対象外サービス　総括表）'!$F$43))</f>
        <v/>
      </c>
      <c r="BP87" s="494" t="str">
        <f>IF(基本情報入力シート!$B140="","",   IF('別紙様式2-2（処遇改善加算対象外サービス　総括表）'!$F$44="","",'別紙様式2-2（処遇改善加算対象外サービス　総括表）'!$F$44))</f>
        <v/>
      </c>
      <c r="BQ87" s="494" t="str">
        <f>IF(基本情報入力シート!$B140="","",   IF('別紙様式2-2（処遇改善加算対象外サービス　総括表）'!$F$45="","",'別紙様式2-2（処遇改善加算対象外サービス　総括表）'!$F$45))</f>
        <v/>
      </c>
      <c r="BR87" s="494" t="str">
        <f>IF(基本情報入力シート!$B140="","",   IF('別紙様式2-2（処遇改善加算対象外サービス　総括表）'!$F$46="","",'別紙様式2-2（処遇改善加算対象外サービス　総括表）'!$F$46))</f>
        <v/>
      </c>
      <c r="BS87" s="494" t="str">
        <f>IF(基本情報入力シート!$B140="","",   IF('別紙様式2-2（処遇改善加算対象外サービス　総括表）'!$F$47="","",'別紙様式2-2（処遇改善加算対象外サービス　総括表）'!$F$47))</f>
        <v/>
      </c>
      <c r="BT87" s="494" t="str">
        <f>IF(基本情報入力シート!$B140="","",   IF('別紙様式2-2（処遇改善加算対象外サービス　総括表）'!$F$48="","",'別紙様式2-2（処遇改善加算対象外サービス　総括表）'!$F$48))</f>
        <v/>
      </c>
      <c r="BU87" s="494" t="str">
        <f>IF(基本情報入力シート!$B140="","",   IF('別紙様式2-2（処遇改善加算対象外サービス　総括表）'!$F$49="","",'別紙様式2-2（処遇改善加算対象外サービス　総括表）'!$F$49))</f>
        <v/>
      </c>
    </row>
    <row r="88" spans="1:73">
      <c r="A88" s="508" t="str">
        <f>IF('別紙様式2-3（個表） '!B98="","",'別紙様式2-3（個表） '!A98)</f>
        <v/>
      </c>
      <c r="B88" s="494" t="str">
        <f>IF(基本情報入力シート!B141="","",基本情報入力シート!B141)</f>
        <v/>
      </c>
      <c r="C88" s="513" t="str">
        <f>IF(基本情報入力シート!L141="","",基本情報入力シート!L141)</f>
        <v/>
      </c>
      <c r="D88" s="513" t="str">
        <f>IF(基本情報入力シート!Q141="","",基本情報入力シート!Q141)</f>
        <v/>
      </c>
      <c r="E88" s="513" t="str">
        <f>IF(基本情報入力シート!V141="","",基本情報入力シート!V141)</f>
        <v/>
      </c>
      <c r="F88" s="513" t="str">
        <f>IF(基本情報入力シート!W141="","",基本情報入力シート!W141)</f>
        <v/>
      </c>
      <c r="G88" s="513" t="str">
        <f>IF(基本情報入力シート!Z141="","",基本情報入力シート!Z141)</f>
        <v/>
      </c>
      <c r="H88" s="494" t="str">
        <f>IF(基本情報入力シート!AC141="","",基本情報入力シート!AC141)</f>
        <v/>
      </c>
      <c r="I88" s="514" t="str">
        <f>IF(基本情報入力シート!AD141="","",基本情報入力シート!AD141)</f>
        <v/>
      </c>
      <c r="J88" s="514" t="str">
        <f>IF(基本情報入力シート!AE141="","",基本情報入力シート!AE141)</f>
        <v/>
      </c>
      <c r="K88" s="508" t="str">
        <f>IF('別紙様式2-3（個表） '!J98="","",'別紙様式2-3（個表） '!J98)</f>
        <v/>
      </c>
      <c r="L88" s="508" t="str">
        <f>IF('別紙様式2-3（個表） '!K98="","",'別紙様式2-3（個表） '!K98)</f>
        <v/>
      </c>
      <c r="M88" s="508" t="str">
        <f>IF('別紙様式2-3（個表） '!L98="","",'別紙様式2-3（個表） '!L98)</f>
        <v/>
      </c>
      <c r="N88" s="508" t="str">
        <f>IF('別紙様式2-3（個表） '!M98="","",'別紙様式2-3（個表） '!M98)</f>
        <v/>
      </c>
      <c r="O88" s="508" t="str">
        <f>IF('別紙様式2-3（個表） '!N98="","",'別紙様式2-3（個表） '!N98)</f>
        <v/>
      </c>
      <c r="P88" s="508" t="str">
        <f>IF('別紙様式2-3（個表） '!O98="","",'別紙様式2-3（個表） '!O98)</f>
        <v>令和７年12月</v>
      </c>
      <c r="Q88" s="508" t="str">
        <f>IF('別紙様式2-3（個表） '!P98="","",'別紙様式2-3（個表） '!P98)</f>
        <v>未入力あり</v>
      </c>
      <c r="R88" s="508" t="str">
        <f>IF('別紙様式2-3（個表） '!Q98="","",'別紙様式2-3（個表） '!Q98)</f>
        <v/>
      </c>
      <c r="S88" s="508" t="str">
        <f>IF('別紙様式2-3（個表） '!R98="","",'別紙様式2-3（個表） '!R98)</f>
        <v/>
      </c>
      <c r="T88" s="508" t="str">
        <f>IF('別紙様式2-3（個表） '!S98="","",'別紙様式2-3（個表） '!S98)</f>
        <v/>
      </c>
      <c r="U88" s="494" t="str">
        <f>IF('別紙様式2-3（個表） '!T98="","",'別紙様式2-3（個表） '!T98)</f>
        <v/>
      </c>
      <c r="V88" s="508" t="str">
        <f ca="1">IF(基本情報入力シート!$B141="","",INDIRECT("基本情報入力シート!L1７"))</f>
        <v/>
      </c>
      <c r="W88" s="508" t="str">
        <f ca="1">IF(基本情報入力シート!$B141="","",INDIRECT("基本情報入力シート!L1８"))</f>
        <v/>
      </c>
      <c r="X88" s="508" t="str">
        <f ca="1">IF(基本情報入力シート!B141="","",INDIRECT("基本情報入力シート!L1９")&amp;(INDIRECT("基本情報入力シート!P19"))&amp;(INDIRECT("基本情報入力シート!Q19")))</f>
        <v/>
      </c>
      <c r="Y88" s="508" t="str">
        <f ca="1">IF(基本情報入力シート!$B141="","",INDIRECT("基本情報入力シート!L２０"))</f>
        <v/>
      </c>
      <c r="Z88" s="508" t="str">
        <f ca="1">IF(基本情報入力シート!$B141="","",INDIRECT("基本情報入力シート!L２１"))</f>
        <v/>
      </c>
      <c r="AA88" s="508" t="str">
        <f ca="1">IF(基本情報入力シート!$B141="","",INDIRECT("基本情報入力シート!L２２"))</f>
        <v/>
      </c>
      <c r="AB88" s="508" t="str">
        <f ca="1">IF(基本情報入力シート!$B141="","",INDIRECT("基本情報入力シート!L２３"))</f>
        <v/>
      </c>
      <c r="AC88" s="508" t="str">
        <f ca="1">IF(基本情報入力シート!$B141="","",INDIRECT("基本情報入力シート!L２４"))</f>
        <v/>
      </c>
      <c r="AD88" s="508" t="str">
        <f ca="1">IF(基本情報入力シート!$B141="","",INDIRECT("基本情報入力シート!L２５"))</f>
        <v/>
      </c>
      <c r="AE88" s="508" t="str">
        <f ca="1">IF(基本情報入力シート!$B141="","",INDIRECT("基本情報入力シート!L２6"))</f>
        <v/>
      </c>
      <c r="AF88" s="508" t="str">
        <f ca="1">IF(基本情報入力シート!$B141="","",INDIRECT("基本情報入力シート!L２７"))</f>
        <v/>
      </c>
      <c r="AG88" s="508" t="str">
        <f ca="1">IF(基本情報入力シート!$B141="","",INDIRECT("基本情報入力シート!L２８"))</f>
        <v/>
      </c>
      <c r="AH88" s="494" t="str">
        <f ca="1">IF(基本情報入力シート!$B141="","",INDIRECT("'別紙様式2-1（処遇改善加算対象サービス　総括表）'!AH18"))</f>
        <v/>
      </c>
      <c r="AI88" s="494" t="str">
        <f ca="1">IF(基本情報入力シート!$B141="","",INDIRECT("'別紙様式2-1（処遇改善加算対象サービス　総括表）'!AH２２"))</f>
        <v/>
      </c>
      <c r="AJ88" s="494" t="str">
        <f>IF(基本情報入力シート!$B141="","",IF('別紙様式2-1（処遇改善加算対象サービス　総括表）'!$B$24="","",
'別紙様式2-1（処遇改善加算対象サービス　総括表）'!$B$24))</f>
        <v/>
      </c>
      <c r="AK88" s="494" t="str">
        <f>IF(基本情報入力シート!$B141="","",IF('別紙様式2-1（処遇改善加算対象サービス　総括表）'!$B$25="","",
'別紙様式2-1（処遇改善加算対象サービス　総括表）'!$B$25))</f>
        <v/>
      </c>
      <c r="AL88" s="494" t="str">
        <f>IF(基本情報入力シート!$B141="","",IF('別紙様式2-1（処遇改善加算対象サービス　総括表）'!$B$26="","",
'別紙様式2-1（処遇改善加算対象サービス　総括表）'!$B$26))</f>
        <v/>
      </c>
      <c r="AM88" s="494" t="str">
        <f>IF(基本情報入力シート!$B141="","",IF('別紙様式2-1（処遇改善加算対象サービス　総括表）'!$B$30="","",
'別紙様式2-1（処遇改善加算対象サービス　総括表）'!$B$30))</f>
        <v/>
      </c>
      <c r="AN88" s="494" t="str">
        <f>IF(基本情報入力シート!$B141="","",IF('別紙様式2-1（処遇改善加算対象サービス　総括表）'!$B$31="","",
'別紙様式2-1（処遇改善加算対象サービス　総括表）'!$B$31))</f>
        <v/>
      </c>
      <c r="AO88" s="508" t="str">
        <f>IF(基本情報入力シート!$B141="","",IF('別紙様式2-1（処遇改善加算対象サービス　総括表）'!$M$32="","",
'別紙様式2-1（処遇改善加算対象サービス　総括表）'!$M$32))</f>
        <v/>
      </c>
      <c r="AP88" s="494" t="str">
        <f>IF(基本情報入力シート!$B141="","",   IF('別紙様式2-2（処遇改善加算対象外サービス　総括表）'!$AH$17="","",'別紙様式2-2（処遇改善加算対象外サービス　総括表）'!$AH$17))</f>
        <v/>
      </c>
      <c r="AQ88" s="494" t="str">
        <f>IF(基本情報入力シート!$B141="","",   IF('別紙様式2-2（処遇改善加算対象外サービス　総括表）'!$AH$18="","", '別紙様式2-2（処遇改善加算対象外サービス　総括表）'!$AH$18))</f>
        <v/>
      </c>
      <c r="AR88" s="494" t="str">
        <f>IF(基本情報入力シート!$B141="","",   IF('別紙様式2-2（処遇改善加算対象外サービス　総括表）'!$AH$19="","",'別紙様式2-2（処遇改善加算対象外サービス　総括表）'!$AH$19))</f>
        <v/>
      </c>
      <c r="AS88" s="494" t="str">
        <f>IF(基本情報入力シート!$B141="","",   IF('別紙様式2-2（処遇改善加算対象外サービス　総括表）'!$F$21="","",'別紙様式2-2（処遇改善加算対象外サービス　総括表）'!$F$21))</f>
        <v/>
      </c>
      <c r="AT88" s="494" t="str">
        <f>IF(基本情報入力シート!$B141="","",   IF('別紙様式2-2（処遇改善加算対象外サービス　総括表）'!$F$22="","",'別紙様式2-2（処遇改善加算対象外サービス　総括表）'!$F$22))</f>
        <v/>
      </c>
      <c r="AU88" s="494" t="str">
        <f>IF(基本情報入力シート!$B141="","",   IF('別紙様式2-2（処遇改善加算対象外サービス　総括表）'!$F$23="","",'別紙様式2-2（処遇改善加算対象外サービス　総括表）'!$F$23))</f>
        <v/>
      </c>
      <c r="AV88" s="494" t="str">
        <f>IF(基本情報入力シート!$B141="","",   IF('別紙様式2-2（処遇改善加算対象外サービス　総括表）'!$F$24="","",'別紙様式2-2（処遇改善加算対象外サービス　総括表）'!$F$24))</f>
        <v/>
      </c>
      <c r="AW88" s="494" t="str">
        <f>IF(基本情報入力シート!$B141="","",   IF('別紙様式2-2（処遇改善加算対象外サービス　総括表）'!$F$25="","",'別紙様式2-2（処遇改善加算対象外サービス　総括表）'!$F$25))</f>
        <v/>
      </c>
      <c r="AX88" s="494" t="str">
        <f>IF(基本情報入力シート!$B141="","",   IF('別紙様式2-2（処遇改善加算対象外サービス　総括表）'!$F$26="","",'別紙様式2-2（処遇改善加算対象外サービス　総括表）'!$F$26))</f>
        <v/>
      </c>
      <c r="AY88" s="494" t="str">
        <f>IF(基本情報入力シート!$B141="","",   IF('別紙様式2-2（処遇改善加算対象外サービス　総括表）'!$F$27="","",'別紙様式2-2（処遇改善加算対象外サービス　総括表）'!$F$27))</f>
        <v/>
      </c>
      <c r="AZ88" s="494" t="str">
        <f>IF(基本情報入力シート!$B141="","",   IF('別紙様式2-2（処遇改善加算対象外サービス　総括表）'!$F$28="","",'別紙様式2-2（処遇改善加算対象外サービス　総括表）'!$F$28))</f>
        <v/>
      </c>
      <c r="BA88" s="494" t="str">
        <f>IF(基本情報入力シート!$B141="","",   IF('別紙様式2-2（処遇改善加算対象外サービス　総括表）'!$F$29="","",'別紙様式2-2（処遇改善加算対象外サービス　総括表）'!$F$29))</f>
        <v/>
      </c>
      <c r="BB88" s="494" t="str">
        <f>IF(基本情報入力シート!$B141="","",   IF('別紙様式2-2（処遇改善加算対象外サービス　総括表）'!$F$30="","",'別紙様式2-2（処遇改善加算対象外サービス　総括表）'!$F$30))</f>
        <v/>
      </c>
      <c r="BC88" s="494" t="str">
        <f>IF(基本情報入力シート!$B141="","",   IF('別紙様式2-2（処遇改善加算対象外サービス　総括表）'!$F$31="","",'別紙様式2-2（処遇改善加算対象外サービス　総括表）'!$F$31))</f>
        <v/>
      </c>
      <c r="BD88" s="494" t="str">
        <f>IF(基本情報入力シート!$B141="","",   IF('別紙様式2-2（処遇改善加算対象外サービス　総括表）'!$F$32="","",'別紙様式2-2（処遇改善加算対象外サービス　総括表）'!$F$32))</f>
        <v/>
      </c>
      <c r="BE88" s="494" t="str">
        <f>IF(基本情報入力シート!$B141="","",   IF('別紙様式2-2（処遇改善加算対象外サービス　総括表）'!$F$33="","",'別紙様式2-2（処遇改善加算対象外サービス　総括表）'!$F$33))</f>
        <v/>
      </c>
      <c r="BF88" s="494" t="str">
        <f>IF(基本情報入力シート!$B141="","",   IF('別紙様式2-2（処遇改善加算対象外サービス　総括表）'!$F$34="","",'別紙様式2-2（処遇改善加算対象外サービス　総括表）'!$F$34))</f>
        <v/>
      </c>
      <c r="BG88" s="494" t="str">
        <f>IF(基本情報入力シート!$B141="","",   IF('別紙様式2-2（処遇改善加算対象外サービス　総括表）'!$F$35="","",'別紙様式2-2（処遇改善加算対象外サービス　総括表）'!$F$35))</f>
        <v/>
      </c>
      <c r="BH88" s="494" t="str">
        <f>IF(基本情報入力シート!$B141="","",   IF('別紙様式2-2（処遇改善加算対象外サービス　総括表）'!$F$36="","",'別紙様式2-2（処遇改善加算対象外サービス　総括表）'!$F$36))</f>
        <v/>
      </c>
      <c r="BI88" s="494" t="str">
        <f>IF(基本情報入力シート!$B141="","",   IF('別紙様式2-2（処遇改善加算対象外サービス　総括表）'!$F$37="","",'別紙様式2-2（処遇改善加算対象外サービス　総括表）'!$F$37))</f>
        <v/>
      </c>
      <c r="BJ88" s="494" t="str">
        <f>IF(基本情報入力シート!$B141="","",   IF('別紙様式2-2（処遇改善加算対象外サービス　総括表）'!$F$38="","",'別紙様式2-2（処遇改善加算対象外サービス　総括表）'!$F$38))</f>
        <v/>
      </c>
      <c r="BK88" s="494" t="str">
        <f>IF(基本情報入力シート!$B141="","",   IF('別紙様式2-2（処遇改善加算対象外サービス　総括表）'!$F$39="","",'別紙様式2-2（処遇改善加算対象外サービス　総括表）'!$F$39))</f>
        <v/>
      </c>
      <c r="BL88" s="494" t="str">
        <f>IF(基本情報入力シート!$B141="","",   IF('別紙様式2-2（処遇改善加算対象外サービス　総括表）'!$F$40="","",'別紙様式2-2（処遇改善加算対象外サービス　総括表）'!$F$40))</f>
        <v/>
      </c>
      <c r="BM88" s="494" t="str">
        <f>IF(基本情報入力シート!$B141="","",   IF('別紙様式2-2（処遇改善加算対象外サービス　総括表）'!$F$41="","",'別紙様式2-2（処遇改善加算対象外サービス　総括表）'!$F$41))</f>
        <v/>
      </c>
      <c r="BN88" s="494" t="str">
        <f>IF(基本情報入力シート!$B141="","",   IF('別紙様式2-2（処遇改善加算対象外サービス　総括表）'!$F$42="","",'別紙様式2-2（処遇改善加算対象外サービス　総括表）'!$F$42))</f>
        <v/>
      </c>
      <c r="BO88" s="494" t="str">
        <f>IF(基本情報入力シート!$B141="","",   IF('別紙様式2-2（処遇改善加算対象外サービス　総括表）'!$F$43="","",'別紙様式2-2（処遇改善加算対象外サービス　総括表）'!$F$43))</f>
        <v/>
      </c>
      <c r="BP88" s="494" t="str">
        <f>IF(基本情報入力シート!$B141="","",   IF('別紙様式2-2（処遇改善加算対象外サービス　総括表）'!$F$44="","",'別紙様式2-2（処遇改善加算対象外サービス　総括表）'!$F$44))</f>
        <v/>
      </c>
      <c r="BQ88" s="494" t="str">
        <f>IF(基本情報入力シート!$B141="","",   IF('別紙様式2-2（処遇改善加算対象外サービス　総括表）'!$F$45="","",'別紙様式2-2（処遇改善加算対象外サービス　総括表）'!$F$45))</f>
        <v/>
      </c>
      <c r="BR88" s="494" t="str">
        <f>IF(基本情報入力シート!$B141="","",   IF('別紙様式2-2（処遇改善加算対象外サービス　総括表）'!$F$46="","",'別紙様式2-2（処遇改善加算対象外サービス　総括表）'!$F$46))</f>
        <v/>
      </c>
      <c r="BS88" s="494" t="str">
        <f>IF(基本情報入力シート!$B141="","",   IF('別紙様式2-2（処遇改善加算対象外サービス　総括表）'!$F$47="","",'別紙様式2-2（処遇改善加算対象外サービス　総括表）'!$F$47))</f>
        <v/>
      </c>
      <c r="BT88" s="494" t="str">
        <f>IF(基本情報入力シート!$B141="","",   IF('別紙様式2-2（処遇改善加算対象外サービス　総括表）'!$F$48="","",'別紙様式2-2（処遇改善加算対象外サービス　総括表）'!$F$48))</f>
        <v/>
      </c>
      <c r="BU88" s="494" t="str">
        <f>IF(基本情報入力シート!$B141="","",   IF('別紙様式2-2（処遇改善加算対象外サービス　総括表）'!$F$49="","",'別紙様式2-2（処遇改善加算対象外サービス　総括表）'!$F$49))</f>
        <v/>
      </c>
    </row>
    <row r="89" spans="1:73">
      <c r="A89" s="508" t="str">
        <f>IF('別紙様式2-3（個表） '!B99="","",'別紙様式2-3（個表） '!A99)</f>
        <v/>
      </c>
      <c r="B89" s="494" t="str">
        <f>IF(基本情報入力シート!B142="","",基本情報入力シート!B142)</f>
        <v/>
      </c>
      <c r="C89" s="513" t="str">
        <f>IF(基本情報入力シート!L142="","",基本情報入力シート!L142)</f>
        <v/>
      </c>
      <c r="D89" s="513" t="str">
        <f>IF(基本情報入力シート!Q142="","",基本情報入力シート!Q142)</f>
        <v/>
      </c>
      <c r="E89" s="513" t="str">
        <f>IF(基本情報入力シート!V142="","",基本情報入力シート!V142)</f>
        <v/>
      </c>
      <c r="F89" s="513" t="str">
        <f>IF(基本情報入力シート!W142="","",基本情報入力シート!W142)</f>
        <v/>
      </c>
      <c r="G89" s="513" t="str">
        <f>IF(基本情報入力シート!Z142="","",基本情報入力シート!Z142)</f>
        <v/>
      </c>
      <c r="H89" s="494" t="str">
        <f>IF(基本情報入力シート!AC142="","",基本情報入力シート!AC142)</f>
        <v/>
      </c>
      <c r="I89" s="514" t="str">
        <f>IF(基本情報入力シート!AD142="","",基本情報入力シート!AD142)</f>
        <v/>
      </c>
      <c r="J89" s="514" t="str">
        <f>IF(基本情報入力シート!AE142="","",基本情報入力シート!AE142)</f>
        <v/>
      </c>
      <c r="K89" s="508" t="str">
        <f>IF('別紙様式2-3（個表） '!J99="","",'別紙様式2-3（個表） '!J99)</f>
        <v/>
      </c>
      <c r="L89" s="508" t="str">
        <f>IF('別紙様式2-3（個表） '!K99="","",'別紙様式2-3（個表） '!K99)</f>
        <v/>
      </c>
      <c r="M89" s="508" t="str">
        <f>IF('別紙様式2-3（個表） '!L99="","",'別紙様式2-3（個表） '!L99)</f>
        <v/>
      </c>
      <c r="N89" s="508" t="str">
        <f>IF('別紙様式2-3（個表） '!M99="","",'別紙様式2-3（個表） '!M99)</f>
        <v/>
      </c>
      <c r="O89" s="508" t="str">
        <f>IF('別紙様式2-3（個表） '!N99="","",'別紙様式2-3（個表） '!N99)</f>
        <v/>
      </c>
      <c r="P89" s="508" t="str">
        <f>IF('別紙様式2-3（個表） '!O99="","",'別紙様式2-3（個表） '!O99)</f>
        <v>令和７年12月</v>
      </c>
      <c r="Q89" s="508" t="str">
        <f>IF('別紙様式2-3（個表） '!P99="","",'別紙様式2-3（個表） '!P99)</f>
        <v>未入力あり</v>
      </c>
      <c r="R89" s="508" t="str">
        <f>IF('別紙様式2-3（個表） '!Q99="","",'別紙様式2-3（個表） '!Q99)</f>
        <v/>
      </c>
      <c r="S89" s="508" t="str">
        <f>IF('別紙様式2-3（個表） '!R99="","",'別紙様式2-3（個表） '!R99)</f>
        <v/>
      </c>
      <c r="T89" s="508" t="str">
        <f>IF('別紙様式2-3（個表） '!S99="","",'別紙様式2-3（個表） '!S99)</f>
        <v/>
      </c>
      <c r="U89" s="494" t="str">
        <f>IF('別紙様式2-3（個表） '!T99="","",'別紙様式2-3（個表） '!T99)</f>
        <v/>
      </c>
      <c r="V89" s="508" t="str">
        <f ca="1">IF(基本情報入力シート!$B142="","",INDIRECT("基本情報入力シート!L1７"))</f>
        <v/>
      </c>
      <c r="W89" s="508" t="str">
        <f ca="1">IF(基本情報入力シート!$B142="","",INDIRECT("基本情報入力シート!L1８"))</f>
        <v/>
      </c>
      <c r="X89" s="508" t="str">
        <f ca="1">IF(基本情報入力シート!B142="","",INDIRECT("基本情報入力シート!L1９")&amp;(INDIRECT("基本情報入力シート!P19"))&amp;(INDIRECT("基本情報入力シート!Q19")))</f>
        <v/>
      </c>
      <c r="Y89" s="508" t="str">
        <f ca="1">IF(基本情報入力シート!$B142="","",INDIRECT("基本情報入力シート!L２０"))</f>
        <v/>
      </c>
      <c r="Z89" s="508" t="str">
        <f ca="1">IF(基本情報入力シート!$B142="","",INDIRECT("基本情報入力シート!L２１"))</f>
        <v/>
      </c>
      <c r="AA89" s="508" t="str">
        <f ca="1">IF(基本情報入力シート!$B142="","",INDIRECT("基本情報入力シート!L２２"))</f>
        <v/>
      </c>
      <c r="AB89" s="508" t="str">
        <f ca="1">IF(基本情報入力シート!$B142="","",INDIRECT("基本情報入力シート!L２３"))</f>
        <v/>
      </c>
      <c r="AC89" s="508" t="str">
        <f ca="1">IF(基本情報入力シート!$B142="","",INDIRECT("基本情報入力シート!L２４"))</f>
        <v/>
      </c>
      <c r="AD89" s="508" t="str">
        <f ca="1">IF(基本情報入力シート!$B142="","",INDIRECT("基本情報入力シート!L２５"))</f>
        <v/>
      </c>
      <c r="AE89" s="508" t="str">
        <f ca="1">IF(基本情報入力シート!$B142="","",INDIRECT("基本情報入力シート!L２6"))</f>
        <v/>
      </c>
      <c r="AF89" s="508" t="str">
        <f ca="1">IF(基本情報入力シート!$B142="","",INDIRECT("基本情報入力シート!L２７"))</f>
        <v/>
      </c>
      <c r="AG89" s="508" t="str">
        <f ca="1">IF(基本情報入力シート!$B142="","",INDIRECT("基本情報入力シート!L２８"))</f>
        <v/>
      </c>
      <c r="AH89" s="494" t="str">
        <f ca="1">IF(基本情報入力シート!$B142="","",INDIRECT("'別紙様式2-1（処遇改善加算対象サービス　総括表）'!AH18"))</f>
        <v/>
      </c>
      <c r="AI89" s="494" t="str">
        <f ca="1">IF(基本情報入力シート!$B142="","",INDIRECT("'別紙様式2-1（処遇改善加算対象サービス　総括表）'!AH２２"))</f>
        <v/>
      </c>
      <c r="AJ89" s="494" t="str">
        <f>IF(基本情報入力シート!$B142="","",IF('別紙様式2-1（処遇改善加算対象サービス　総括表）'!$B$24="","",
'別紙様式2-1（処遇改善加算対象サービス　総括表）'!$B$24))</f>
        <v/>
      </c>
      <c r="AK89" s="494" t="str">
        <f>IF(基本情報入力シート!$B142="","",IF('別紙様式2-1（処遇改善加算対象サービス　総括表）'!$B$25="","",
'別紙様式2-1（処遇改善加算対象サービス　総括表）'!$B$25))</f>
        <v/>
      </c>
      <c r="AL89" s="494" t="str">
        <f>IF(基本情報入力シート!$B142="","",IF('別紙様式2-1（処遇改善加算対象サービス　総括表）'!$B$26="","",
'別紙様式2-1（処遇改善加算対象サービス　総括表）'!$B$26))</f>
        <v/>
      </c>
      <c r="AM89" s="494" t="str">
        <f>IF(基本情報入力シート!$B142="","",IF('別紙様式2-1（処遇改善加算対象サービス　総括表）'!$B$30="","",
'別紙様式2-1（処遇改善加算対象サービス　総括表）'!$B$30))</f>
        <v/>
      </c>
      <c r="AN89" s="494" t="str">
        <f>IF(基本情報入力シート!$B142="","",IF('別紙様式2-1（処遇改善加算対象サービス　総括表）'!$B$31="","",
'別紙様式2-1（処遇改善加算対象サービス　総括表）'!$B$31))</f>
        <v/>
      </c>
      <c r="AO89" s="508" t="str">
        <f>IF(基本情報入力シート!$B142="","",IF('別紙様式2-1（処遇改善加算対象サービス　総括表）'!$M$32="","",
'別紙様式2-1（処遇改善加算対象サービス　総括表）'!$M$32))</f>
        <v/>
      </c>
      <c r="AP89" s="494" t="str">
        <f>IF(基本情報入力シート!$B142="","",   IF('別紙様式2-2（処遇改善加算対象外サービス　総括表）'!$AH$17="","",'別紙様式2-2（処遇改善加算対象外サービス　総括表）'!$AH$17))</f>
        <v/>
      </c>
      <c r="AQ89" s="494" t="str">
        <f>IF(基本情報入力シート!$B142="","",   IF('別紙様式2-2（処遇改善加算対象外サービス　総括表）'!$AH$18="","", '別紙様式2-2（処遇改善加算対象外サービス　総括表）'!$AH$18))</f>
        <v/>
      </c>
      <c r="AR89" s="494" t="str">
        <f>IF(基本情報入力シート!$B142="","",   IF('別紙様式2-2（処遇改善加算対象外サービス　総括表）'!$AH$19="","",'別紙様式2-2（処遇改善加算対象外サービス　総括表）'!$AH$19))</f>
        <v/>
      </c>
      <c r="AS89" s="494" t="str">
        <f>IF(基本情報入力シート!$B142="","",   IF('別紙様式2-2（処遇改善加算対象外サービス　総括表）'!$F$21="","",'別紙様式2-2（処遇改善加算対象外サービス　総括表）'!$F$21))</f>
        <v/>
      </c>
      <c r="AT89" s="494" t="str">
        <f>IF(基本情報入力シート!$B142="","",   IF('別紙様式2-2（処遇改善加算対象外サービス　総括表）'!$F$22="","",'別紙様式2-2（処遇改善加算対象外サービス　総括表）'!$F$22))</f>
        <v/>
      </c>
      <c r="AU89" s="494" t="str">
        <f>IF(基本情報入力シート!$B142="","",   IF('別紙様式2-2（処遇改善加算対象外サービス　総括表）'!$F$23="","",'別紙様式2-2（処遇改善加算対象外サービス　総括表）'!$F$23))</f>
        <v/>
      </c>
      <c r="AV89" s="494" t="str">
        <f>IF(基本情報入力シート!$B142="","",   IF('別紙様式2-2（処遇改善加算対象外サービス　総括表）'!$F$24="","",'別紙様式2-2（処遇改善加算対象外サービス　総括表）'!$F$24))</f>
        <v/>
      </c>
      <c r="AW89" s="494" t="str">
        <f>IF(基本情報入力シート!$B142="","",   IF('別紙様式2-2（処遇改善加算対象外サービス　総括表）'!$F$25="","",'別紙様式2-2（処遇改善加算対象外サービス　総括表）'!$F$25))</f>
        <v/>
      </c>
      <c r="AX89" s="494" t="str">
        <f>IF(基本情報入力シート!$B142="","",   IF('別紙様式2-2（処遇改善加算対象外サービス　総括表）'!$F$26="","",'別紙様式2-2（処遇改善加算対象外サービス　総括表）'!$F$26))</f>
        <v/>
      </c>
      <c r="AY89" s="494" t="str">
        <f>IF(基本情報入力シート!$B142="","",   IF('別紙様式2-2（処遇改善加算対象外サービス　総括表）'!$F$27="","",'別紙様式2-2（処遇改善加算対象外サービス　総括表）'!$F$27))</f>
        <v/>
      </c>
      <c r="AZ89" s="494" t="str">
        <f>IF(基本情報入力シート!$B142="","",   IF('別紙様式2-2（処遇改善加算対象外サービス　総括表）'!$F$28="","",'別紙様式2-2（処遇改善加算対象外サービス　総括表）'!$F$28))</f>
        <v/>
      </c>
      <c r="BA89" s="494" t="str">
        <f>IF(基本情報入力シート!$B142="","",   IF('別紙様式2-2（処遇改善加算対象外サービス　総括表）'!$F$29="","",'別紙様式2-2（処遇改善加算対象外サービス　総括表）'!$F$29))</f>
        <v/>
      </c>
      <c r="BB89" s="494" t="str">
        <f>IF(基本情報入力シート!$B142="","",   IF('別紙様式2-2（処遇改善加算対象外サービス　総括表）'!$F$30="","",'別紙様式2-2（処遇改善加算対象外サービス　総括表）'!$F$30))</f>
        <v/>
      </c>
      <c r="BC89" s="494" t="str">
        <f>IF(基本情報入力シート!$B142="","",   IF('別紙様式2-2（処遇改善加算対象外サービス　総括表）'!$F$31="","",'別紙様式2-2（処遇改善加算対象外サービス　総括表）'!$F$31))</f>
        <v/>
      </c>
      <c r="BD89" s="494" t="str">
        <f>IF(基本情報入力シート!$B142="","",   IF('別紙様式2-2（処遇改善加算対象外サービス　総括表）'!$F$32="","",'別紙様式2-2（処遇改善加算対象外サービス　総括表）'!$F$32))</f>
        <v/>
      </c>
      <c r="BE89" s="494" t="str">
        <f>IF(基本情報入力シート!$B142="","",   IF('別紙様式2-2（処遇改善加算対象外サービス　総括表）'!$F$33="","",'別紙様式2-2（処遇改善加算対象外サービス　総括表）'!$F$33))</f>
        <v/>
      </c>
      <c r="BF89" s="494" t="str">
        <f>IF(基本情報入力シート!$B142="","",   IF('別紙様式2-2（処遇改善加算対象外サービス　総括表）'!$F$34="","",'別紙様式2-2（処遇改善加算対象外サービス　総括表）'!$F$34))</f>
        <v/>
      </c>
      <c r="BG89" s="494" t="str">
        <f>IF(基本情報入力シート!$B142="","",   IF('別紙様式2-2（処遇改善加算対象外サービス　総括表）'!$F$35="","",'別紙様式2-2（処遇改善加算対象外サービス　総括表）'!$F$35))</f>
        <v/>
      </c>
      <c r="BH89" s="494" t="str">
        <f>IF(基本情報入力シート!$B142="","",   IF('別紙様式2-2（処遇改善加算対象外サービス　総括表）'!$F$36="","",'別紙様式2-2（処遇改善加算対象外サービス　総括表）'!$F$36))</f>
        <v/>
      </c>
      <c r="BI89" s="494" t="str">
        <f>IF(基本情報入力シート!$B142="","",   IF('別紙様式2-2（処遇改善加算対象外サービス　総括表）'!$F$37="","",'別紙様式2-2（処遇改善加算対象外サービス　総括表）'!$F$37))</f>
        <v/>
      </c>
      <c r="BJ89" s="494" t="str">
        <f>IF(基本情報入力シート!$B142="","",   IF('別紙様式2-2（処遇改善加算対象外サービス　総括表）'!$F$38="","",'別紙様式2-2（処遇改善加算対象外サービス　総括表）'!$F$38))</f>
        <v/>
      </c>
      <c r="BK89" s="494" t="str">
        <f>IF(基本情報入力シート!$B142="","",   IF('別紙様式2-2（処遇改善加算対象外サービス　総括表）'!$F$39="","",'別紙様式2-2（処遇改善加算対象外サービス　総括表）'!$F$39))</f>
        <v/>
      </c>
      <c r="BL89" s="494" t="str">
        <f>IF(基本情報入力シート!$B142="","",   IF('別紙様式2-2（処遇改善加算対象外サービス　総括表）'!$F$40="","",'別紙様式2-2（処遇改善加算対象外サービス　総括表）'!$F$40))</f>
        <v/>
      </c>
      <c r="BM89" s="494" t="str">
        <f>IF(基本情報入力シート!$B142="","",   IF('別紙様式2-2（処遇改善加算対象外サービス　総括表）'!$F$41="","",'別紙様式2-2（処遇改善加算対象外サービス　総括表）'!$F$41))</f>
        <v/>
      </c>
      <c r="BN89" s="494" t="str">
        <f>IF(基本情報入力シート!$B142="","",   IF('別紙様式2-2（処遇改善加算対象外サービス　総括表）'!$F$42="","",'別紙様式2-2（処遇改善加算対象外サービス　総括表）'!$F$42))</f>
        <v/>
      </c>
      <c r="BO89" s="494" t="str">
        <f>IF(基本情報入力シート!$B142="","",   IF('別紙様式2-2（処遇改善加算対象外サービス　総括表）'!$F$43="","",'別紙様式2-2（処遇改善加算対象外サービス　総括表）'!$F$43))</f>
        <v/>
      </c>
      <c r="BP89" s="494" t="str">
        <f>IF(基本情報入力シート!$B142="","",   IF('別紙様式2-2（処遇改善加算対象外サービス　総括表）'!$F$44="","",'別紙様式2-2（処遇改善加算対象外サービス　総括表）'!$F$44))</f>
        <v/>
      </c>
      <c r="BQ89" s="494" t="str">
        <f>IF(基本情報入力シート!$B142="","",   IF('別紙様式2-2（処遇改善加算対象外サービス　総括表）'!$F$45="","",'別紙様式2-2（処遇改善加算対象外サービス　総括表）'!$F$45))</f>
        <v/>
      </c>
      <c r="BR89" s="494" t="str">
        <f>IF(基本情報入力シート!$B142="","",   IF('別紙様式2-2（処遇改善加算対象外サービス　総括表）'!$F$46="","",'別紙様式2-2（処遇改善加算対象外サービス　総括表）'!$F$46))</f>
        <v/>
      </c>
      <c r="BS89" s="494" t="str">
        <f>IF(基本情報入力シート!$B142="","",   IF('別紙様式2-2（処遇改善加算対象外サービス　総括表）'!$F$47="","",'別紙様式2-2（処遇改善加算対象外サービス　総括表）'!$F$47))</f>
        <v/>
      </c>
      <c r="BT89" s="494" t="str">
        <f>IF(基本情報入力シート!$B142="","",   IF('別紙様式2-2（処遇改善加算対象外サービス　総括表）'!$F$48="","",'別紙様式2-2（処遇改善加算対象外サービス　総括表）'!$F$48))</f>
        <v/>
      </c>
      <c r="BU89" s="494" t="str">
        <f>IF(基本情報入力シート!$B142="","",   IF('別紙様式2-2（処遇改善加算対象外サービス　総括表）'!$F$49="","",'別紙様式2-2（処遇改善加算対象外サービス　総括表）'!$F$49))</f>
        <v/>
      </c>
    </row>
    <row r="90" spans="1:73">
      <c r="A90" s="508" t="str">
        <f>IF('別紙様式2-3（個表） '!B100="","",'別紙様式2-3（個表） '!A100)</f>
        <v/>
      </c>
      <c r="B90" s="494" t="str">
        <f>IF(基本情報入力シート!B143="","",基本情報入力シート!B143)</f>
        <v/>
      </c>
      <c r="C90" s="513" t="str">
        <f>IF(基本情報入力シート!L143="","",基本情報入力シート!L143)</f>
        <v/>
      </c>
      <c r="D90" s="513" t="str">
        <f>IF(基本情報入力シート!Q143="","",基本情報入力シート!Q143)</f>
        <v/>
      </c>
      <c r="E90" s="513" t="str">
        <f>IF(基本情報入力シート!V143="","",基本情報入力シート!V143)</f>
        <v/>
      </c>
      <c r="F90" s="513" t="str">
        <f>IF(基本情報入力シート!W143="","",基本情報入力シート!W143)</f>
        <v/>
      </c>
      <c r="G90" s="513" t="str">
        <f>IF(基本情報入力シート!Z143="","",基本情報入力シート!Z143)</f>
        <v/>
      </c>
      <c r="H90" s="494" t="str">
        <f>IF(基本情報入力シート!AC143="","",基本情報入力シート!AC143)</f>
        <v/>
      </c>
      <c r="I90" s="514" t="str">
        <f>IF(基本情報入力シート!AD143="","",基本情報入力シート!AD143)</f>
        <v/>
      </c>
      <c r="J90" s="514" t="str">
        <f>IF(基本情報入力シート!AE143="","",基本情報入力シート!AE143)</f>
        <v/>
      </c>
      <c r="K90" s="508" t="str">
        <f>IF('別紙様式2-3（個表） '!J100="","",'別紙様式2-3（個表） '!J100)</f>
        <v/>
      </c>
      <c r="L90" s="508" t="str">
        <f>IF('別紙様式2-3（個表） '!K100="","",'別紙様式2-3（個表） '!K100)</f>
        <v/>
      </c>
      <c r="M90" s="508" t="str">
        <f>IF('別紙様式2-3（個表） '!L100="","",'別紙様式2-3（個表） '!L100)</f>
        <v/>
      </c>
      <c r="N90" s="508" t="str">
        <f>IF('別紙様式2-3（個表） '!M100="","",'別紙様式2-3（個表） '!M100)</f>
        <v/>
      </c>
      <c r="O90" s="508" t="str">
        <f>IF('別紙様式2-3（個表） '!N100="","",'別紙様式2-3（個表） '!N100)</f>
        <v/>
      </c>
      <c r="P90" s="508" t="str">
        <f>IF('別紙様式2-3（個表） '!O100="","",'別紙様式2-3（個表） '!O100)</f>
        <v>令和７年12月</v>
      </c>
      <c r="Q90" s="508" t="str">
        <f>IF('別紙様式2-3（個表） '!P100="","",'別紙様式2-3（個表） '!P100)</f>
        <v>未入力あり</v>
      </c>
      <c r="R90" s="508" t="str">
        <f>IF('別紙様式2-3（個表） '!Q100="","",'別紙様式2-3（個表） '!Q100)</f>
        <v/>
      </c>
      <c r="S90" s="508" t="str">
        <f>IF('別紙様式2-3（個表） '!R100="","",'別紙様式2-3（個表） '!R100)</f>
        <v/>
      </c>
      <c r="T90" s="508" t="str">
        <f>IF('別紙様式2-3（個表） '!S100="","",'別紙様式2-3（個表） '!S100)</f>
        <v/>
      </c>
      <c r="U90" s="494" t="str">
        <f>IF('別紙様式2-3（個表） '!T100="","",'別紙様式2-3（個表） '!T100)</f>
        <v/>
      </c>
      <c r="V90" s="508" t="str">
        <f ca="1">IF(基本情報入力シート!$B143="","",INDIRECT("基本情報入力シート!L1７"))</f>
        <v/>
      </c>
      <c r="W90" s="508" t="str">
        <f ca="1">IF(基本情報入力シート!$B143="","",INDIRECT("基本情報入力シート!L1８"))</f>
        <v/>
      </c>
      <c r="X90" s="508" t="str">
        <f ca="1">IF(基本情報入力シート!B143="","",INDIRECT("基本情報入力シート!L1９")&amp;(INDIRECT("基本情報入力シート!P19"))&amp;(INDIRECT("基本情報入力シート!Q19")))</f>
        <v/>
      </c>
      <c r="Y90" s="508" t="str">
        <f ca="1">IF(基本情報入力シート!$B143="","",INDIRECT("基本情報入力シート!L２０"))</f>
        <v/>
      </c>
      <c r="Z90" s="508" t="str">
        <f ca="1">IF(基本情報入力シート!$B143="","",INDIRECT("基本情報入力シート!L２１"))</f>
        <v/>
      </c>
      <c r="AA90" s="508" t="str">
        <f ca="1">IF(基本情報入力シート!$B143="","",INDIRECT("基本情報入力シート!L２２"))</f>
        <v/>
      </c>
      <c r="AB90" s="508" t="str">
        <f ca="1">IF(基本情報入力シート!$B143="","",INDIRECT("基本情報入力シート!L２３"))</f>
        <v/>
      </c>
      <c r="AC90" s="508" t="str">
        <f ca="1">IF(基本情報入力シート!$B143="","",INDIRECT("基本情報入力シート!L２４"))</f>
        <v/>
      </c>
      <c r="AD90" s="508" t="str">
        <f ca="1">IF(基本情報入力シート!$B143="","",INDIRECT("基本情報入力シート!L２５"))</f>
        <v/>
      </c>
      <c r="AE90" s="508" t="str">
        <f ca="1">IF(基本情報入力シート!$B143="","",INDIRECT("基本情報入力シート!L２6"))</f>
        <v/>
      </c>
      <c r="AF90" s="508" t="str">
        <f ca="1">IF(基本情報入力シート!$B143="","",INDIRECT("基本情報入力シート!L２７"))</f>
        <v/>
      </c>
      <c r="AG90" s="508" t="str">
        <f ca="1">IF(基本情報入力シート!$B143="","",INDIRECT("基本情報入力シート!L２８"))</f>
        <v/>
      </c>
      <c r="AH90" s="494" t="str">
        <f ca="1">IF(基本情報入力シート!$B143="","",INDIRECT("'別紙様式2-1（処遇改善加算対象サービス　総括表）'!AH18"))</f>
        <v/>
      </c>
      <c r="AI90" s="494" t="str">
        <f ca="1">IF(基本情報入力シート!$B143="","",INDIRECT("'別紙様式2-1（処遇改善加算対象サービス　総括表）'!AH２２"))</f>
        <v/>
      </c>
      <c r="AJ90" s="494" t="str">
        <f>IF(基本情報入力シート!$B143="","",IF('別紙様式2-1（処遇改善加算対象サービス　総括表）'!$B$24="","",
'別紙様式2-1（処遇改善加算対象サービス　総括表）'!$B$24))</f>
        <v/>
      </c>
      <c r="AK90" s="494" t="str">
        <f>IF(基本情報入力シート!$B143="","",IF('別紙様式2-1（処遇改善加算対象サービス　総括表）'!$B$25="","",
'別紙様式2-1（処遇改善加算対象サービス　総括表）'!$B$25))</f>
        <v/>
      </c>
      <c r="AL90" s="494" t="str">
        <f>IF(基本情報入力シート!$B143="","",IF('別紙様式2-1（処遇改善加算対象サービス　総括表）'!$B$26="","",
'別紙様式2-1（処遇改善加算対象サービス　総括表）'!$B$26))</f>
        <v/>
      </c>
      <c r="AM90" s="494" t="str">
        <f>IF(基本情報入力シート!$B143="","",IF('別紙様式2-1（処遇改善加算対象サービス　総括表）'!$B$30="","",
'別紙様式2-1（処遇改善加算対象サービス　総括表）'!$B$30))</f>
        <v/>
      </c>
      <c r="AN90" s="494" t="str">
        <f>IF(基本情報入力シート!$B143="","",IF('別紙様式2-1（処遇改善加算対象サービス　総括表）'!$B$31="","",
'別紙様式2-1（処遇改善加算対象サービス　総括表）'!$B$31))</f>
        <v/>
      </c>
      <c r="AO90" s="508" t="str">
        <f>IF(基本情報入力シート!$B143="","",IF('別紙様式2-1（処遇改善加算対象サービス　総括表）'!$M$32="","",
'別紙様式2-1（処遇改善加算対象サービス　総括表）'!$M$32))</f>
        <v/>
      </c>
      <c r="AP90" s="494" t="str">
        <f>IF(基本情報入力シート!$B143="","",   IF('別紙様式2-2（処遇改善加算対象外サービス　総括表）'!$AH$17="","",'別紙様式2-2（処遇改善加算対象外サービス　総括表）'!$AH$17))</f>
        <v/>
      </c>
      <c r="AQ90" s="494" t="str">
        <f>IF(基本情報入力シート!$B143="","",   IF('別紙様式2-2（処遇改善加算対象外サービス　総括表）'!$AH$18="","", '別紙様式2-2（処遇改善加算対象外サービス　総括表）'!$AH$18))</f>
        <v/>
      </c>
      <c r="AR90" s="494" t="str">
        <f>IF(基本情報入力シート!$B143="","",   IF('別紙様式2-2（処遇改善加算対象外サービス　総括表）'!$AH$19="","",'別紙様式2-2（処遇改善加算対象外サービス　総括表）'!$AH$19))</f>
        <v/>
      </c>
      <c r="AS90" s="494" t="str">
        <f>IF(基本情報入力シート!$B143="","",   IF('別紙様式2-2（処遇改善加算対象外サービス　総括表）'!$F$21="","",'別紙様式2-2（処遇改善加算対象外サービス　総括表）'!$F$21))</f>
        <v/>
      </c>
      <c r="AT90" s="494" t="str">
        <f>IF(基本情報入力シート!$B143="","",   IF('別紙様式2-2（処遇改善加算対象外サービス　総括表）'!$F$22="","",'別紙様式2-2（処遇改善加算対象外サービス　総括表）'!$F$22))</f>
        <v/>
      </c>
      <c r="AU90" s="494" t="str">
        <f>IF(基本情報入力シート!$B143="","",   IF('別紙様式2-2（処遇改善加算対象外サービス　総括表）'!$F$23="","",'別紙様式2-2（処遇改善加算対象外サービス　総括表）'!$F$23))</f>
        <v/>
      </c>
      <c r="AV90" s="494" t="str">
        <f>IF(基本情報入力シート!$B143="","",   IF('別紙様式2-2（処遇改善加算対象外サービス　総括表）'!$F$24="","",'別紙様式2-2（処遇改善加算対象外サービス　総括表）'!$F$24))</f>
        <v/>
      </c>
      <c r="AW90" s="494" t="str">
        <f>IF(基本情報入力シート!$B143="","",   IF('別紙様式2-2（処遇改善加算対象外サービス　総括表）'!$F$25="","",'別紙様式2-2（処遇改善加算対象外サービス　総括表）'!$F$25))</f>
        <v/>
      </c>
      <c r="AX90" s="494" t="str">
        <f>IF(基本情報入力シート!$B143="","",   IF('別紙様式2-2（処遇改善加算対象外サービス　総括表）'!$F$26="","",'別紙様式2-2（処遇改善加算対象外サービス　総括表）'!$F$26))</f>
        <v/>
      </c>
      <c r="AY90" s="494" t="str">
        <f>IF(基本情報入力シート!$B143="","",   IF('別紙様式2-2（処遇改善加算対象外サービス　総括表）'!$F$27="","",'別紙様式2-2（処遇改善加算対象外サービス　総括表）'!$F$27))</f>
        <v/>
      </c>
      <c r="AZ90" s="494" t="str">
        <f>IF(基本情報入力シート!$B143="","",   IF('別紙様式2-2（処遇改善加算対象外サービス　総括表）'!$F$28="","",'別紙様式2-2（処遇改善加算対象外サービス　総括表）'!$F$28))</f>
        <v/>
      </c>
      <c r="BA90" s="494" t="str">
        <f>IF(基本情報入力シート!$B143="","",   IF('別紙様式2-2（処遇改善加算対象外サービス　総括表）'!$F$29="","",'別紙様式2-2（処遇改善加算対象外サービス　総括表）'!$F$29))</f>
        <v/>
      </c>
      <c r="BB90" s="494" t="str">
        <f>IF(基本情報入力シート!$B143="","",   IF('別紙様式2-2（処遇改善加算対象外サービス　総括表）'!$F$30="","",'別紙様式2-2（処遇改善加算対象外サービス　総括表）'!$F$30))</f>
        <v/>
      </c>
      <c r="BC90" s="494" t="str">
        <f>IF(基本情報入力シート!$B143="","",   IF('別紙様式2-2（処遇改善加算対象外サービス　総括表）'!$F$31="","",'別紙様式2-2（処遇改善加算対象外サービス　総括表）'!$F$31))</f>
        <v/>
      </c>
      <c r="BD90" s="494" t="str">
        <f>IF(基本情報入力シート!$B143="","",   IF('別紙様式2-2（処遇改善加算対象外サービス　総括表）'!$F$32="","",'別紙様式2-2（処遇改善加算対象外サービス　総括表）'!$F$32))</f>
        <v/>
      </c>
      <c r="BE90" s="494" t="str">
        <f>IF(基本情報入力シート!$B143="","",   IF('別紙様式2-2（処遇改善加算対象外サービス　総括表）'!$F$33="","",'別紙様式2-2（処遇改善加算対象外サービス　総括表）'!$F$33))</f>
        <v/>
      </c>
      <c r="BF90" s="494" t="str">
        <f>IF(基本情報入力シート!$B143="","",   IF('別紙様式2-2（処遇改善加算対象外サービス　総括表）'!$F$34="","",'別紙様式2-2（処遇改善加算対象外サービス　総括表）'!$F$34))</f>
        <v/>
      </c>
      <c r="BG90" s="494" t="str">
        <f>IF(基本情報入力シート!$B143="","",   IF('別紙様式2-2（処遇改善加算対象外サービス　総括表）'!$F$35="","",'別紙様式2-2（処遇改善加算対象外サービス　総括表）'!$F$35))</f>
        <v/>
      </c>
      <c r="BH90" s="494" t="str">
        <f>IF(基本情報入力シート!$B143="","",   IF('別紙様式2-2（処遇改善加算対象外サービス　総括表）'!$F$36="","",'別紙様式2-2（処遇改善加算対象外サービス　総括表）'!$F$36))</f>
        <v/>
      </c>
      <c r="BI90" s="494" t="str">
        <f>IF(基本情報入力シート!$B143="","",   IF('別紙様式2-2（処遇改善加算対象外サービス　総括表）'!$F$37="","",'別紙様式2-2（処遇改善加算対象外サービス　総括表）'!$F$37))</f>
        <v/>
      </c>
      <c r="BJ90" s="494" t="str">
        <f>IF(基本情報入力シート!$B143="","",   IF('別紙様式2-2（処遇改善加算対象外サービス　総括表）'!$F$38="","",'別紙様式2-2（処遇改善加算対象外サービス　総括表）'!$F$38))</f>
        <v/>
      </c>
      <c r="BK90" s="494" t="str">
        <f>IF(基本情報入力シート!$B143="","",   IF('別紙様式2-2（処遇改善加算対象外サービス　総括表）'!$F$39="","",'別紙様式2-2（処遇改善加算対象外サービス　総括表）'!$F$39))</f>
        <v/>
      </c>
      <c r="BL90" s="494" t="str">
        <f>IF(基本情報入力シート!$B143="","",   IF('別紙様式2-2（処遇改善加算対象外サービス　総括表）'!$F$40="","",'別紙様式2-2（処遇改善加算対象外サービス　総括表）'!$F$40))</f>
        <v/>
      </c>
      <c r="BM90" s="494" t="str">
        <f>IF(基本情報入力シート!$B143="","",   IF('別紙様式2-2（処遇改善加算対象外サービス　総括表）'!$F$41="","",'別紙様式2-2（処遇改善加算対象外サービス　総括表）'!$F$41))</f>
        <v/>
      </c>
      <c r="BN90" s="494" t="str">
        <f>IF(基本情報入力シート!$B143="","",   IF('別紙様式2-2（処遇改善加算対象外サービス　総括表）'!$F$42="","",'別紙様式2-2（処遇改善加算対象外サービス　総括表）'!$F$42))</f>
        <v/>
      </c>
      <c r="BO90" s="494" t="str">
        <f>IF(基本情報入力シート!$B143="","",   IF('別紙様式2-2（処遇改善加算対象外サービス　総括表）'!$F$43="","",'別紙様式2-2（処遇改善加算対象外サービス　総括表）'!$F$43))</f>
        <v/>
      </c>
      <c r="BP90" s="494" t="str">
        <f>IF(基本情報入力シート!$B143="","",   IF('別紙様式2-2（処遇改善加算対象外サービス　総括表）'!$F$44="","",'別紙様式2-2（処遇改善加算対象外サービス　総括表）'!$F$44))</f>
        <v/>
      </c>
      <c r="BQ90" s="494" t="str">
        <f>IF(基本情報入力シート!$B143="","",   IF('別紙様式2-2（処遇改善加算対象外サービス　総括表）'!$F$45="","",'別紙様式2-2（処遇改善加算対象外サービス　総括表）'!$F$45))</f>
        <v/>
      </c>
      <c r="BR90" s="494" t="str">
        <f>IF(基本情報入力シート!$B143="","",   IF('別紙様式2-2（処遇改善加算対象外サービス　総括表）'!$F$46="","",'別紙様式2-2（処遇改善加算対象外サービス　総括表）'!$F$46))</f>
        <v/>
      </c>
      <c r="BS90" s="494" t="str">
        <f>IF(基本情報入力シート!$B143="","",   IF('別紙様式2-2（処遇改善加算対象外サービス　総括表）'!$F$47="","",'別紙様式2-2（処遇改善加算対象外サービス　総括表）'!$F$47))</f>
        <v/>
      </c>
      <c r="BT90" s="494" t="str">
        <f>IF(基本情報入力シート!$B143="","",   IF('別紙様式2-2（処遇改善加算対象外サービス　総括表）'!$F$48="","",'別紙様式2-2（処遇改善加算対象外サービス　総括表）'!$F$48))</f>
        <v/>
      </c>
      <c r="BU90" s="494" t="str">
        <f>IF(基本情報入力シート!$B143="","",   IF('別紙様式2-2（処遇改善加算対象外サービス　総括表）'!$F$49="","",'別紙様式2-2（処遇改善加算対象外サービス　総括表）'!$F$49))</f>
        <v/>
      </c>
    </row>
    <row r="91" spans="1:73">
      <c r="A91" s="508" t="str">
        <f>IF('別紙様式2-3（個表） '!B101="","",'別紙様式2-3（個表） '!A101)</f>
        <v/>
      </c>
      <c r="B91" s="494" t="str">
        <f>IF(基本情報入力シート!B144="","",基本情報入力シート!B144)</f>
        <v/>
      </c>
      <c r="C91" s="513" t="str">
        <f>IF(基本情報入力シート!L144="","",基本情報入力シート!L144)</f>
        <v/>
      </c>
      <c r="D91" s="513" t="str">
        <f>IF(基本情報入力シート!Q144="","",基本情報入力シート!Q144)</f>
        <v/>
      </c>
      <c r="E91" s="513" t="str">
        <f>IF(基本情報入力シート!V144="","",基本情報入力シート!V144)</f>
        <v/>
      </c>
      <c r="F91" s="513" t="str">
        <f>IF(基本情報入力シート!W144="","",基本情報入力シート!W144)</f>
        <v/>
      </c>
      <c r="G91" s="513" t="str">
        <f>IF(基本情報入力シート!Z144="","",基本情報入力シート!Z144)</f>
        <v/>
      </c>
      <c r="H91" s="494" t="str">
        <f>IF(基本情報入力シート!AC144="","",基本情報入力シート!AC144)</f>
        <v/>
      </c>
      <c r="I91" s="514" t="str">
        <f>IF(基本情報入力シート!AD144="","",基本情報入力シート!AD144)</f>
        <v/>
      </c>
      <c r="J91" s="514" t="str">
        <f>IF(基本情報入力シート!AE144="","",基本情報入力シート!AE144)</f>
        <v/>
      </c>
      <c r="K91" s="508" t="str">
        <f>IF('別紙様式2-3（個表） '!J101="","",'別紙様式2-3（個表） '!J101)</f>
        <v/>
      </c>
      <c r="L91" s="508" t="str">
        <f>IF('別紙様式2-3（個表） '!K101="","",'別紙様式2-3（個表） '!K101)</f>
        <v/>
      </c>
      <c r="M91" s="508" t="str">
        <f>IF('別紙様式2-3（個表） '!L101="","",'別紙様式2-3（個表） '!L101)</f>
        <v/>
      </c>
      <c r="N91" s="508" t="str">
        <f>IF('別紙様式2-3（個表） '!M101="","",'別紙様式2-3（個表） '!M101)</f>
        <v/>
      </c>
      <c r="O91" s="508" t="str">
        <f>IF('別紙様式2-3（個表） '!N101="","",'別紙様式2-3（個表） '!N101)</f>
        <v/>
      </c>
      <c r="P91" s="508" t="str">
        <f>IF('別紙様式2-3（個表） '!O101="","",'別紙様式2-3（個表） '!O101)</f>
        <v>令和７年12月</v>
      </c>
      <c r="Q91" s="508" t="str">
        <f>IF('別紙様式2-3（個表） '!P101="","",'別紙様式2-3（個表） '!P101)</f>
        <v>未入力あり</v>
      </c>
      <c r="R91" s="508" t="str">
        <f>IF('別紙様式2-3（個表） '!Q101="","",'別紙様式2-3（個表） '!Q101)</f>
        <v/>
      </c>
      <c r="S91" s="508" t="str">
        <f>IF('別紙様式2-3（個表） '!R101="","",'別紙様式2-3（個表） '!R101)</f>
        <v/>
      </c>
      <c r="T91" s="508" t="str">
        <f>IF('別紙様式2-3（個表） '!S101="","",'別紙様式2-3（個表） '!S101)</f>
        <v/>
      </c>
      <c r="U91" s="494" t="str">
        <f>IF('別紙様式2-3（個表） '!T101="","",'別紙様式2-3（個表） '!T101)</f>
        <v/>
      </c>
      <c r="V91" s="508" t="str">
        <f ca="1">IF(基本情報入力シート!$B144="","",INDIRECT("基本情報入力シート!L1７"))</f>
        <v/>
      </c>
      <c r="W91" s="508" t="str">
        <f ca="1">IF(基本情報入力シート!$B144="","",INDIRECT("基本情報入力シート!L1８"))</f>
        <v/>
      </c>
      <c r="X91" s="508" t="str">
        <f ca="1">IF(基本情報入力シート!B144="","",INDIRECT("基本情報入力シート!L1９")&amp;(INDIRECT("基本情報入力シート!P19"))&amp;(INDIRECT("基本情報入力シート!Q19")))</f>
        <v/>
      </c>
      <c r="Y91" s="508" t="str">
        <f ca="1">IF(基本情報入力シート!$B144="","",INDIRECT("基本情報入力シート!L２０"))</f>
        <v/>
      </c>
      <c r="Z91" s="508" t="str">
        <f ca="1">IF(基本情報入力シート!$B144="","",INDIRECT("基本情報入力シート!L２１"))</f>
        <v/>
      </c>
      <c r="AA91" s="508" t="str">
        <f ca="1">IF(基本情報入力シート!$B144="","",INDIRECT("基本情報入力シート!L２２"))</f>
        <v/>
      </c>
      <c r="AB91" s="508" t="str">
        <f ca="1">IF(基本情報入力シート!$B144="","",INDIRECT("基本情報入力シート!L２３"))</f>
        <v/>
      </c>
      <c r="AC91" s="508" t="str">
        <f ca="1">IF(基本情報入力シート!$B144="","",INDIRECT("基本情報入力シート!L２４"))</f>
        <v/>
      </c>
      <c r="AD91" s="508" t="str">
        <f ca="1">IF(基本情報入力シート!$B144="","",INDIRECT("基本情報入力シート!L２５"))</f>
        <v/>
      </c>
      <c r="AE91" s="508" t="str">
        <f ca="1">IF(基本情報入力シート!$B144="","",INDIRECT("基本情報入力シート!L２6"))</f>
        <v/>
      </c>
      <c r="AF91" s="508" t="str">
        <f ca="1">IF(基本情報入力シート!$B144="","",INDIRECT("基本情報入力シート!L２７"))</f>
        <v/>
      </c>
      <c r="AG91" s="508" t="str">
        <f ca="1">IF(基本情報入力シート!$B144="","",INDIRECT("基本情報入力シート!L２８"))</f>
        <v/>
      </c>
      <c r="AH91" s="494" t="str">
        <f ca="1">IF(基本情報入力シート!$B144="","",INDIRECT("'別紙様式2-1（処遇改善加算対象サービス　総括表）'!AH18"))</f>
        <v/>
      </c>
      <c r="AI91" s="494" t="str">
        <f ca="1">IF(基本情報入力シート!$B144="","",INDIRECT("'別紙様式2-1（処遇改善加算対象サービス　総括表）'!AH２２"))</f>
        <v/>
      </c>
      <c r="AJ91" s="494" t="str">
        <f>IF(基本情報入力シート!$B144="","",IF('別紙様式2-1（処遇改善加算対象サービス　総括表）'!$B$24="","",
'別紙様式2-1（処遇改善加算対象サービス　総括表）'!$B$24))</f>
        <v/>
      </c>
      <c r="AK91" s="494" t="str">
        <f>IF(基本情報入力シート!$B144="","",IF('別紙様式2-1（処遇改善加算対象サービス　総括表）'!$B$25="","",
'別紙様式2-1（処遇改善加算対象サービス　総括表）'!$B$25))</f>
        <v/>
      </c>
      <c r="AL91" s="494" t="str">
        <f>IF(基本情報入力シート!$B144="","",IF('別紙様式2-1（処遇改善加算対象サービス　総括表）'!$B$26="","",
'別紙様式2-1（処遇改善加算対象サービス　総括表）'!$B$26))</f>
        <v/>
      </c>
      <c r="AM91" s="494" t="str">
        <f>IF(基本情報入力シート!$B144="","",IF('別紙様式2-1（処遇改善加算対象サービス　総括表）'!$B$30="","",
'別紙様式2-1（処遇改善加算対象サービス　総括表）'!$B$30))</f>
        <v/>
      </c>
      <c r="AN91" s="494" t="str">
        <f>IF(基本情報入力シート!$B144="","",IF('別紙様式2-1（処遇改善加算対象サービス　総括表）'!$B$31="","",
'別紙様式2-1（処遇改善加算対象サービス　総括表）'!$B$31))</f>
        <v/>
      </c>
      <c r="AO91" s="508" t="str">
        <f>IF(基本情報入力シート!$B144="","",IF('別紙様式2-1（処遇改善加算対象サービス　総括表）'!$M$32="","",
'別紙様式2-1（処遇改善加算対象サービス　総括表）'!$M$32))</f>
        <v/>
      </c>
      <c r="AP91" s="494" t="str">
        <f>IF(基本情報入力シート!$B144="","",   IF('別紙様式2-2（処遇改善加算対象外サービス　総括表）'!$AH$17="","",'別紙様式2-2（処遇改善加算対象外サービス　総括表）'!$AH$17))</f>
        <v/>
      </c>
      <c r="AQ91" s="494" t="str">
        <f>IF(基本情報入力シート!$B144="","",   IF('別紙様式2-2（処遇改善加算対象外サービス　総括表）'!$AH$18="","", '別紙様式2-2（処遇改善加算対象外サービス　総括表）'!$AH$18))</f>
        <v/>
      </c>
      <c r="AR91" s="494" t="str">
        <f>IF(基本情報入力シート!$B144="","",   IF('別紙様式2-2（処遇改善加算対象外サービス　総括表）'!$AH$19="","",'別紙様式2-2（処遇改善加算対象外サービス　総括表）'!$AH$19))</f>
        <v/>
      </c>
      <c r="AS91" s="494" t="str">
        <f>IF(基本情報入力シート!$B144="","",   IF('別紙様式2-2（処遇改善加算対象外サービス　総括表）'!$F$21="","",'別紙様式2-2（処遇改善加算対象外サービス　総括表）'!$F$21))</f>
        <v/>
      </c>
      <c r="AT91" s="494" t="str">
        <f>IF(基本情報入力シート!$B144="","",   IF('別紙様式2-2（処遇改善加算対象外サービス　総括表）'!$F$22="","",'別紙様式2-2（処遇改善加算対象外サービス　総括表）'!$F$22))</f>
        <v/>
      </c>
      <c r="AU91" s="494" t="str">
        <f>IF(基本情報入力シート!$B144="","",   IF('別紙様式2-2（処遇改善加算対象外サービス　総括表）'!$F$23="","",'別紙様式2-2（処遇改善加算対象外サービス　総括表）'!$F$23))</f>
        <v/>
      </c>
      <c r="AV91" s="494" t="str">
        <f>IF(基本情報入力シート!$B144="","",   IF('別紙様式2-2（処遇改善加算対象外サービス　総括表）'!$F$24="","",'別紙様式2-2（処遇改善加算対象外サービス　総括表）'!$F$24))</f>
        <v/>
      </c>
      <c r="AW91" s="494" t="str">
        <f>IF(基本情報入力シート!$B144="","",   IF('別紙様式2-2（処遇改善加算対象外サービス　総括表）'!$F$25="","",'別紙様式2-2（処遇改善加算対象外サービス　総括表）'!$F$25))</f>
        <v/>
      </c>
      <c r="AX91" s="494" t="str">
        <f>IF(基本情報入力シート!$B144="","",   IF('別紙様式2-2（処遇改善加算対象外サービス　総括表）'!$F$26="","",'別紙様式2-2（処遇改善加算対象外サービス　総括表）'!$F$26))</f>
        <v/>
      </c>
      <c r="AY91" s="494" t="str">
        <f>IF(基本情報入力シート!$B144="","",   IF('別紙様式2-2（処遇改善加算対象外サービス　総括表）'!$F$27="","",'別紙様式2-2（処遇改善加算対象外サービス　総括表）'!$F$27))</f>
        <v/>
      </c>
      <c r="AZ91" s="494" t="str">
        <f>IF(基本情報入力シート!$B144="","",   IF('別紙様式2-2（処遇改善加算対象外サービス　総括表）'!$F$28="","",'別紙様式2-2（処遇改善加算対象外サービス　総括表）'!$F$28))</f>
        <v/>
      </c>
      <c r="BA91" s="494" t="str">
        <f>IF(基本情報入力シート!$B144="","",   IF('別紙様式2-2（処遇改善加算対象外サービス　総括表）'!$F$29="","",'別紙様式2-2（処遇改善加算対象外サービス　総括表）'!$F$29))</f>
        <v/>
      </c>
      <c r="BB91" s="494" t="str">
        <f>IF(基本情報入力シート!$B144="","",   IF('別紙様式2-2（処遇改善加算対象外サービス　総括表）'!$F$30="","",'別紙様式2-2（処遇改善加算対象外サービス　総括表）'!$F$30))</f>
        <v/>
      </c>
      <c r="BC91" s="494" t="str">
        <f>IF(基本情報入力シート!$B144="","",   IF('別紙様式2-2（処遇改善加算対象外サービス　総括表）'!$F$31="","",'別紙様式2-2（処遇改善加算対象外サービス　総括表）'!$F$31))</f>
        <v/>
      </c>
      <c r="BD91" s="494" t="str">
        <f>IF(基本情報入力シート!$B144="","",   IF('別紙様式2-2（処遇改善加算対象外サービス　総括表）'!$F$32="","",'別紙様式2-2（処遇改善加算対象外サービス　総括表）'!$F$32))</f>
        <v/>
      </c>
      <c r="BE91" s="494" t="str">
        <f>IF(基本情報入力シート!$B144="","",   IF('別紙様式2-2（処遇改善加算対象外サービス　総括表）'!$F$33="","",'別紙様式2-2（処遇改善加算対象外サービス　総括表）'!$F$33))</f>
        <v/>
      </c>
      <c r="BF91" s="494" t="str">
        <f>IF(基本情報入力シート!$B144="","",   IF('別紙様式2-2（処遇改善加算対象外サービス　総括表）'!$F$34="","",'別紙様式2-2（処遇改善加算対象外サービス　総括表）'!$F$34))</f>
        <v/>
      </c>
      <c r="BG91" s="494" t="str">
        <f>IF(基本情報入力シート!$B144="","",   IF('別紙様式2-2（処遇改善加算対象外サービス　総括表）'!$F$35="","",'別紙様式2-2（処遇改善加算対象外サービス　総括表）'!$F$35))</f>
        <v/>
      </c>
      <c r="BH91" s="494" t="str">
        <f>IF(基本情報入力シート!$B144="","",   IF('別紙様式2-2（処遇改善加算対象外サービス　総括表）'!$F$36="","",'別紙様式2-2（処遇改善加算対象外サービス　総括表）'!$F$36))</f>
        <v/>
      </c>
      <c r="BI91" s="494" t="str">
        <f>IF(基本情報入力シート!$B144="","",   IF('別紙様式2-2（処遇改善加算対象外サービス　総括表）'!$F$37="","",'別紙様式2-2（処遇改善加算対象外サービス　総括表）'!$F$37))</f>
        <v/>
      </c>
      <c r="BJ91" s="494" t="str">
        <f>IF(基本情報入力シート!$B144="","",   IF('別紙様式2-2（処遇改善加算対象外サービス　総括表）'!$F$38="","",'別紙様式2-2（処遇改善加算対象外サービス　総括表）'!$F$38))</f>
        <v/>
      </c>
      <c r="BK91" s="494" t="str">
        <f>IF(基本情報入力シート!$B144="","",   IF('別紙様式2-2（処遇改善加算対象外サービス　総括表）'!$F$39="","",'別紙様式2-2（処遇改善加算対象外サービス　総括表）'!$F$39))</f>
        <v/>
      </c>
      <c r="BL91" s="494" t="str">
        <f>IF(基本情報入力シート!$B144="","",   IF('別紙様式2-2（処遇改善加算対象外サービス　総括表）'!$F$40="","",'別紙様式2-2（処遇改善加算対象外サービス　総括表）'!$F$40))</f>
        <v/>
      </c>
      <c r="BM91" s="494" t="str">
        <f>IF(基本情報入力シート!$B144="","",   IF('別紙様式2-2（処遇改善加算対象外サービス　総括表）'!$F$41="","",'別紙様式2-2（処遇改善加算対象外サービス　総括表）'!$F$41))</f>
        <v/>
      </c>
      <c r="BN91" s="494" t="str">
        <f>IF(基本情報入力シート!$B144="","",   IF('別紙様式2-2（処遇改善加算対象外サービス　総括表）'!$F$42="","",'別紙様式2-2（処遇改善加算対象外サービス　総括表）'!$F$42))</f>
        <v/>
      </c>
      <c r="BO91" s="494" t="str">
        <f>IF(基本情報入力シート!$B144="","",   IF('別紙様式2-2（処遇改善加算対象外サービス　総括表）'!$F$43="","",'別紙様式2-2（処遇改善加算対象外サービス　総括表）'!$F$43))</f>
        <v/>
      </c>
      <c r="BP91" s="494" t="str">
        <f>IF(基本情報入力シート!$B144="","",   IF('別紙様式2-2（処遇改善加算対象外サービス　総括表）'!$F$44="","",'別紙様式2-2（処遇改善加算対象外サービス　総括表）'!$F$44))</f>
        <v/>
      </c>
      <c r="BQ91" s="494" t="str">
        <f>IF(基本情報入力シート!$B144="","",   IF('別紙様式2-2（処遇改善加算対象外サービス　総括表）'!$F$45="","",'別紙様式2-2（処遇改善加算対象外サービス　総括表）'!$F$45))</f>
        <v/>
      </c>
      <c r="BR91" s="494" t="str">
        <f>IF(基本情報入力シート!$B144="","",   IF('別紙様式2-2（処遇改善加算対象外サービス　総括表）'!$F$46="","",'別紙様式2-2（処遇改善加算対象外サービス　総括表）'!$F$46))</f>
        <v/>
      </c>
      <c r="BS91" s="494" t="str">
        <f>IF(基本情報入力シート!$B144="","",   IF('別紙様式2-2（処遇改善加算対象外サービス　総括表）'!$F$47="","",'別紙様式2-2（処遇改善加算対象外サービス　総括表）'!$F$47))</f>
        <v/>
      </c>
      <c r="BT91" s="494" t="str">
        <f>IF(基本情報入力シート!$B144="","",   IF('別紙様式2-2（処遇改善加算対象外サービス　総括表）'!$F$48="","",'別紙様式2-2（処遇改善加算対象外サービス　総括表）'!$F$48))</f>
        <v/>
      </c>
      <c r="BU91" s="494" t="str">
        <f>IF(基本情報入力シート!$B144="","",   IF('別紙様式2-2（処遇改善加算対象外サービス　総括表）'!$F$49="","",'別紙様式2-2（処遇改善加算対象外サービス　総括表）'!$F$49))</f>
        <v/>
      </c>
    </row>
    <row r="92" spans="1:73">
      <c r="A92" s="508" t="str">
        <f>IF('別紙様式2-3（個表） '!B102="","",'別紙様式2-3（個表） '!A102)</f>
        <v/>
      </c>
      <c r="B92" s="494" t="str">
        <f>IF(基本情報入力シート!B145="","",基本情報入力シート!B145)</f>
        <v/>
      </c>
      <c r="C92" s="513" t="str">
        <f>IF(基本情報入力シート!L145="","",基本情報入力シート!L145)</f>
        <v/>
      </c>
      <c r="D92" s="513" t="str">
        <f>IF(基本情報入力シート!Q145="","",基本情報入力シート!Q145)</f>
        <v/>
      </c>
      <c r="E92" s="513" t="str">
        <f>IF(基本情報入力シート!V145="","",基本情報入力シート!V145)</f>
        <v/>
      </c>
      <c r="F92" s="513" t="str">
        <f>IF(基本情報入力シート!W145="","",基本情報入力シート!W145)</f>
        <v/>
      </c>
      <c r="G92" s="513" t="str">
        <f>IF(基本情報入力シート!Z145="","",基本情報入力シート!Z145)</f>
        <v/>
      </c>
      <c r="H92" s="494" t="str">
        <f>IF(基本情報入力シート!AC145="","",基本情報入力シート!AC145)</f>
        <v/>
      </c>
      <c r="I92" s="514" t="str">
        <f>IF(基本情報入力シート!AD145="","",基本情報入力シート!AD145)</f>
        <v/>
      </c>
      <c r="J92" s="514" t="str">
        <f>IF(基本情報入力シート!AE145="","",基本情報入力シート!AE145)</f>
        <v/>
      </c>
      <c r="K92" s="508" t="str">
        <f>IF('別紙様式2-3（個表） '!J102="","",'別紙様式2-3（個表） '!J102)</f>
        <v/>
      </c>
      <c r="L92" s="508" t="str">
        <f>IF('別紙様式2-3（個表） '!K102="","",'別紙様式2-3（個表） '!K102)</f>
        <v/>
      </c>
      <c r="M92" s="508" t="str">
        <f>IF('別紙様式2-3（個表） '!L102="","",'別紙様式2-3（個表） '!L102)</f>
        <v/>
      </c>
      <c r="N92" s="508" t="str">
        <f>IF('別紙様式2-3（個表） '!M102="","",'別紙様式2-3（個表） '!M102)</f>
        <v/>
      </c>
      <c r="O92" s="508" t="str">
        <f>IF('別紙様式2-3（個表） '!N102="","",'別紙様式2-3（個表） '!N102)</f>
        <v/>
      </c>
      <c r="P92" s="508" t="str">
        <f>IF('別紙様式2-3（個表） '!O102="","",'別紙様式2-3（個表） '!O102)</f>
        <v>令和７年12月</v>
      </c>
      <c r="Q92" s="508" t="str">
        <f>IF('別紙様式2-3（個表） '!P102="","",'別紙様式2-3（個表） '!P102)</f>
        <v>未入力あり</v>
      </c>
      <c r="R92" s="508" t="str">
        <f>IF('別紙様式2-3（個表） '!Q102="","",'別紙様式2-3（個表） '!Q102)</f>
        <v/>
      </c>
      <c r="S92" s="508" t="str">
        <f>IF('別紙様式2-3（個表） '!R102="","",'別紙様式2-3（個表） '!R102)</f>
        <v/>
      </c>
      <c r="T92" s="508" t="str">
        <f>IF('別紙様式2-3（個表） '!S102="","",'別紙様式2-3（個表） '!S102)</f>
        <v/>
      </c>
      <c r="U92" s="494" t="str">
        <f>IF('別紙様式2-3（個表） '!T102="","",'別紙様式2-3（個表） '!T102)</f>
        <v/>
      </c>
      <c r="V92" s="508" t="str">
        <f ca="1">IF(基本情報入力シート!$B145="","",INDIRECT("基本情報入力シート!L1７"))</f>
        <v/>
      </c>
      <c r="W92" s="508" t="str">
        <f ca="1">IF(基本情報入力シート!$B145="","",INDIRECT("基本情報入力シート!L1８"))</f>
        <v/>
      </c>
      <c r="X92" s="508" t="str">
        <f ca="1">IF(基本情報入力シート!B145="","",INDIRECT("基本情報入力シート!L1９")&amp;(INDIRECT("基本情報入力シート!P19"))&amp;(INDIRECT("基本情報入力シート!Q19")))</f>
        <v/>
      </c>
      <c r="Y92" s="508" t="str">
        <f ca="1">IF(基本情報入力シート!$B145="","",INDIRECT("基本情報入力シート!L２０"))</f>
        <v/>
      </c>
      <c r="Z92" s="508" t="str">
        <f ca="1">IF(基本情報入力シート!$B145="","",INDIRECT("基本情報入力シート!L２１"))</f>
        <v/>
      </c>
      <c r="AA92" s="508" t="str">
        <f ca="1">IF(基本情報入力シート!$B145="","",INDIRECT("基本情報入力シート!L２２"))</f>
        <v/>
      </c>
      <c r="AB92" s="508" t="str">
        <f ca="1">IF(基本情報入力シート!$B145="","",INDIRECT("基本情報入力シート!L２３"))</f>
        <v/>
      </c>
      <c r="AC92" s="508" t="str">
        <f ca="1">IF(基本情報入力シート!$B145="","",INDIRECT("基本情報入力シート!L２４"))</f>
        <v/>
      </c>
      <c r="AD92" s="508" t="str">
        <f ca="1">IF(基本情報入力シート!$B145="","",INDIRECT("基本情報入力シート!L２５"))</f>
        <v/>
      </c>
      <c r="AE92" s="508" t="str">
        <f ca="1">IF(基本情報入力シート!$B145="","",INDIRECT("基本情報入力シート!L２6"))</f>
        <v/>
      </c>
      <c r="AF92" s="508" t="str">
        <f ca="1">IF(基本情報入力シート!$B145="","",INDIRECT("基本情報入力シート!L２７"))</f>
        <v/>
      </c>
      <c r="AG92" s="508" t="str">
        <f ca="1">IF(基本情報入力シート!$B145="","",INDIRECT("基本情報入力シート!L２８"))</f>
        <v/>
      </c>
      <c r="AH92" s="494" t="str">
        <f ca="1">IF(基本情報入力シート!$B145="","",INDIRECT("'別紙様式2-1（処遇改善加算対象サービス　総括表）'!AH18"))</f>
        <v/>
      </c>
      <c r="AI92" s="494" t="str">
        <f ca="1">IF(基本情報入力シート!$B145="","",INDIRECT("'別紙様式2-1（処遇改善加算対象サービス　総括表）'!AH２２"))</f>
        <v/>
      </c>
      <c r="AJ92" s="494" t="str">
        <f>IF(基本情報入力シート!$B145="","",IF('別紙様式2-1（処遇改善加算対象サービス　総括表）'!$B$24="","",
'別紙様式2-1（処遇改善加算対象サービス　総括表）'!$B$24))</f>
        <v/>
      </c>
      <c r="AK92" s="494" t="str">
        <f>IF(基本情報入力シート!$B145="","",IF('別紙様式2-1（処遇改善加算対象サービス　総括表）'!$B$25="","",
'別紙様式2-1（処遇改善加算対象サービス　総括表）'!$B$25))</f>
        <v/>
      </c>
      <c r="AL92" s="494" t="str">
        <f>IF(基本情報入力シート!$B145="","",IF('別紙様式2-1（処遇改善加算対象サービス　総括表）'!$B$26="","",
'別紙様式2-1（処遇改善加算対象サービス　総括表）'!$B$26))</f>
        <v/>
      </c>
      <c r="AM92" s="494" t="str">
        <f>IF(基本情報入力シート!$B145="","",IF('別紙様式2-1（処遇改善加算対象サービス　総括表）'!$B$30="","",
'別紙様式2-1（処遇改善加算対象サービス　総括表）'!$B$30))</f>
        <v/>
      </c>
      <c r="AN92" s="494" t="str">
        <f>IF(基本情報入力シート!$B145="","",IF('別紙様式2-1（処遇改善加算対象サービス　総括表）'!$B$31="","",
'別紙様式2-1（処遇改善加算対象サービス　総括表）'!$B$31))</f>
        <v/>
      </c>
      <c r="AO92" s="508" t="str">
        <f>IF(基本情報入力シート!$B145="","",IF('別紙様式2-1（処遇改善加算対象サービス　総括表）'!$M$32="","",
'別紙様式2-1（処遇改善加算対象サービス　総括表）'!$M$32))</f>
        <v/>
      </c>
      <c r="AP92" s="494" t="str">
        <f>IF(基本情報入力シート!$B145="","",   IF('別紙様式2-2（処遇改善加算対象外サービス　総括表）'!$AH$17="","",'別紙様式2-2（処遇改善加算対象外サービス　総括表）'!$AH$17))</f>
        <v/>
      </c>
      <c r="AQ92" s="494" t="str">
        <f>IF(基本情報入力シート!$B145="","",   IF('別紙様式2-2（処遇改善加算対象外サービス　総括表）'!$AH$18="","", '別紙様式2-2（処遇改善加算対象外サービス　総括表）'!$AH$18))</f>
        <v/>
      </c>
      <c r="AR92" s="494" t="str">
        <f>IF(基本情報入力シート!$B145="","",   IF('別紙様式2-2（処遇改善加算対象外サービス　総括表）'!$AH$19="","",'別紙様式2-2（処遇改善加算対象外サービス　総括表）'!$AH$19))</f>
        <v/>
      </c>
      <c r="AS92" s="494" t="str">
        <f>IF(基本情報入力シート!$B145="","",   IF('別紙様式2-2（処遇改善加算対象外サービス　総括表）'!$F$21="","",'別紙様式2-2（処遇改善加算対象外サービス　総括表）'!$F$21))</f>
        <v/>
      </c>
      <c r="AT92" s="494" t="str">
        <f>IF(基本情報入力シート!$B145="","",   IF('別紙様式2-2（処遇改善加算対象外サービス　総括表）'!$F$22="","",'別紙様式2-2（処遇改善加算対象外サービス　総括表）'!$F$22))</f>
        <v/>
      </c>
      <c r="AU92" s="494" t="str">
        <f>IF(基本情報入力シート!$B145="","",   IF('別紙様式2-2（処遇改善加算対象外サービス　総括表）'!$F$23="","",'別紙様式2-2（処遇改善加算対象外サービス　総括表）'!$F$23))</f>
        <v/>
      </c>
      <c r="AV92" s="494" t="str">
        <f>IF(基本情報入力シート!$B145="","",   IF('別紙様式2-2（処遇改善加算対象外サービス　総括表）'!$F$24="","",'別紙様式2-2（処遇改善加算対象外サービス　総括表）'!$F$24))</f>
        <v/>
      </c>
      <c r="AW92" s="494" t="str">
        <f>IF(基本情報入力シート!$B145="","",   IF('別紙様式2-2（処遇改善加算対象外サービス　総括表）'!$F$25="","",'別紙様式2-2（処遇改善加算対象外サービス　総括表）'!$F$25))</f>
        <v/>
      </c>
      <c r="AX92" s="494" t="str">
        <f>IF(基本情報入力シート!$B145="","",   IF('別紙様式2-2（処遇改善加算対象外サービス　総括表）'!$F$26="","",'別紙様式2-2（処遇改善加算対象外サービス　総括表）'!$F$26))</f>
        <v/>
      </c>
      <c r="AY92" s="494" t="str">
        <f>IF(基本情報入力シート!$B145="","",   IF('別紙様式2-2（処遇改善加算対象外サービス　総括表）'!$F$27="","",'別紙様式2-2（処遇改善加算対象外サービス　総括表）'!$F$27))</f>
        <v/>
      </c>
      <c r="AZ92" s="494" t="str">
        <f>IF(基本情報入力シート!$B145="","",   IF('別紙様式2-2（処遇改善加算対象外サービス　総括表）'!$F$28="","",'別紙様式2-2（処遇改善加算対象外サービス　総括表）'!$F$28))</f>
        <v/>
      </c>
      <c r="BA92" s="494" t="str">
        <f>IF(基本情報入力シート!$B145="","",   IF('別紙様式2-2（処遇改善加算対象外サービス　総括表）'!$F$29="","",'別紙様式2-2（処遇改善加算対象外サービス　総括表）'!$F$29))</f>
        <v/>
      </c>
      <c r="BB92" s="494" t="str">
        <f>IF(基本情報入力シート!$B145="","",   IF('別紙様式2-2（処遇改善加算対象外サービス　総括表）'!$F$30="","",'別紙様式2-2（処遇改善加算対象外サービス　総括表）'!$F$30))</f>
        <v/>
      </c>
      <c r="BC92" s="494" t="str">
        <f>IF(基本情報入力シート!$B145="","",   IF('別紙様式2-2（処遇改善加算対象外サービス　総括表）'!$F$31="","",'別紙様式2-2（処遇改善加算対象外サービス　総括表）'!$F$31))</f>
        <v/>
      </c>
      <c r="BD92" s="494" t="str">
        <f>IF(基本情報入力シート!$B145="","",   IF('別紙様式2-2（処遇改善加算対象外サービス　総括表）'!$F$32="","",'別紙様式2-2（処遇改善加算対象外サービス　総括表）'!$F$32))</f>
        <v/>
      </c>
      <c r="BE92" s="494" t="str">
        <f>IF(基本情報入力シート!$B145="","",   IF('別紙様式2-2（処遇改善加算対象外サービス　総括表）'!$F$33="","",'別紙様式2-2（処遇改善加算対象外サービス　総括表）'!$F$33))</f>
        <v/>
      </c>
      <c r="BF92" s="494" t="str">
        <f>IF(基本情報入力シート!$B145="","",   IF('別紙様式2-2（処遇改善加算対象外サービス　総括表）'!$F$34="","",'別紙様式2-2（処遇改善加算対象外サービス　総括表）'!$F$34))</f>
        <v/>
      </c>
      <c r="BG92" s="494" t="str">
        <f>IF(基本情報入力シート!$B145="","",   IF('別紙様式2-2（処遇改善加算対象外サービス　総括表）'!$F$35="","",'別紙様式2-2（処遇改善加算対象外サービス　総括表）'!$F$35))</f>
        <v/>
      </c>
      <c r="BH92" s="494" t="str">
        <f>IF(基本情報入力シート!$B145="","",   IF('別紙様式2-2（処遇改善加算対象外サービス　総括表）'!$F$36="","",'別紙様式2-2（処遇改善加算対象外サービス　総括表）'!$F$36))</f>
        <v/>
      </c>
      <c r="BI92" s="494" t="str">
        <f>IF(基本情報入力シート!$B145="","",   IF('別紙様式2-2（処遇改善加算対象外サービス　総括表）'!$F$37="","",'別紙様式2-2（処遇改善加算対象外サービス　総括表）'!$F$37))</f>
        <v/>
      </c>
      <c r="BJ92" s="494" t="str">
        <f>IF(基本情報入力シート!$B145="","",   IF('別紙様式2-2（処遇改善加算対象外サービス　総括表）'!$F$38="","",'別紙様式2-2（処遇改善加算対象外サービス　総括表）'!$F$38))</f>
        <v/>
      </c>
      <c r="BK92" s="494" t="str">
        <f>IF(基本情報入力シート!$B145="","",   IF('別紙様式2-2（処遇改善加算対象外サービス　総括表）'!$F$39="","",'別紙様式2-2（処遇改善加算対象外サービス　総括表）'!$F$39))</f>
        <v/>
      </c>
      <c r="BL92" s="494" t="str">
        <f>IF(基本情報入力シート!$B145="","",   IF('別紙様式2-2（処遇改善加算対象外サービス　総括表）'!$F$40="","",'別紙様式2-2（処遇改善加算対象外サービス　総括表）'!$F$40))</f>
        <v/>
      </c>
      <c r="BM92" s="494" t="str">
        <f>IF(基本情報入力シート!$B145="","",   IF('別紙様式2-2（処遇改善加算対象外サービス　総括表）'!$F$41="","",'別紙様式2-2（処遇改善加算対象外サービス　総括表）'!$F$41))</f>
        <v/>
      </c>
      <c r="BN92" s="494" t="str">
        <f>IF(基本情報入力シート!$B145="","",   IF('別紙様式2-2（処遇改善加算対象外サービス　総括表）'!$F$42="","",'別紙様式2-2（処遇改善加算対象外サービス　総括表）'!$F$42))</f>
        <v/>
      </c>
      <c r="BO92" s="494" t="str">
        <f>IF(基本情報入力シート!$B145="","",   IF('別紙様式2-2（処遇改善加算対象外サービス　総括表）'!$F$43="","",'別紙様式2-2（処遇改善加算対象外サービス　総括表）'!$F$43))</f>
        <v/>
      </c>
      <c r="BP92" s="494" t="str">
        <f>IF(基本情報入力シート!$B145="","",   IF('別紙様式2-2（処遇改善加算対象外サービス　総括表）'!$F$44="","",'別紙様式2-2（処遇改善加算対象外サービス　総括表）'!$F$44))</f>
        <v/>
      </c>
      <c r="BQ92" s="494" t="str">
        <f>IF(基本情報入力シート!$B145="","",   IF('別紙様式2-2（処遇改善加算対象外サービス　総括表）'!$F$45="","",'別紙様式2-2（処遇改善加算対象外サービス　総括表）'!$F$45))</f>
        <v/>
      </c>
      <c r="BR92" s="494" t="str">
        <f>IF(基本情報入力シート!$B145="","",   IF('別紙様式2-2（処遇改善加算対象外サービス　総括表）'!$F$46="","",'別紙様式2-2（処遇改善加算対象外サービス　総括表）'!$F$46))</f>
        <v/>
      </c>
      <c r="BS92" s="494" t="str">
        <f>IF(基本情報入力シート!$B145="","",   IF('別紙様式2-2（処遇改善加算対象外サービス　総括表）'!$F$47="","",'別紙様式2-2（処遇改善加算対象外サービス　総括表）'!$F$47))</f>
        <v/>
      </c>
      <c r="BT92" s="494" t="str">
        <f>IF(基本情報入力シート!$B145="","",   IF('別紙様式2-2（処遇改善加算対象外サービス　総括表）'!$F$48="","",'別紙様式2-2（処遇改善加算対象外サービス　総括表）'!$F$48))</f>
        <v/>
      </c>
      <c r="BU92" s="494" t="str">
        <f>IF(基本情報入力シート!$B145="","",   IF('別紙様式2-2（処遇改善加算対象外サービス　総括表）'!$F$49="","",'別紙様式2-2（処遇改善加算対象外サービス　総括表）'!$F$49))</f>
        <v/>
      </c>
    </row>
    <row r="93" spans="1:73">
      <c r="A93" s="508" t="str">
        <f>IF('別紙様式2-3（個表） '!B103="","",'別紙様式2-3（個表） '!A103)</f>
        <v/>
      </c>
      <c r="B93" s="494" t="str">
        <f>IF(基本情報入力シート!B146="","",基本情報入力シート!B146)</f>
        <v/>
      </c>
      <c r="C93" s="513" t="str">
        <f>IF(基本情報入力シート!L146="","",基本情報入力シート!L146)</f>
        <v/>
      </c>
      <c r="D93" s="513" t="str">
        <f>IF(基本情報入力シート!Q146="","",基本情報入力シート!Q146)</f>
        <v/>
      </c>
      <c r="E93" s="513" t="str">
        <f>IF(基本情報入力シート!V146="","",基本情報入力シート!V146)</f>
        <v/>
      </c>
      <c r="F93" s="513" t="str">
        <f>IF(基本情報入力シート!W146="","",基本情報入力シート!W146)</f>
        <v/>
      </c>
      <c r="G93" s="513" t="str">
        <f>IF(基本情報入力シート!Z146="","",基本情報入力シート!Z146)</f>
        <v/>
      </c>
      <c r="H93" s="494" t="str">
        <f>IF(基本情報入力シート!AC146="","",基本情報入力シート!AC146)</f>
        <v/>
      </c>
      <c r="I93" s="514" t="str">
        <f>IF(基本情報入力シート!AD146="","",基本情報入力シート!AD146)</f>
        <v/>
      </c>
      <c r="J93" s="514" t="str">
        <f>IF(基本情報入力シート!AE146="","",基本情報入力シート!AE146)</f>
        <v/>
      </c>
      <c r="K93" s="508" t="str">
        <f>IF('別紙様式2-3（個表） '!J103="","",'別紙様式2-3（個表） '!J103)</f>
        <v/>
      </c>
      <c r="L93" s="508" t="str">
        <f>IF('別紙様式2-3（個表） '!K103="","",'別紙様式2-3（個表） '!K103)</f>
        <v/>
      </c>
      <c r="M93" s="508" t="str">
        <f>IF('別紙様式2-3（個表） '!L103="","",'別紙様式2-3（個表） '!L103)</f>
        <v/>
      </c>
      <c r="N93" s="508" t="str">
        <f>IF('別紙様式2-3（個表） '!M103="","",'別紙様式2-3（個表） '!M103)</f>
        <v/>
      </c>
      <c r="O93" s="508" t="str">
        <f>IF('別紙様式2-3（個表） '!N103="","",'別紙様式2-3（個表） '!N103)</f>
        <v/>
      </c>
      <c r="P93" s="508" t="str">
        <f>IF('別紙様式2-3（個表） '!O103="","",'別紙様式2-3（個表） '!O103)</f>
        <v>令和７年12月</v>
      </c>
      <c r="Q93" s="508" t="str">
        <f>IF('別紙様式2-3（個表） '!P103="","",'別紙様式2-3（個表） '!P103)</f>
        <v>未入力あり</v>
      </c>
      <c r="R93" s="508" t="str">
        <f>IF('別紙様式2-3（個表） '!Q103="","",'別紙様式2-3（個表） '!Q103)</f>
        <v/>
      </c>
      <c r="S93" s="508" t="str">
        <f>IF('別紙様式2-3（個表） '!R103="","",'別紙様式2-3（個表） '!R103)</f>
        <v/>
      </c>
      <c r="T93" s="508" t="str">
        <f>IF('別紙様式2-3（個表） '!S103="","",'別紙様式2-3（個表） '!S103)</f>
        <v/>
      </c>
      <c r="U93" s="494" t="str">
        <f>IF('別紙様式2-3（個表） '!T103="","",'別紙様式2-3（個表） '!T103)</f>
        <v/>
      </c>
      <c r="V93" s="508" t="str">
        <f ca="1">IF(基本情報入力シート!$B146="","",INDIRECT("基本情報入力シート!L1７"))</f>
        <v/>
      </c>
      <c r="W93" s="508" t="str">
        <f ca="1">IF(基本情報入力シート!$B146="","",INDIRECT("基本情報入力シート!L1８"))</f>
        <v/>
      </c>
      <c r="X93" s="508" t="str">
        <f ca="1">IF(基本情報入力シート!B146="","",INDIRECT("基本情報入力シート!L1９")&amp;(INDIRECT("基本情報入力シート!P19"))&amp;(INDIRECT("基本情報入力シート!Q19")))</f>
        <v/>
      </c>
      <c r="Y93" s="508" t="str">
        <f ca="1">IF(基本情報入力シート!$B146="","",INDIRECT("基本情報入力シート!L２０"))</f>
        <v/>
      </c>
      <c r="Z93" s="508" t="str">
        <f ca="1">IF(基本情報入力シート!$B146="","",INDIRECT("基本情報入力シート!L２１"))</f>
        <v/>
      </c>
      <c r="AA93" s="508" t="str">
        <f ca="1">IF(基本情報入力シート!$B146="","",INDIRECT("基本情報入力シート!L２２"))</f>
        <v/>
      </c>
      <c r="AB93" s="508" t="str">
        <f ca="1">IF(基本情報入力シート!$B146="","",INDIRECT("基本情報入力シート!L２３"))</f>
        <v/>
      </c>
      <c r="AC93" s="508" t="str">
        <f ca="1">IF(基本情報入力シート!$B146="","",INDIRECT("基本情報入力シート!L２４"))</f>
        <v/>
      </c>
      <c r="AD93" s="508" t="str">
        <f ca="1">IF(基本情報入力シート!$B146="","",INDIRECT("基本情報入力シート!L２５"))</f>
        <v/>
      </c>
      <c r="AE93" s="508" t="str">
        <f ca="1">IF(基本情報入力シート!$B146="","",INDIRECT("基本情報入力シート!L２6"))</f>
        <v/>
      </c>
      <c r="AF93" s="508" t="str">
        <f ca="1">IF(基本情報入力シート!$B146="","",INDIRECT("基本情報入力シート!L２７"))</f>
        <v/>
      </c>
      <c r="AG93" s="508" t="str">
        <f ca="1">IF(基本情報入力シート!$B146="","",INDIRECT("基本情報入力シート!L２８"))</f>
        <v/>
      </c>
      <c r="AH93" s="494" t="str">
        <f ca="1">IF(基本情報入力シート!$B146="","",INDIRECT("'別紙様式2-1（処遇改善加算対象サービス　総括表）'!AH18"))</f>
        <v/>
      </c>
      <c r="AI93" s="494" t="str">
        <f ca="1">IF(基本情報入力シート!$B146="","",INDIRECT("'別紙様式2-1（処遇改善加算対象サービス　総括表）'!AH２２"))</f>
        <v/>
      </c>
      <c r="AJ93" s="494" t="str">
        <f>IF(基本情報入力シート!$B146="","",IF('別紙様式2-1（処遇改善加算対象サービス　総括表）'!$B$24="","",
'別紙様式2-1（処遇改善加算対象サービス　総括表）'!$B$24))</f>
        <v/>
      </c>
      <c r="AK93" s="494" t="str">
        <f>IF(基本情報入力シート!$B146="","",IF('別紙様式2-1（処遇改善加算対象サービス　総括表）'!$B$25="","",
'別紙様式2-1（処遇改善加算対象サービス　総括表）'!$B$25))</f>
        <v/>
      </c>
      <c r="AL93" s="494" t="str">
        <f>IF(基本情報入力シート!$B146="","",IF('別紙様式2-1（処遇改善加算対象サービス　総括表）'!$B$26="","",
'別紙様式2-1（処遇改善加算対象サービス　総括表）'!$B$26))</f>
        <v/>
      </c>
      <c r="AM93" s="494" t="str">
        <f>IF(基本情報入力シート!$B146="","",IF('別紙様式2-1（処遇改善加算対象サービス　総括表）'!$B$30="","",
'別紙様式2-1（処遇改善加算対象サービス　総括表）'!$B$30))</f>
        <v/>
      </c>
      <c r="AN93" s="494" t="str">
        <f>IF(基本情報入力シート!$B146="","",IF('別紙様式2-1（処遇改善加算対象サービス　総括表）'!$B$31="","",
'別紙様式2-1（処遇改善加算対象サービス　総括表）'!$B$31))</f>
        <v/>
      </c>
      <c r="AO93" s="508" t="str">
        <f>IF(基本情報入力シート!$B146="","",IF('別紙様式2-1（処遇改善加算対象サービス　総括表）'!$M$32="","",
'別紙様式2-1（処遇改善加算対象サービス　総括表）'!$M$32))</f>
        <v/>
      </c>
      <c r="AP93" s="494" t="str">
        <f>IF(基本情報入力シート!$B146="","",   IF('別紙様式2-2（処遇改善加算対象外サービス　総括表）'!$AH$17="","",'別紙様式2-2（処遇改善加算対象外サービス　総括表）'!$AH$17))</f>
        <v/>
      </c>
      <c r="AQ93" s="494" t="str">
        <f>IF(基本情報入力シート!$B146="","",   IF('別紙様式2-2（処遇改善加算対象外サービス　総括表）'!$AH$18="","", '別紙様式2-2（処遇改善加算対象外サービス　総括表）'!$AH$18))</f>
        <v/>
      </c>
      <c r="AR93" s="494" t="str">
        <f>IF(基本情報入力シート!$B146="","",   IF('別紙様式2-2（処遇改善加算対象外サービス　総括表）'!$AH$19="","",'別紙様式2-2（処遇改善加算対象外サービス　総括表）'!$AH$19))</f>
        <v/>
      </c>
      <c r="AS93" s="494" t="str">
        <f>IF(基本情報入力シート!$B146="","",   IF('別紙様式2-2（処遇改善加算対象外サービス　総括表）'!$F$21="","",'別紙様式2-2（処遇改善加算対象外サービス　総括表）'!$F$21))</f>
        <v/>
      </c>
      <c r="AT93" s="494" t="str">
        <f>IF(基本情報入力シート!$B146="","",   IF('別紙様式2-2（処遇改善加算対象外サービス　総括表）'!$F$22="","",'別紙様式2-2（処遇改善加算対象外サービス　総括表）'!$F$22))</f>
        <v/>
      </c>
      <c r="AU93" s="494" t="str">
        <f>IF(基本情報入力シート!$B146="","",   IF('別紙様式2-2（処遇改善加算対象外サービス　総括表）'!$F$23="","",'別紙様式2-2（処遇改善加算対象外サービス　総括表）'!$F$23))</f>
        <v/>
      </c>
      <c r="AV93" s="494" t="str">
        <f>IF(基本情報入力シート!$B146="","",   IF('別紙様式2-2（処遇改善加算対象外サービス　総括表）'!$F$24="","",'別紙様式2-2（処遇改善加算対象外サービス　総括表）'!$F$24))</f>
        <v/>
      </c>
      <c r="AW93" s="494" t="str">
        <f>IF(基本情報入力シート!$B146="","",   IF('別紙様式2-2（処遇改善加算対象外サービス　総括表）'!$F$25="","",'別紙様式2-2（処遇改善加算対象外サービス　総括表）'!$F$25))</f>
        <v/>
      </c>
      <c r="AX93" s="494" t="str">
        <f>IF(基本情報入力シート!$B146="","",   IF('別紙様式2-2（処遇改善加算対象外サービス　総括表）'!$F$26="","",'別紙様式2-2（処遇改善加算対象外サービス　総括表）'!$F$26))</f>
        <v/>
      </c>
      <c r="AY93" s="494" t="str">
        <f>IF(基本情報入力シート!$B146="","",   IF('別紙様式2-2（処遇改善加算対象外サービス　総括表）'!$F$27="","",'別紙様式2-2（処遇改善加算対象外サービス　総括表）'!$F$27))</f>
        <v/>
      </c>
      <c r="AZ93" s="494" t="str">
        <f>IF(基本情報入力シート!$B146="","",   IF('別紙様式2-2（処遇改善加算対象外サービス　総括表）'!$F$28="","",'別紙様式2-2（処遇改善加算対象外サービス　総括表）'!$F$28))</f>
        <v/>
      </c>
      <c r="BA93" s="494" t="str">
        <f>IF(基本情報入力シート!$B146="","",   IF('別紙様式2-2（処遇改善加算対象外サービス　総括表）'!$F$29="","",'別紙様式2-2（処遇改善加算対象外サービス　総括表）'!$F$29))</f>
        <v/>
      </c>
      <c r="BB93" s="494" t="str">
        <f>IF(基本情報入力シート!$B146="","",   IF('別紙様式2-2（処遇改善加算対象外サービス　総括表）'!$F$30="","",'別紙様式2-2（処遇改善加算対象外サービス　総括表）'!$F$30))</f>
        <v/>
      </c>
      <c r="BC93" s="494" t="str">
        <f>IF(基本情報入力シート!$B146="","",   IF('別紙様式2-2（処遇改善加算対象外サービス　総括表）'!$F$31="","",'別紙様式2-2（処遇改善加算対象外サービス　総括表）'!$F$31))</f>
        <v/>
      </c>
      <c r="BD93" s="494" t="str">
        <f>IF(基本情報入力シート!$B146="","",   IF('別紙様式2-2（処遇改善加算対象外サービス　総括表）'!$F$32="","",'別紙様式2-2（処遇改善加算対象外サービス　総括表）'!$F$32))</f>
        <v/>
      </c>
      <c r="BE93" s="494" t="str">
        <f>IF(基本情報入力シート!$B146="","",   IF('別紙様式2-2（処遇改善加算対象外サービス　総括表）'!$F$33="","",'別紙様式2-2（処遇改善加算対象外サービス　総括表）'!$F$33))</f>
        <v/>
      </c>
      <c r="BF93" s="494" t="str">
        <f>IF(基本情報入力シート!$B146="","",   IF('別紙様式2-2（処遇改善加算対象外サービス　総括表）'!$F$34="","",'別紙様式2-2（処遇改善加算対象外サービス　総括表）'!$F$34))</f>
        <v/>
      </c>
      <c r="BG93" s="494" t="str">
        <f>IF(基本情報入力シート!$B146="","",   IF('別紙様式2-2（処遇改善加算対象外サービス　総括表）'!$F$35="","",'別紙様式2-2（処遇改善加算対象外サービス　総括表）'!$F$35))</f>
        <v/>
      </c>
      <c r="BH93" s="494" t="str">
        <f>IF(基本情報入力シート!$B146="","",   IF('別紙様式2-2（処遇改善加算対象外サービス　総括表）'!$F$36="","",'別紙様式2-2（処遇改善加算対象外サービス　総括表）'!$F$36))</f>
        <v/>
      </c>
      <c r="BI93" s="494" t="str">
        <f>IF(基本情報入力シート!$B146="","",   IF('別紙様式2-2（処遇改善加算対象外サービス　総括表）'!$F$37="","",'別紙様式2-2（処遇改善加算対象外サービス　総括表）'!$F$37))</f>
        <v/>
      </c>
      <c r="BJ93" s="494" t="str">
        <f>IF(基本情報入力シート!$B146="","",   IF('別紙様式2-2（処遇改善加算対象外サービス　総括表）'!$F$38="","",'別紙様式2-2（処遇改善加算対象外サービス　総括表）'!$F$38))</f>
        <v/>
      </c>
      <c r="BK93" s="494" t="str">
        <f>IF(基本情報入力シート!$B146="","",   IF('別紙様式2-2（処遇改善加算対象外サービス　総括表）'!$F$39="","",'別紙様式2-2（処遇改善加算対象外サービス　総括表）'!$F$39))</f>
        <v/>
      </c>
      <c r="BL93" s="494" t="str">
        <f>IF(基本情報入力シート!$B146="","",   IF('別紙様式2-2（処遇改善加算対象外サービス　総括表）'!$F$40="","",'別紙様式2-2（処遇改善加算対象外サービス　総括表）'!$F$40))</f>
        <v/>
      </c>
      <c r="BM93" s="494" t="str">
        <f>IF(基本情報入力シート!$B146="","",   IF('別紙様式2-2（処遇改善加算対象外サービス　総括表）'!$F$41="","",'別紙様式2-2（処遇改善加算対象外サービス　総括表）'!$F$41))</f>
        <v/>
      </c>
      <c r="BN93" s="494" t="str">
        <f>IF(基本情報入力シート!$B146="","",   IF('別紙様式2-2（処遇改善加算対象外サービス　総括表）'!$F$42="","",'別紙様式2-2（処遇改善加算対象外サービス　総括表）'!$F$42))</f>
        <v/>
      </c>
      <c r="BO93" s="494" t="str">
        <f>IF(基本情報入力シート!$B146="","",   IF('別紙様式2-2（処遇改善加算対象外サービス　総括表）'!$F$43="","",'別紙様式2-2（処遇改善加算対象外サービス　総括表）'!$F$43))</f>
        <v/>
      </c>
      <c r="BP93" s="494" t="str">
        <f>IF(基本情報入力シート!$B146="","",   IF('別紙様式2-2（処遇改善加算対象外サービス　総括表）'!$F$44="","",'別紙様式2-2（処遇改善加算対象外サービス　総括表）'!$F$44))</f>
        <v/>
      </c>
      <c r="BQ93" s="494" t="str">
        <f>IF(基本情報入力シート!$B146="","",   IF('別紙様式2-2（処遇改善加算対象外サービス　総括表）'!$F$45="","",'別紙様式2-2（処遇改善加算対象外サービス　総括表）'!$F$45))</f>
        <v/>
      </c>
      <c r="BR93" s="494" t="str">
        <f>IF(基本情報入力シート!$B146="","",   IF('別紙様式2-2（処遇改善加算対象外サービス　総括表）'!$F$46="","",'別紙様式2-2（処遇改善加算対象外サービス　総括表）'!$F$46))</f>
        <v/>
      </c>
      <c r="BS93" s="494" t="str">
        <f>IF(基本情報入力シート!$B146="","",   IF('別紙様式2-2（処遇改善加算対象外サービス　総括表）'!$F$47="","",'別紙様式2-2（処遇改善加算対象外サービス　総括表）'!$F$47))</f>
        <v/>
      </c>
      <c r="BT93" s="494" t="str">
        <f>IF(基本情報入力シート!$B146="","",   IF('別紙様式2-2（処遇改善加算対象外サービス　総括表）'!$F$48="","",'別紙様式2-2（処遇改善加算対象外サービス　総括表）'!$F$48))</f>
        <v/>
      </c>
      <c r="BU93" s="494" t="str">
        <f>IF(基本情報入力シート!$B146="","",   IF('別紙様式2-2（処遇改善加算対象外サービス　総括表）'!$F$49="","",'別紙様式2-2（処遇改善加算対象外サービス　総括表）'!$F$49))</f>
        <v/>
      </c>
    </row>
    <row r="94" spans="1:73">
      <c r="A94" s="508" t="str">
        <f>IF('別紙様式2-3（個表） '!B104="","",'別紙様式2-3（個表） '!A104)</f>
        <v/>
      </c>
      <c r="B94" s="494" t="str">
        <f>IF(基本情報入力シート!B147="","",基本情報入力シート!B147)</f>
        <v/>
      </c>
      <c r="C94" s="513" t="str">
        <f>IF(基本情報入力シート!L147="","",基本情報入力シート!L147)</f>
        <v/>
      </c>
      <c r="D94" s="513" t="str">
        <f>IF(基本情報入力シート!Q147="","",基本情報入力シート!Q147)</f>
        <v/>
      </c>
      <c r="E94" s="513" t="str">
        <f>IF(基本情報入力シート!V147="","",基本情報入力シート!V147)</f>
        <v/>
      </c>
      <c r="F94" s="513" t="str">
        <f>IF(基本情報入力シート!W147="","",基本情報入力シート!W147)</f>
        <v/>
      </c>
      <c r="G94" s="513" t="str">
        <f>IF(基本情報入力シート!Z147="","",基本情報入力シート!Z147)</f>
        <v/>
      </c>
      <c r="H94" s="494" t="str">
        <f>IF(基本情報入力シート!AC147="","",基本情報入力シート!AC147)</f>
        <v/>
      </c>
      <c r="I94" s="514" t="str">
        <f>IF(基本情報入力シート!AD147="","",基本情報入力シート!AD147)</f>
        <v/>
      </c>
      <c r="J94" s="514" t="str">
        <f>IF(基本情報入力シート!AE147="","",基本情報入力シート!AE147)</f>
        <v/>
      </c>
      <c r="K94" s="508" t="str">
        <f>IF('別紙様式2-3（個表） '!J104="","",'別紙様式2-3（個表） '!J104)</f>
        <v/>
      </c>
      <c r="L94" s="508" t="str">
        <f>IF('別紙様式2-3（個表） '!K104="","",'別紙様式2-3（個表） '!K104)</f>
        <v/>
      </c>
      <c r="M94" s="508" t="str">
        <f>IF('別紙様式2-3（個表） '!L104="","",'別紙様式2-3（個表） '!L104)</f>
        <v/>
      </c>
      <c r="N94" s="508" t="str">
        <f>IF('別紙様式2-3（個表） '!M104="","",'別紙様式2-3（個表） '!M104)</f>
        <v/>
      </c>
      <c r="O94" s="508" t="str">
        <f>IF('別紙様式2-3（個表） '!N104="","",'別紙様式2-3（個表） '!N104)</f>
        <v/>
      </c>
      <c r="P94" s="508" t="str">
        <f>IF('別紙様式2-3（個表） '!O104="","",'別紙様式2-3（個表） '!O104)</f>
        <v>令和７年12月</v>
      </c>
      <c r="Q94" s="508" t="str">
        <f>IF('別紙様式2-3（個表） '!P104="","",'別紙様式2-3（個表） '!P104)</f>
        <v>未入力あり</v>
      </c>
      <c r="R94" s="508" t="str">
        <f>IF('別紙様式2-3（個表） '!Q104="","",'別紙様式2-3（個表） '!Q104)</f>
        <v/>
      </c>
      <c r="S94" s="508" t="str">
        <f>IF('別紙様式2-3（個表） '!R104="","",'別紙様式2-3（個表） '!R104)</f>
        <v/>
      </c>
      <c r="T94" s="508" t="str">
        <f>IF('別紙様式2-3（個表） '!S104="","",'別紙様式2-3（個表） '!S104)</f>
        <v/>
      </c>
      <c r="U94" s="494" t="str">
        <f>IF('別紙様式2-3（個表） '!T104="","",'別紙様式2-3（個表） '!T104)</f>
        <v/>
      </c>
      <c r="V94" s="508" t="str">
        <f ca="1">IF(基本情報入力シート!$B147="","",INDIRECT("基本情報入力シート!L1７"))</f>
        <v/>
      </c>
      <c r="W94" s="508" t="str">
        <f ca="1">IF(基本情報入力シート!$B147="","",INDIRECT("基本情報入力シート!L1８"))</f>
        <v/>
      </c>
      <c r="X94" s="508" t="str">
        <f ca="1">IF(基本情報入力シート!B147="","",INDIRECT("基本情報入力シート!L1９")&amp;(INDIRECT("基本情報入力シート!P19"))&amp;(INDIRECT("基本情報入力シート!Q19")))</f>
        <v/>
      </c>
      <c r="Y94" s="508" t="str">
        <f ca="1">IF(基本情報入力シート!$B147="","",INDIRECT("基本情報入力シート!L２０"))</f>
        <v/>
      </c>
      <c r="Z94" s="508" t="str">
        <f ca="1">IF(基本情報入力シート!$B147="","",INDIRECT("基本情報入力シート!L２１"))</f>
        <v/>
      </c>
      <c r="AA94" s="508" t="str">
        <f ca="1">IF(基本情報入力シート!$B147="","",INDIRECT("基本情報入力シート!L２２"))</f>
        <v/>
      </c>
      <c r="AB94" s="508" t="str">
        <f ca="1">IF(基本情報入力シート!$B147="","",INDIRECT("基本情報入力シート!L２３"))</f>
        <v/>
      </c>
      <c r="AC94" s="508" t="str">
        <f ca="1">IF(基本情報入力シート!$B147="","",INDIRECT("基本情報入力シート!L２４"))</f>
        <v/>
      </c>
      <c r="AD94" s="508" t="str">
        <f ca="1">IF(基本情報入力シート!$B147="","",INDIRECT("基本情報入力シート!L２５"))</f>
        <v/>
      </c>
      <c r="AE94" s="508" t="str">
        <f ca="1">IF(基本情報入力シート!$B147="","",INDIRECT("基本情報入力シート!L２6"))</f>
        <v/>
      </c>
      <c r="AF94" s="508" t="str">
        <f ca="1">IF(基本情報入力シート!$B147="","",INDIRECT("基本情報入力シート!L２７"))</f>
        <v/>
      </c>
      <c r="AG94" s="508" t="str">
        <f ca="1">IF(基本情報入力シート!$B147="","",INDIRECT("基本情報入力シート!L２８"))</f>
        <v/>
      </c>
      <c r="AH94" s="494" t="str">
        <f ca="1">IF(基本情報入力シート!$B147="","",INDIRECT("'別紙様式2-1（処遇改善加算対象サービス　総括表）'!AH18"))</f>
        <v/>
      </c>
      <c r="AI94" s="494" t="str">
        <f ca="1">IF(基本情報入力シート!$B147="","",INDIRECT("'別紙様式2-1（処遇改善加算対象サービス　総括表）'!AH２２"))</f>
        <v/>
      </c>
      <c r="AJ94" s="494" t="str">
        <f>IF(基本情報入力シート!$B147="","",IF('別紙様式2-1（処遇改善加算対象サービス　総括表）'!$B$24="","",
'別紙様式2-1（処遇改善加算対象サービス　総括表）'!$B$24))</f>
        <v/>
      </c>
      <c r="AK94" s="494" t="str">
        <f>IF(基本情報入力シート!$B147="","",IF('別紙様式2-1（処遇改善加算対象サービス　総括表）'!$B$25="","",
'別紙様式2-1（処遇改善加算対象サービス　総括表）'!$B$25))</f>
        <v/>
      </c>
      <c r="AL94" s="494" t="str">
        <f>IF(基本情報入力シート!$B147="","",IF('別紙様式2-1（処遇改善加算対象サービス　総括表）'!$B$26="","",
'別紙様式2-1（処遇改善加算対象サービス　総括表）'!$B$26))</f>
        <v/>
      </c>
      <c r="AM94" s="494" t="str">
        <f>IF(基本情報入力シート!$B147="","",IF('別紙様式2-1（処遇改善加算対象サービス　総括表）'!$B$30="","",
'別紙様式2-1（処遇改善加算対象サービス　総括表）'!$B$30))</f>
        <v/>
      </c>
      <c r="AN94" s="494" t="str">
        <f>IF(基本情報入力シート!$B147="","",IF('別紙様式2-1（処遇改善加算対象サービス　総括表）'!$B$31="","",
'別紙様式2-1（処遇改善加算対象サービス　総括表）'!$B$31))</f>
        <v/>
      </c>
      <c r="AO94" s="508" t="str">
        <f>IF(基本情報入力シート!$B147="","",IF('別紙様式2-1（処遇改善加算対象サービス　総括表）'!$M$32="","",
'別紙様式2-1（処遇改善加算対象サービス　総括表）'!$M$32))</f>
        <v/>
      </c>
      <c r="AP94" s="494" t="str">
        <f>IF(基本情報入力シート!$B147="","",   IF('別紙様式2-2（処遇改善加算対象外サービス　総括表）'!$AH$17="","",'別紙様式2-2（処遇改善加算対象外サービス　総括表）'!$AH$17))</f>
        <v/>
      </c>
      <c r="AQ94" s="494" t="str">
        <f>IF(基本情報入力シート!$B147="","",   IF('別紙様式2-2（処遇改善加算対象外サービス　総括表）'!$AH$18="","", '別紙様式2-2（処遇改善加算対象外サービス　総括表）'!$AH$18))</f>
        <v/>
      </c>
      <c r="AR94" s="494" t="str">
        <f>IF(基本情報入力シート!$B147="","",   IF('別紙様式2-2（処遇改善加算対象外サービス　総括表）'!$AH$19="","",'別紙様式2-2（処遇改善加算対象外サービス　総括表）'!$AH$19))</f>
        <v/>
      </c>
      <c r="AS94" s="494" t="str">
        <f>IF(基本情報入力シート!$B147="","",   IF('別紙様式2-2（処遇改善加算対象外サービス　総括表）'!$F$21="","",'別紙様式2-2（処遇改善加算対象外サービス　総括表）'!$F$21))</f>
        <v/>
      </c>
      <c r="AT94" s="494" t="str">
        <f>IF(基本情報入力シート!$B147="","",   IF('別紙様式2-2（処遇改善加算対象外サービス　総括表）'!$F$22="","",'別紙様式2-2（処遇改善加算対象外サービス　総括表）'!$F$22))</f>
        <v/>
      </c>
      <c r="AU94" s="494" t="str">
        <f>IF(基本情報入力シート!$B147="","",   IF('別紙様式2-2（処遇改善加算対象外サービス　総括表）'!$F$23="","",'別紙様式2-2（処遇改善加算対象外サービス　総括表）'!$F$23))</f>
        <v/>
      </c>
      <c r="AV94" s="494" t="str">
        <f>IF(基本情報入力シート!$B147="","",   IF('別紙様式2-2（処遇改善加算対象外サービス　総括表）'!$F$24="","",'別紙様式2-2（処遇改善加算対象外サービス　総括表）'!$F$24))</f>
        <v/>
      </c>
      <c r="AW94" s="494" t="str">
        <f>IF(基本情報入力シート!$B147="","",   IF('別紙様式2-2（処遇改善加算対象外サービス　総括表）'!$F$25="","",'別紙様式2-2（処遇改善加算対象外サービス　総括表）'!$F$25))</f>
        <v/>
      </c>
      <c r="AX94" s="494" t="str">
        <f>IF(基本情報入力シート!$B147="","",   IF('別紙様式2-2（処遇改善加算対象外サービス　総括表）'!$F$26="","",'別紙様式2-2（処遇改善加算対象外サービス　総括表）'!$F$26))</f>
        <v/>
      </c>
      <c r="AY94" s="494" t="str">
        <f>IF(基本情報入力シート!$B147="","",   IF('別紙様式2-2（処遇改善加算対象外サービス　総括表）'!$F$27="","",'別紙様式2-2（処遇改善加算対象外サービス　総括表）'!$F$27))</f>
        <v/>
      </c>
      <c r="AZ94" s="494" t="str">
        <f>IF(基本情報入力シート!$B147="","",   IF('別紙様式2-2（処遇改善加算対象外サービス　総括表）'!$F$28="","",'別紙様式2-2（処遇改善加算対象外サービス　総括表）'!$F$28))</f>
        <v/>
      </c>
      <c r="BA94" s="494" t="str">
        <f>IF(基本情報入力シート!$B147="","",   IF('別紙様式2-2（処遇改善加算対象外サービス　総括表）'!$F$29="","",'別紙様式2-2（処遇改善加算対象外サービス　総括表）'!$F$29))</f>
        <v/>
      </c>
      <c r="BB94" s="494" t="str">
        <f>IF(基本情報入力シート!$B147="","",   IF('別紙様式2-2（処遇改善加算対象外サービス　総括表）'!$F$30="","",'別紙様式2-2（処遇改善加算対象外サービス　総括表）'!$F$30))</f>
        <v/>
      </c>
      <c r="BC94" s="494" t="str">
        <f>IF(基本情報入力シート!$B147="","",   IF('別紙様式2-2（処遇改善加算対象外サービス　総括表）'!$F$31="","",'別紙様式2-2（処遇改善加算対象外サービス　総括表）'!$F$31))</f>
        <v/>
      </c>
      <c r="BD94" s="494" t="str">
        <f>IF(基本情報入力シート!$B147="","",   IF('別紙様式2-2（処遇改善加算対象外サービス　総括表）'!$F$32="","",'別紙様式2-2（処遇改善加算対象外サービス　総括表）'!$F$32))</f>
        <v/>
      </c>
      <c r="BE94" s="494" t="str">
        <f>IF(基本情報入力シート!$B147="","",   IF('別紙様式2-2（処遇改善加算対象外サービス　総括表）'!$F$33="","",'別紙様式2-2（処遇改善加算対象外サービス　総括表）'!$F$33))</f>
        <v/>
      </c>
      <c r="BF94" s="494" t="str">
        <f>IF(基本情報入力シート!$B147="","",   IF('別紙様式2-2（処遇改善加算対象外サービス　総括表）'!$F$34="","",'別紙様式2-2（処遇改善加算対象外サービス　総括表）'!$F$34))</f>
        <v/>
      </c>
      <c r="BG94" s="494" t="str">
        <f>IF(基本情報入力シート!$B147="","",   IF('別紙様式2-2（処遇改善加算対象外サービス　総括表）'!$F$35="","",'別紙様式2-2（処遇改善加算対象外サービス　総括表）'!$F$35))</f>
        <v/>
      </c>
      <c r="BH94" s="494" t="str">
        <f>IF(基本情報入力シート!$B147="","",   IF('別紙様式2-2（処遇改善加算対象外サービス　総括表）'!$F$36="","",'別紙様式2-2（処遇改善加算対象外サービス　総括表）'!$F$36))</f>
        <v/>
      </c>
      <c r="BI94" s="494" t="str">
        <f>IF(基本情報入力シート!$B147="","",   IF('別紙様式2-2（処遇改善加算対象外サービス　総括表）'!$F$37="","",'別紙様式2-2（処遇改善加算対象外サービス　総括表）'!$F$37))</f>
        <v/>
      </c>
      <c r="BJ94" s="494" t="str">
        <f>IF(基本情報入力シート!$B147="","",   IF('別紙様式2-2（処遇改善加算対象外サービス　総括表）'!$F$38="","",'別紙様式2-2（処遇改善加算対象外サービス　総括表）'!$F$38))</f>
        <v/>
      </c>
      <c r="BK94" s="494" t="str">
        <f>IF(基本情報入力シート!$B147="","",   IF('別紙様式2-2（処遇改善加算対象外サービス　総括表）'!$F$39="","",'別紙様式2-2（処遇改善加算対象外サービス　総括表）'!$F$39))</f>
        <v/>
      </c>
      <c r="BL94" s="494" t="str">
        <f>IF(基本情報入力シート!$B147="","",   IF('別紙様式2-2（処遇改善加算対象外サービス　総括表）'!$F$40="","",'別紙様式2-2（処遇改善加算対象外サービス　総括表）'!$F$40))</f>
        <v/>
      </c>
      <c r="BM94" s="494" t="str">
        <f>IF(基本情報入力シート!$B147="","",   IF('別紙様式2-2（処遇改善加算対象外サービス　総括表）'!$F$41="","",'別紙様式2-2（処遇改善加算対象外サービス　総括表）'!$F$41))</f>
        <v/>
      </c>
      <c r="BN94" s="494" t="str">
        <f>IF(基本情報入力シート!$B147="","",   IF('別紙様式2-2（処遇改善加算対象外サービス　総括表）'!$F$42="","",'別紙様式2-2（処遇改善加算対象外サービス　総括表）'!$F$42))</f>
        <v/>
      </c>
      <c r="BO94" s="494" t="str">
        <f>IF(基本情報入力シート!$B147="","",   IF('別紙様式2-2（処遇改善加算対象外サービス　総括表）'!$F$43="","",'別紙様式2-2（処遇改善加算対象外サービス　総括表）'!$F$43))</f>
        <v/>
      </c>
      <c r="BP94" s="494" t="str">
        <f>IF(基本情報入力シート!$B147="","",   IF('別紙様式2-2（処遇改善加算対象外サービス　総括表）'!$F$44="","",'別紙様式2-2（処遇改善加算対象外サービス　総括表）'!$F$44))</f>
        <v/>
      </c>
      <c r="BQ94" s="494" t="str">
        <f>IF(基本情報入力シート!$B147="","",   IF('別紙様式2-2（処遇改善加算対象外サービス　総括表）'!$F$45="","",'別紙様式2-2（処遇改善加算対象外サービス　総括表）'!$F$45))</f>
        <v/>
      </c>
      <c r="BR94" s="494" t="str">
        <f>IF(基本情報入力シート!$B147="","",   IF('別紙様式2-2（処遇改善加算対象外サービス　総括表）'!$F$46="","",'別紙様式2-2（処遇改善加算対象外サービス　総括表）'!$F$46))</f>
        <v/>
      </c>
      <c r="BS94" s="494" t="str">
        <f>IF(基本情報入力シート!$B147="","",   IF('別紙様式2-2（処遇改善加算対象外サービス　総括表）'!$F$47="","",'別紙様式2-2（処遇改善加算対象外サービス　総括表）'!$F$47))</f>
        <v/>
      </c>
      <c r="BT94" s="494" t="str">
        <f>IF(基本情報入力シート!$B147="","",   IF('別紙様式2-2（処遇改善加算対象外サービス　総括表）'!$F$48="","",'別紙様式2-2（処遇改善加算対象外サービス　総括表）'!$F$48))</f>
        <v/>
      </c>
      <c r="BU94" s="494" t="str">
        <f>IF(基本情報入力シート!$B147="","",   IF('別紙様式2-2（処遇改善加算対象外サービス　総括表）'!$F$49="","",'別紙様式2-2（処遇改善加算対象外サービス　総括表）'!$F$49))</f>
        <v/>
      </c>
    </row>
    <row r="95" spans="1:73">
      <c r="A95" s="508" t="str">
        <f>IF('別紙様式2-3（個表） '!B105="","",'別紙様式2-3（個表） '!A105)</f>
        <v/>
      </c>
      <c r="B95" s="494" t="str">
        <f>IF(基本情報入力シート!B148="","",基本情報入力シート!B148)</f>
        <v/>
      </c>
      <c r="C95" s="513" t="str">
        <f>IF(基本情報入力シート!L148="","",基本情報入力シート!L148)</f>
        <v/>
      </c>
      <c r="D95" s="513" t="str">
        <f>IF(基本情報入力シート!Q148="","",基本情報入力シート!Q148)</f>
        <v/>
      </c>
      <c r="E95" s="513" t="str">
        <f>IF(基本情報入力シート!V148="","",基本情報入力シート!V148)</f>
        <v/>
      </c>
      <c r="F95" s="513" t="str">
        <f>IF(基本情報入力シート!W148="","",基本情報入力シート!W148)</f>
        <v/>
      </c>
      <c r="G95" s="513" t="str">
        <f>IF(基本情報入力シート!Z148="","",基本情報入力シート!Z148)</f>
        <v/>
      </c>
      <c r="H95" s="494" t="str">
        <f>IF(基本情報入力シート!AC148="","",基本情報入力シート!AC148)</f>
        <v/>
      </c>
      <c r="I95" s="514" t="str">
        <f>IF(基本情報入力シート!AD148="","",基本情報入力シート!AD148)</f>
        <v/>
      </c>
      <c r="J95" s="514" t="str">
        <f>IF(基本情報入力シート!AE148="","",基本情報入力シート!AE148)</f>
        <v/>
      </c>
      <c r="K95" s="508" t="str">
        <f>IF('別紙様式2-3（個表） '!J105="","",'別紙様式2-3（個表） '!J105)</f>
        <v/>
      </c>
      <c r="L95" s="508" t="str">
        <f>IF('別紙様式2-3（個表） '!K105="","",'別紙様式2-3（個表） '!K105)</f>
        <v/>
      </c>
      <c r="M95" s="508" t="str">
        <f>IF('別紙様式2-3（個表） '!L105="","",'別紙様式2-3（個表） '!L105)</f>
        <v/>
      </c>
      <c r="N95" s="508" t="str">
        <f>IF('別紙様式2-3（個表） '!M105="","",'別紙様式2-3（個表） '!M105)</f>
        <v/>
      </c>
      <c r="O95" s="508" t="str">
        <f>IF('別紙様式2-3（個表） '!N105="","",'別紙様式2-3（個表） '!N105)</f>
        <v/>
      </c>
      <c r="P95" s="508" t="str">
        <f>IF('別紙様式2-3（個表） '!O105="","",'別紙様式2-3（個表） '!O105)</f>
        <v>令和７年12月</v>
      </c>
      <c r="Q95" s="508" t="str">
        <f>IF('別紙様式2-3（個表） '!P105="","",'別紙様式2-3（個表） '!P105)</f>
        <v>未入力あり</v>
      </c>
      <c r="R95" s="508" t="str">
        <f>IF('別紙様式2-3（個表） '!Q105="","",'別紙様式2-3（個表） '!Q105)</f>
        <v/>
      </c>
      <c r="S95" s="508" t="str">
        <f>IF('別紙様式2-3（個表） '!R105="","",'別紙様式2-3（個表） '!R105)</f>
        <v/>
      </c>
      <c r="T95" s="508" t="str">
        <f>IF('別紙様式2-3（個表） '!S105="","",'別紙様式2-3（個表） '!S105)</f>
        <v/>
      </c>
      <c r="U95" s="494" t="str">
        <f>IF('別紙様式2-3（個表） '!T105="","",'別紙様式2-3（個表） '!T105)</f>
        <v/>
      </c>
      <c r="V95" s="508" t="str">
        <f ca="1">IF(基本情報入力シート!$B148="","",INDIRECT("基本情報入力シート!L1７"))</f>
        <v/>
      </c>
      <c r="W95" s="508" t="str">
        <f ca="1">IF(基本情報入力シート!$B148="","",INDIRECT("基本情報入力シート!L1８"))</f>
        <v/>
      </c>
      <c r="X95" s="508" t="str">
        <f ca="1">IF(基本情報入力シート!B148="","",INDIRECT("基本情報入力シート!L1９")&amp;(INDIRECT("基本情報入力シート!P19"))&amp;(INDIRECT("基本情報入力シート!Q19")))</f>
        <v/>
      </c>
      <c r="Y95" s="508" t="str">
        <f ca="1">IF(基本情報入力シート!$B148="","",INDIRECT("基本情報入力シート!L２０"))</f>
        <v/>
      </c>
      <c r="Z95" s="508" t="str">
        <f ca="1">IF(基本情報入力シート!$B148="","",INDIRECT("基本情報入力シート!L２１"))</f>
        <v/>
      </c>
      <c r="AA95" s="508" t="str">
        <f ca="1">IF(基本情報入力シート!$B148="","",INDIRECT("基本情報入力シート!L２２"))</f>
        <v/>
      </c>
      <c r="AB95" s="508" t="str">
        <f ca="1">IF(基本情報入力シート!$B148="","",INDIRECT("基本情報入力シート!L２３"))</f>
        <v/>
      </c>
      <c r="AC95" s="508" t="str">
        <f ca="1">IF(基本情報入力シート!$B148="","",INDIRECT("基本情報入力シート!L２４"))</f>
        <v/>
      </c>
      <c r="AD95" s="508" t="str">
        <f ca="1">IF(基本情報入力シート!$B148="","",INDIRECT("基本情報入力シート!L２５"))</f>
        <v/>
      </c>
      <c r="AE95" s="508" t="str">
        <f ca="1">IF(基本情報入力シート!$B148="","",INDIRECT("基本情報入力シート!L２6"))</f>
        <v/>
      </c>
      <c r="AF95" s="508" t="str">
        <f ca="1">IF(基本情報入力シート!$B148="","",INDIRECT("基本情報入力シート!L２７"))</f>
        <v/>
      </c>
      <c r="AG95" s="508" t="str">
        <f ca="1">IF(基本情報入力シート!$B148="","",INDIRECT("基本情報入力シート!L２８"))</f>
        <v/>
      </c>
      <c r="AH95" s="494" t="str">
        <f ca="1">IF(基本情報入力シート!$B148="","",INDIRECT("'別紙様式2-1（処遇改善加算対象サービス　総括表）'!AH18"))</f>
        <v/>
      </c>
      <c r="AI95" s="494" t="str">
        <f ca="1">IF(基本情報入力シート!$B148="","",INDIRECT("'別紙様式2-1（処遇改善加算対象サービス　総括表）'!AH２２"))</f>
        <v/>
      </c>
      <c r="AJ95" s="494" t="str">
        <f>IF(基本情報入力シート!$B148="","",IF('別紙様式2-1（処遇改善加算対象サービス　総括表）'!$B$24="","",
'別紙様式2-1（処遇改善加算対象サービス　総括表）'!$B$24))</f>
        <v/>
      </c>
      <c r="AK95" s="494" t="str">
        <f>IF(基本情報入力シート!$B148="","",IF('別紙様式2-1（処遇改善加算対象サービス　総括表）'!$B$25="","",
'別紙様式2-1（処遇改善加算対象サービス　総括表）'!$B$25))</f>
        <v/>
      </c>
      <c r="AL95" s="494" t="str">
        <f>IF(基本情報入力シート!$B148="","",IF('別紙様式2-1（処遇改善加算対象サービス　総括表）'!$B$26="","",
'別紙様式2-1（処遇改善加算対象サービス　総括表）'!$B$26))</f>
        <v/>
      </c>
      <c r="AM95" s="494" t="str">
        <f>IF(基本情報入力シート!$B148="","",IF('別紙様式2-1（処遇改善加算対象サービス　総括表）'!$B$30="","",
'別紙様式2-1（処遇改善加算対象サービス　総括表）'!$B$30))</f>
        <v/>
      </c>
      <c r="AN95" s="494" t="str">
        <f>IF(基本情報入力シート!$B148="","",IF('別紙様式2-1（処遇改善加算対象サービス　総括表）'!$B$31="","",
'別紙様式2-1（処遇改善加算対象サービス　総括表）'!$B$31))</f>
        <v/>
      </c>
      <c r="AO95" s="508" t="str">
        <f>IF(基本情報入力シート!$B148="","",IF('別紙様式2-1（処遇改善加算対象サービス　総括表）'!$M$32="","",
'別紙様式2-1（処遇改善加算対象サービス　総括表）'!$M$32))</f>
        <v/>
      </c>
      <c r="AP95" s="494" t="str">
        <f>IF(基本情報入力シート!$B148="","",   IF('別紙様式2-2（処遇改善加算対象外サービス　総括表）'!$AH$17="","",'別紙様式2-2（処遇改善加算対象外サービス　総括表）'!$AH$17))</f>
        <v/>
      </c>
      <c r="AQ95" s="494" t="str">
        <f>IF(基本情報入力シート!$B148="","",   IF('別紙様式2-2（処遇改善加算対象外サービス　総括表）'!$AH$18="","", '別紙様式2-2（処遇改善加算対象外サービス　総括表）'!$AH$18))</f>
        <v/>
      </c>
      <c r="AR95" s="494" t="str">
        <f>IF(基本情報入力シート!$B148="","",   IF('別紙様式2-2（処遇改善加算対象外サービス　総括表）'!$AH$19="","",'別紙様式2-2（処遇改善加算対象外サービス　総括表）'!$AH$19))</f>
        <v/>
      </c>
      <c r="AS95" s="494" t="str">
        <f>IF(基本情報入力シート!$B148="","",   IF('別紙様式2-2（処遇改善加算対象外サービス　総括表）'!$F$21="","",'別紙様式2-2（処遇改善加算対象外サービス　総括表）'!$F$21))</f>
        <v/>
      </c>
      <c r="AT95" s="494" t="str">
        <f>IF(基本情報入力シート!$B148="","",   IF('別紙様式2-2（処遇改善加算対象外サービス　総括表）'!$F$22="","",'別紙様式2-2（処遇改善加算対象外サービス　総括表）'!$F$22))</f>
        <v/>
      </c>
      <c r="AU95" s="494" t="str">
        <f>IF(基本情報入力シート!$B148="","",   IF('別紙様式2-2（処遇改善加算対象外サービス　総括表）'!$F$23="","",'別紙様式2-2（処遇改善加算対象外サービス　総括表）'!$F$23))</f>
        <v/>
      </c>
      <c r="AV95" s="494" t="str">
        <f>IF(基本情報入力シート!$B148="","",   IF('別紙様式2-2（処遇改善加算対象外サービス　総括表）'!$F$24="","",'別紙様式2-2（処遇改善加算対象外サービス　総括表）'!$F$24))</f>
        <v/>
      </c>
      <c r="AW95" s="494" t="str">
        <f>IF(基本情報入力シート!$B148="","",   IF('別紙様式2-2（処遇改善加算対象外サービス　総括表）'!$F$25="","",'別紙様式2-2（処遇改善加算対象外サービス　総括表）'!$F$25))</f>
        <v/>
      </c>
      <c r="AX95" s="494" t="str">
        <f>IF(基本情報入力シート!$B148="","",   IF('別紙様式2-2（処遇改善加算対象外サービス　総括表）'!$F$26="","",'別紙様式2-2（処遇改善加算対象外サービス　総括表）'!$F$26))</f>
        <v/>
      </c>
      <c r="AY95" s="494" t="str">
        <f>IF(基本情報入力シート!$B148="","",   IF('別紙様式2-2（処遇改善加算対象外サービス　総括表）'!$F$27="","",'別紙様式2-2（処遇改善加算対象外サービス　総括表）'!$F$27))</f>
        <v/>
      </c>
      <c r="AZ95" s="494" t="str">
        <f>IF(基本情報入力シート!$B148="","",   IF('別紙様式2-2（処遇改善加算対象外サービス　総括表）'!$F$28="","",'別紙様式2-2（処遇改善加算対象外サービス　総括表）'!$F$28))</f>
        <v/>
      </c>
      <c r="BA95" s="494" t="str">
        <f>IF(基本情報入力シート!$B148="","",   IF('別紙様式2-2（処遇改善加算対象外サービス　総括表）'!$F$29="","",'別紙様式2-2（処遇改善加算対象外サービス　総括表）'!$F$29))</f>
        <v/>
      </c>
      <c r="BB95" s="494" t="str">
        <f>IF(基本情報入力シート!$B148="","",   IF('別紙様式2-2（処遇改善加算対象外サービス　総括表）'!$F$30="","",'別紙様式2-2（処遇改善加算対象外サービス　総括表）'!$F$30))</f>
        <v/>
      </c>
      <c r="BC95" s="494" t="str">
        <f>IF(基本情報入力シート!$B148="","",   IF('別紙様式2-2（処遇改善加算対象外サービス　総括表）'!$F$31="","",'別紙様式2-2（処遇改善加算対象外サービス　総括表）'!$F$31))</f>
        <v/>
      </c>
      <c r="BD95" s="494" t="str">
        <f>IF(基本情報入力シート!$B148="","",   IF('別紙様式2-2（処遇改善加算対象外サービス　総括表）'!$F$32="","",'別紙様式2-2（処遇改善加算対象外サービス　総括表）'!$F$32))</f>
        <v/>
      </c>
      <c r="BE95" s="494" t="str">
        <f>IF(基本情報入力シート!$B148="","",   IF('別紙様式2-2（処遇改善加算対象外サービス　総括表）'!$F$33="","",'別紙様式2-2（処遇改善加算対象外サービス　総括表）'!$F$33))</f>
        <v/>
      </c>
      <c r="BF95" s="494" t="str">
        <f>IF(基本情報入力シート!$B148="","",   IF('別紙様式2-2（処遇改善加算対象外サービス　総括表）'!$F$34="","",'別紙様式2-2（処遇改善加算対象外サービス　総括表）'!$F$34))</f>
        <v/>
      </c>
      <c r="BG95" s="494" t="str">
        <f>IF(基本情報入力シート!$B148="","",   IF('別紙様式2-2（処遇改善加算対象外サービス　総括表）'!$F$35="","",'別紙様式2-2（処遇改善加算対象外サービス　総括表）'!$F$35))</f>
        <v/>
      </c>
      <c r="BH95" s="494" t="str">
        <f>IF(基本情報入力シート!$B148="","",   IF('別紙様式2-2（処遇改善加算対象外サービス　総括表）'!$F$36="","",'別紙様式2-2（処遇改善加算対象外サービス　総括表）'!$F$36))</f>
        <v/>
      </c>
      <c r="BI95" s="494" t="str">
        <f>IF(基本情報入力シート!$B148="","",   IF('別紙様式2-2（処遇改善加算対象外サービス　総括表）'!$F$37="","",'別紙様式2-2（処遇改善加算対象外サービス　総括表）'!$F$37))</f>
        <v/>
      </c>
      <c r="BJ95" s="494" t="str">
        <f>IF(基本情報入力シート!$B148="","",   IF('別紙様式2-2（処遇改善加算対象外サービス　総括表）'!$F$38="","",'別紙様式2-2（処遇改善加算対象外サービス　総括表）'!$F$38))</f>
        <v/>
      </c>
      <c r="BK95" s="494" t="str">
        <f>IF(基本情報入力シート!$B148="","",   IF('別紙様式2-2（処遇改善加算対象外サービス　総括表）'!$F$39="","",'別紙様式2-2（処遇改善加算対象外サービス　総括表）'!$F$39))</f>
        <v/>
      </c>
      <c r="BL95" s="494" t="str">
        <f>IF(基本情報入力シート!$B148="","",   IF('別紙様式2-2（処遇改善加算対象外サービス　総括表）'!$F$40="","",'別紙様式2-2（処遇改善加算対象外サービス　総括表）'!$F$40))</f>
        <v/>
      </c>
      <c r="BM95" s="494" t="str">
        <f>IF(基本情報入力シート!$B148="","",   IF('別紙様式2-2（処遇改善加算対象外サービス　総括表）'!$F$41="","",'別紙様式2-2（処遇改善加算対象外サービス　総括表）'!$F$41))</f>
        <v/>
      </c>
      <c r="BN95" s="494" t="str">
        <f>IF(基本情報入力シート!$B148="","",   IF('別紙様式2-2（処遇改善加算対象外サービス　総括表）'!$F$42="","",'別紙様式2-2（処遇改善加算対象外サービス　総括表）'!$F$42))</f>
        <v/>
      </c>
      <c r="BO95" s="494" t="str">
        <f>IF(基本情報入力シート!$B148="","",   IF('別紙様式2-2（処遇改善加算対象外サービス　総括表）'!$F$43="","",'別紙様式2-2（処遇改善加算対象外サービス　総括表）'!$F$43))</f>
        <v/>
      </c>
      <c r="BP95" s="494" t="str">
        <f>IF(基本情報入力シート!$B148="","",   IF('別紙様式2-2（処遇改善加算対象外サービス　総括表）'!$F$44="","",'別紙様式2-2（処遇改善加算対象外サービス　総括表）'!$F$44))</f>
        <v/>
      </c>
      <c r="BQ95" s="494" t="str">
        <f>IF(基本情報入力シート!$B148="","",   IF('別紙様式2-2（処遇改善加算対象外サービス　総括表）'!$F$45="","",'別紙様式2-2（処遇改善加算対象外サービス　総括表）'!$F$45))</f>
        <v/>
      </c>
      <c r="BR95" s="494" t="str">
        <f>IF(基本情報入力シート!$B148="","",   IF('別紙様式2-2（処遇改善加算対象外サービス　総括表）'!$F$46="","",'別紙様式2-2（処遇改善加算対象外サービス　総括表）'!$F$46))</f>
        <v/>
      </c>
      <c r="BS95" s="494" t="str">
        <f>IF(基本情報入力シート!$B148="","",   IF('別紙様式2-2（処遇改善加算対象外サービス　総括表）'!$F$47="","",'別紙様式2-2（処遇改善加算対象外サービス　総括表）'!$F$47))</f>
        <v/>
      </c>
      <c r="BT95" s="494" t="str">
        <f>IF(基本情報入力シート!$B148="","",   IF('別紙様式2-2（処遇改善加算対象外サービス　総括表）'!$F$48="","",'別紙様式2-2（処遇改善加算対象外サービス　総括表）'!$F$48))</f>
        <v/>
      </c>
      <c r="BU95" s="494" t="str">
        <f>IF(基本情報入力シート!$B148="","",   IF('別紙様式2-2（処遇改善加算対象外サービス　総括表）'!$F$49="","",'別紙様式2-2（処遇改善加算対象外サービス　総括表）'!$F$49))</f>
        <v/>
      </c>
    </row>
    <row r="96" spans="1:73">
      <c r="A96" s="508" t="str">
        <f>IF('別紙様式2-3（個表） '!B106="","",'別紙様式2-3（個表） '!A106)</f>
        <v/>
      </c>
      <c r="B96" s="494" t="str">
        <f>IF(基本情報入力シート!B149="","",基本情報入力シート!B149)</f>
        <v/>
      </c>
      <c r="C96" s="513" t="str">
        <f>IF(基本情報入力シート!L149="","",基本情報入力シート!L149)</f>
        <v/>
      </c>
      <c r="D96" s="513" t="str">
        <f>IF(基本情報入力シート!Q149="","",基本情報入力シート!Q149)</f>
        <v/>
      </c>
      <c r="E96" s="513" t="str">
        <f>IF(基本情報入力シート!V149="","",基本情報入力シート!V149)</f>
        <v/>
      </c>
      <c r="F96" s="513" t="str">
        <f>IF(基本情報入力シート!W149="","",基本情報入力シート!W149)</f>
        <v/>
      </c>
      <c r="G96" s="513" t="str">
        <f>IF(基本情報入力シート!Z149="","",基本情報入力シート!Z149)</f>
        <v/>
      </c>
      <c r="H96" s="494" t="str">
        <f>IF(基本情報入力シート!AC149="","",基本情報入力シート!AC149)</f>
        <v/>
      </c>
      <c r="I96" s="514" t="str">
        <f>IF(基本情報入力シート!AD149="","",基本情報入力シート!AD149)</f>
        <v/>
      </c>
      <c r="J96" s="514" t="str">
        <f>IF(基本情報入力シート!AE149="","",基本情報入力シート!AE149)</f>
        <v/>
      </c>
      <c r="K96" s="508" t="str">
        <f>IF('別紙様式2-3（個表） '!J106="","",'別紙様式2-3（個表） '!J106)</f>
        <v/>
      </c>
      <c r="L96" s="508" t="str">
        <f>IF('別紙様式2-3（個表） '!K106="","",'別紙様式2-3（個表） '!K106)</f>
        <v/>
      </c>
      <c r="M96" s="508" t="str">
        <f>IF('別紙様式2-3（個表） '!L106="","",'別紙様式2-3（個表） '!L106)</f>
        <v/>
      </c>
      <c r="N96" s="508" t="str">
        <f>IF('別紙様式2-3（個表） '!M106="","",'別紙様式2-3（個表） '!M106)</f>
        <v/>
      </c>
      <c r="O96" s="508" t="str">
        <f>IF('別紙様式2-3（個表） '!N106="","",'別紙様式2-3（個表） '!N106)</f>
        <v/>
      </c>
      <c r="P96" s="508" t="str">
        <f>IF('別紙様式2-3（個表） '!O106="","",'別紙様式2-3（個表） '!O106)</f>
        <v>令和７年12月</v>
      </c>
      <c r="Q96" s="508" t="str">
        <f>IF('別紙様式2-3（個表） '!P106="","",'別紙様式2-3（個表） '!P106)</f>
        <v>未入力あり</v>
      </c>
      <c r="R96" s="508" t="str">
        <f>IF('別紙様式2-3（個表） '!Q106="","",'別紙様式2-3（個表） '!Q106)</f>
        <v/>
      </c>
      <c r="S96" s="508" t="str">
        <f>IF('別紙様式2-3（個表） '!R106="","",'別紙様式2-3（個表） '!R106)</f>
        <v/>
      </c>
      <c r="T96" s="508" t="str">
        <f>IF('別紙様式2-3（個表） '!S106="","",'別紙様式2-3（個表） '!S106)</f>
        <v/>
      </c>
      <c r="U96" s="494" t="str">
        <f>IF('別紙様式2-3（個表） '!T106="","",'別紙様式2-3（個表） '!T106)</f>
        <v/>
      </c>
      <c r="V96" s="508" t="str">
        <f ca="1">IF(基本情報入力シート!$B149="","",INDIRECT("基本情報入力シート!L1７"))</f>
        <v/>
      </c>
      <c r="W96" s="508" t="str">
        <f ca="1">IF(基本情報入力シート!$B149="","",INDIRECT("基本情報入力シート!L1８"))</f>
        <v/>
      </c>
      <c r="X96" s="508" t="str">
        <f ca="1">IF(基本情報入力シート!B149="","",INDIRECT("基本情報入力シート!L1９")&amp;(INDIRECT("基本情報入力シート!P19"))&amp;(INDIRECT("基本情報入力シート!Q19")))</f>
        <v/>
      </c>
      <c r="Y96" s="508" t="str">
        <f ca="1">IF(基本情報入力シート!$B149="","",INDIRECT("基本情報入力シート!L２０"))</f>
        <v/>
      </c>
      <c r="Z96" s="508" t="str">
        <f ca="1">IF(基本情報入力シート!$B149="","",INDIRECT("基本情報入力シート!L２１"))</f>
        <v/>
      </c>
      <c r="AA96" s="508" t="str">
        <f ca="1">IF(基本情報入力シート!$B149="","",INDIRECT("基本情報入力シート!L２２"))</f>
        <v/>
      </c>
      <c r="AB96" s="508" t="str">
        <f ca="1">IF(基本情報入力シート!$B149="","",INDIRECT("基本情報入力シート!L２３"))</f>
        <v/>
      </c>
      <c r="AC96" s="508" t="str">
        <f ca="1">IF(基本情報入力シート!$B149="","",INDIRECT("基本情報入力シート!L２４"))</f>
        <v/>
      </c>
      <c r="AD96" s="508" t="str">
        <f ca="1">IF(基本情報入力シート!$B149="","",INDIRECT("基本情報入力シート!L２５"))</f>
        <v/>
      </c>
      <c r="AE96" s="508" t="str">
        <f ca="1">IF(基本情報入力シート!$B149="","",INDIRECT("基本情報入力シート!L２6"))</f>
        <v/>
      </c>
      <c r="AF96" s="508" t="str">
        <f ca="1">IF(基本情報入力シート!$B149="","",INDIRECT("基本情報入力シート!L２７"))</f>
        <v/>
      </c>
      <c r="AG96" s="508" t="str">
        <f ca="1">IF(基本情報入力シート!$B149="","",INDIRECT("基本情報入力シート!L２８"))</f>
        <v/>
      </c>
      <c r="AH96" s="494" t="str">
        <f ca="1">IF(基本情報入力シート!$B149="","",INDIRECT("'別紙様式2-1（処遇改善加算対象サービス　総括表）'!AH18"))</f>
        <v/>
      </c>
      <c r="AI96" s="494" t="str">
        <f ca="1">IF(基本情報入力シート!$B149="","",INDIRECT("'別紙様式2-1（処遇改善加算対象サービス　総括表）'!AH２２"))</f>
        <v/>
      </c>
      <c r="AJ96" s="494" t="str">
        <f>IF(基本情報入力シート!$B149="","",IF('別紙様式2-1（処遇改善加算対象サービス　総括表）'!$B$24="","",
'別紙様式2-1（処遇改善加算対象サービス　総括表）'!$B$24))</f>
        <v/>
      </c>
      <c r="AK96" s="494" t="str">
        <f>IF(基本情報入力シート!$B149="","",IF('別紙様式2-1（処遇改善加算対象サービス　総括表）'!$B$25="","",
'別紙様式2-1（処遇改善加算対象サービス　総括表）'!$B$25))</f>
        <v/>
      </c>
      <c r="AL96" s="494" t="str">
        <f>IF(基本情報入力シート!$B149="","",IF('別紙様式2-1（処遇改善加算対象サービス　総括表）'!$B$26="","",
'別紙様式2-1（処遇改善加算対象サービス　総括表）'!$B$26))</f>
        <v/>
      </c>
      <c r="AM96" s="494" t="str">
        <f>IF(基本情報入力シート!$B149="","",IF('別紙様式2-1（処遇改善加算対象サービス　総括表）'!$B$30="","",
'別紙様式2-1（処遇改善加算対象サービス　総括表）'!$B$30))</f>
        <v/>
      </c>
      <c r="AN96" s="494" t="str">
        <f>IF(基本情報入力シート!$B149="","",IF('別紙様式2-1（処遇改善加算対象サービス　総括表）'!$B$31="","",
'別紙様式2-1（処遇改善加算対象サービス　総括表）'!$B$31))</f>
        <v/>
      </c>
      <c r="AO96" s="508" t="str">
        <f>IF(基本情報入力シート!$B149="","",IF('別紙様式2-1（処遇改善加算対象サービス　総括表）'!$M$32="","",
'別紙様式2-1（処遇改善加算対象サービス　総括表）'!$M$32))</f>
        <v/>
      </c>
      <c r="AP96" s="494" t="str">
        <f>IF(基本情報入力シート!$B149="","",   IF('別紙様式2-2（処遇改善加算対象外サービス　総括表）'!$AH$17="","",'別紙様式2-2（処遇改善加算対象外サービス　総括表）'!$AH$17))</f>
        <v/>
      </c>
      <c r="AQ96" s="494" t="str">
        <f>IF(基本情報入力シート!$B149="","",   IF('別紙様式2-2（処遇改善加算対象外サービス　総括表）'!$AH$18="","", '別紙様式2-2（処遇改善加算対象外サービス　総括表）'!$AH$18))</f>
        <v/>
      </c>
      <c r="AR96" s="494" t="str">
        <f>IF(基本情報入力シート!$B149="","",   IF('別紙様式2-2（処遇改善加算対象外サービス　総括表）'!$AH$19="","",'別紙様式2-2（処遇改善加算対象外サービス　総括表）'!$AH$19))</f>
        <v/>
      </c>
      <c r="AS96" s="494" t="str">
        <f>IF(基本情報入力シート!$B149="","",   IF('別紙様式2-2（処遇改善加算対象外サービス　総括表）'!$F$21="","",'別紙様式2-2（処遇改善加算対象外サービス　総括表）'!$F$21))</f>
        <v/>
      </c>
      <c r="AT96" s="494" t="str">
        <f>IF(基本情報入力シート!$B149="","",   IF('別紙様式2-2（処遇改善加算対象外サービス　総括表）'!$F$22="","",'別紙様式2-2（処遇改善加算対象外サービス　総括表）'!$F$22))</f>
        <v/>
      </c>
      <c r="AU96" s="494" t="str">
        <f>IF(基本情報入力シート!$B149="","",   IF('別紙様式2-2（処遇改善加算対象外サービス　総括表）'!$F$23="","",'別紙様式2-2（処遇改善加算対象外サービス　総括表）'!$F$23))</f>
        <v/>
      </c>
      <c r="AV96" s="494" t="str">
        <f>IF(基本情報入力シート!$B149="","",   IF('別紙様式2-2（処遇改善加算対象外サービス　総括表）'!$F$24="","",'別紙様式2-2（処遇改善加算対象外サービス　総括表）'!$F$24))</f>
        <v/>
      </c>
      <c r="AW96" s="494" t="str">
        <f>IF(基本情報入力シート!$B149="","",   IF('別紙様式2-2（処遇改善加算対象外サービス　総括表）'!$F$25="","",'別紙様式2-2（処遇改善加算対象外サービス　総括表）'!$F$25))</f>
        <v/>
      </c>
      <c r="AX96" s="494" t="str">
        <f>IF(基本情報入力シート!$B149="","",   IF('別紙様式2-2（処遇改善加算対象外サービス　総括表）'!$F$26="","",'別紙様式2-2（処遇改善加算対象外サービス　総括表）'!$F$26))</f>
        <v/>
      </c>
      <c r="AY96" s="494" t="str">
        <f>IF(基本情報入力シート!$B149="","",   IF('別紙様式2-2（処遇改善加算対象外サービス　総括表）'!$F$27="","",'別紙様式2-2（処遇改善加算対象外サービス　総括表）'!$F$27))</f>
        <v/>
      </c>
      <c r="AZ96" s="494" t="str">
        <f>IF(基本情報入力シート!$B149="","",   IF('別紙様式2-2（処遇改善加算対象外サービス　総括表）'!$F$28="","",'別紙様式2-2（処遇改善加算対象外サービス　総括表）'!$F$28))</f>
        <v/>
      </c>
      <c r="BA96" s="494" t="str">
        <f>IF(基本情報入力シート!$B149="","",   IF('別紙様式2-2（処遇改善加算対象外サービス　総括表）'!$F$29="","",'別紙様式2-2（処遇改善加算対象外サービス　総括表）'!$F$29))</f>
        <v/>
      </c>
      <c r="BB96" s="494" t="str">
        <f>IF(基本情報入力シート!$B149="","",   IF('別紙様式2-2（処遇改善加算対象外サービス　総括表）'!$F$30="","",'別紙様式2-2（処遇改善加算対象外サービス　総括表）'!$F$30))</f>
        <v/>
      </c>
      <c r="BC96" s="494" t="str">
        <f>IF(基本情報入力シート!$B149="","",   IF('別紙様式2-2（処遇改善加算対象外サービス　総括表）'!$F$31="","",'別紙様式2-2（処遇改善加算対象外サービス　総括表）'!$F$31))</f>
        <v/>
      </c>
      <c r="BD96" s="494" t="str">
        <f>IF(基本情報入力シート!$B149="","",   IF('別紙様式2-2（処遇改善加算対象外サービス　総括表）'!$F$32="","",'別紙様式2-2（処遇改善加算対象外サービス　総括表）'!$F$32))</f>
        <v/>
      </c>
      <c r="BE96" s="494" t="str">
        <f>IF(基本情報入力シート!$B149="","",   IF('別紙様式2-2（処遇改善加算対象外サービス　総括表）'!$F$33="","",'別紙様式2-2（処遇改善加算対象外サービス　総括表）'!$F$33))</f>
        <v/>
      </c>
      <c r="BF96" s="494" t="str">
        <f>IF(基本情報入力シート!$B149="","",   IF('別紙様式2-2（処遇改善加算対象外サービス　総括表）'!$F$34="","",'別紙様式2-2（処遇改善加算対象外サービス　総括表）'!$F$34))</f>
        <v/>
      </c>
      <c r="BG96" s="494" t="str">
        <f>IF(基本情報入力シート!$B149="","",   IF('別紙様式2-2（処遇改善加算対象外サービス　総括表）'!$F$35="","",'別紙様式2-2（処遇改善加算対象外サービス　総括表）'!$F$35))</f>
        <v/>
      </c>
      <c r="BH96" s="494" t="str">
        <f>IF(基本情報入力シート!$B149="","",   IF('別紙様式2-2（処遇改善加算対象外サービス　総括表）'!$F$36="","",'別紙様式2-2（処遇改善加算対象外サービス　総括表）'!$F$36))</f>
        <v/>
      </c>
      <c r="BI96" s="494" t="str">
        <f>IF(基本情報入力シート!$B149="","",   IF('別紙様式2-2（処遇改善加算対象外サービス　総括表）'!$F$37="","",'別紙様式2-2（処遇改善加算対象外サービス　総括表）'!$F$37))</f>
        <v/>
      </c>
      <c r="BJ96" s="494" t="str">
        <f>IF(基本情報入力シート!$B149="","",   IF('別紙様式2-2（処遇改善加算対象外サービス　総括表）'!$F$38="","",'別紙様式2-2（処遇改善加算対象外サービス　総括表）'!$F$38))</f>
        <v/>
      </c>
      <c r="BK96" s="494" t="str">
        <f>IF(基本情報入力シート!$B149="","",   IF('別紙様式2-2（処遇改善加算対象外サービス　総括表）'!$F$39="","",'別紙様式2-2（処遇改善加算対象外サービス　総括表）'!$F$39))</f>
        <v/>
      </c>
      <c r="BL96" s="494" t="str">
        <f>IF(基本情報入力シート!$B149="","",   IF('別紙様式2-2（処遇改善加算対象外サービス　総括表）'!$F$40="","",'別紙様式2-2（処遇改善加算対象外サービス　総括表）'!$F$40))</f>
        <v/>
      </c>
      <c r="BM96" s="494" t="str">
        <f>IF(基本情報入力シート!$B149="","",   IF('別紙様式2-2（処遇改善加算対象外サービス　総括表）'!$F$41="","",'別紙様式2-2（処遇改善加算対象外サービス　総括表）'!$F$41))</f>
        <v/>
      </c>
      <c r="BN96" s="494" t="str">
        <f>IF(基本情報入力シート!$B149="","",   IF('別紙様式2-2（処遇改善加算対象外サービス　総括表）'!$F$42="","",'別紙様式2-2（処遇改善加算対象外サービス　総括表）'!$F$42))</f>
        <v/>
      </c>
      <c r="BO96" s="494" t="str">
        <f>IF(基本情報入力シート!$B149="","",   IF('別紙様式2-2（処遇改善加算対象外サービス　総括表）'!$F$43="","",'別紙様式2-2（処遇改善加算対象外サービス　総括表）'!$F$43))</f>
        <v/>
      </c>
      <c r="BP96" s="494" t="str">
        <f>IF(基本情報入力シート!$B149="","",   IF('別紙様式2-2（処遇改善加算対象外サービス　総括表）'!$F$44="","",'別紙様式2-2（処遇改善加算対象外サービス　総括表）'!$F$44))</f>
        <v/>
      </c>
      <c r="BQ96" s="494" t="str">
        <f>IF(基本情報入力シート!$B149="","",   IF('別紙様式2-2（処遇改善加算対象外サービス　総括表）'!$F$45="","",'別紙様式2-2（処遇改善加算対象外サービス　総括表）'!$F$45))</f>
        <v/>
      </c>
      <c r="BR96" s="494" t="str">
        <f>IF(基本情報入力シート!$B149="","",   IF('別紙様式2-2（処遇改善加算対象外サービス　総括表）'!$F$46="","",'別紙様式2-2（処遇改善加算対象外サービス　総括表）'!$F$46))</f>
        <v/>
      </c>
      <c r="BS96" s="494" t="str">
        <f>IF(基本情報入力シート!$B149="","",   IF('別紙様式2-2（処遇改善加算対象外サービス　総括表）'!$F$47="","",'別紙様式2-2（処遇改善加算対象外サービス　総括表）'!$F$47))</f>
        <v/>
      </c>
      <c r="BT96" s="494" t="str">
        <f>IF(基本情報入力シート!$B149="","",   IF('別紙様式2-2（処遇改善加算対象外サービス　総括表）'!$F$48="","",'別紙様式2-2（処遇改善加算対象外サービス　総括表）'!$F$48))</f>
        <v/>
      </c>
      <c r="BU96" s="494" t="str">
        <f>IF(基本情報入力シート!$B149="","",   IF('別紙様式2-2（処遇改善加算対象外サービス　総括表）'!$F$49="","",'別紙様式2-2（処遇改善加算対象外サービス　総括表）'!$F$49))</f>
        <v/>
      </c>
    </row>
    <row r="97" spans="1:73">
      <c r="A97" s="508" t="str">
        <f>IF('別紙様式2-3（個表） '!B107="","",'別紙様式2-3（個表） '!A107)</f>
        <v/>
      </c>
      <c r="B97" s="494" t="str">
        <f>IF(基本情報入力シート!B150="","",基本情報入力シート!B150)</f>
        <v/>
      </c>
      <c r="C97" s="513" t="str">
        <f>IF(基本情報入力シート!L150="","",基本情報入力シート!L150)</f>
        <v/>
      </c>
      <c r="D97" s="513" t="str">
        <f>IF(基本情報入力シート!Q150="","",基本情報入力シート!Q150)</f>
        <v/>
      </c>
      <c r="E97" s="513" t="str">
        <f>IF(基本情報入力シート!V150="","",基本情報入力シート!V150)</f>
        <v/>
      </c>
      <c r="F97" s="513" t="str">
        <f>IF(基本情報入力シート!W150="","",基本情報入力シート!W150)</f>
        <v/>
      </c>
      <c r="G97" s="513" t="str">
        <f>IF(基本情報入力シート!Z150="","",基本情報入力シート!Z150)</f>
        <v/>
      </c>
      <c r="H97" s="494" t="str">
        <f>IF(基本情報入力シート!AC150="","",基本情報入力シート!AC150)</f>
        <v/>
      </c>
      <c r="I97" s="514" t="str">
        <f>IF(基本情報入力シート!AD150="","",基本情報入力シート!AD150)</f>
        <v/>
      </c>
      <c r="J97" s="514" t="str">
        <f>IF(基本情報入力シート!AE150="","",基本情報入力シート!AE150)</f>
        <v/>
      </c>
      <c r="K97" s="508" t="str">
        <f>IF('別紙様式2-3（個表） '!J107="","",'別紙様式2-3（個表） '!J107)</f>
        <v/>
      </c>
      <c r="L97" s="508" t="str">
        <f>IF('別紙様式2-3（個表） '!K107="","",'別紙様式2-3（個表） '!K107)</f>
        <v/>
      </c>
      <c r="M97" s="508" t="str">
        <f>IF('別紙様式2-3（個表） '!L107="","",'別紙様式2-3（個表） '!L107)</f>
        <v/>
      </c>
      <c r="N97" s="508" t="str">
        <f>IF('別紙様式2-3（個表） '!M107="","",'別紙様式2-3（個表） '!M107)</f>
        <v/>
      </c>
      <c r="O97" s="508" t="str">
        <f>IF('別紙様式2-3（個表） '!N107="","",'別紙様式2-3（個表） '!N107)</f>
        <v/>
      </c>
      <c r="P97" s="508" t="str">
        <f>IF('別紙様式2-3（個表） '!O107="","",'別紙様式2-3（個表） '!O107)</f>
        <v>令和７年12月</v>
      </c>
      <c r="Q97" s="508" t="str">
        <f>IF('別紙様式2-3（個表） '!P107="","",'別紙様式2-3（個表） '!P107)</f>
        <v>未入力あり</v>
      </c>
      <c r="R97" s="508" t="str">
        <f>IF('別紙様式2-3（個表） '!Q107="","",'別紙様式2-3（個表） '!Q107)</f>
        <v/>
      </c>
      <c r="S97" s="508" t="str">
        <f>IF('別紙様式2-3（個表） '!R107="","",'別紙様式2-3（個表） '!R107)</f>
        <v/>
      </c>
      <c r="T97" s="508" t="str">
        <f>IF('別紙様式2-3（個表） '!S107="","",'別紙様式2-3（個表） '!S107)</f>
        <v/>
      </c>
      <c r="U97" s="494" t="str">
        <f>IF('別紙様式2-3（個表） '!T107="","",'別紙様式2-3（個表） '!T107)</f>
        <v/>
      </c>
      <c r="V97" s="508" t="str">
        <f ca="1">IF(基本情報入力シート!$B150="","",INDIRECT("基本情報入力シート!L1７"))</f>
        <v/>
      </c>
      <c r="W97" s="508" t="str">
        <f ca="1">IF(基本情報入力シート!$B150="","",INDIRECT("基本情報入力シート!L1８"))</f>
        <v/>
      </c>
      <c r="X97" s="508" t="str">
        <f ca="1">IF(基本情報入力シート!B150="","",INDIRECT("基本情報入力シート!L1９")&amp;(INDIRECT("基本情報入力シート!P19"))&amp;(INDIRECT("基本情報入力シート!Q19")))</f>
        <v/>
      </c>
      <c r="Y97" s="508" t="str">
        <f ca="1">IF(基本情報入力シート!$B150="","",INDIRECT("基本情報入力シート!L２０"))</f>
        <v/>
      </c>
      <c r="Z97" s="508" t="str">
        <f ca="1">IF(基本情報入力シート!$B150="","",INDIRECT("基本情報入力シート!L２１"))</f>
        <v/>
      </c>
      <c r="AA97" s="508" t="str">
        <f ca="1">IF(基本情報入力シート!$B150="","",INDIRECT("基本情報入力シート!L２２"))</f>
        <v/>
      </c>
      <c r="AB97" s="508" t="str">
        <f ca="1">IF(基本情報入力シート!$B150="","",INDIRECT("基本情報入力シート!L２３"))</f>
        <v/>
      </c>
      <c r="AC97" s="508" t="str">
        <f ca="1">IF(基本情報入力シート!$B150="","",INDIRECT("基本情報入力シート!L２４"))</f>
        <v/>
      </c>
      <c r="AD97" s="508" t="str">
        <f ca="1">IF(基本情報入力シート!$B150="","",INDIRECT("基本情報入力シート!L２５"))</f>
        <v/>
      </c>
      <c r="AE97" s="508" t="str">
        <f ca="1">IF(基本情報入力シート!$B150="","",INDIRECT("基本情報入力シート!L２6"))</f>
        <v/>
      </c>
      <c r="AF97" s="508" t="str">
        <f ca="1">IF(基本情報入力シート!$B150="","",INDIRECT("基本情報入力シート!L２７"))</f>
        <v/>
      </c>
      <c r="AG97" s="508" t="str">
        <f ca="1">IF(基本情報入力シート!$B150="","",INDIRECT("基本情報入力シート!L２８"))</f>
        <v/>
      </c>
      <c r="AH97" s="494" t="str">
        <f ca="1">IF(基本情報入力シート!$B150="","",INDIRECT("'別紙様式2-1（処遇改善加算対象サービス　総括表）'!AH18"))</f>
        <v/>
      </c>
      <c r="AI97" s="494" t="str">
        <f ca="1">IF(基本情報入力シート!$B150="","",INDIRECT("'別紙様式2-1（処遇改善加算対象サービス　総括表）'!AH２２"))</f>
        <v/>
      </c>
      <c r="AJ97" s="494" t="str">
        <f>IF(基本情報入力シート!$B150="","",IF('別紙様式2-1（処遇改善加算対象サービス　総括表）'!$B$24="","",
'別紙様式2-1（処遇改善加算対象サービス　総括表）'!$B$24))</f>
        <v/>
      </c>
      <c r="AK97" s="494" t="str">
        <f>IF(基本情報入力シート!$B150="","",IF('別紙様式2-1（処遇改善加算対象サービス　総括表）'!$B$25="","",
'別紙様式2-1（処遇改善加算対象サービス　総括表）'!$B$25))</f>
        <v/>
      </c>
      <c r="AL97" s="494" t="str">
        <f>IF(基本情報入力シート!$B150="","",IF('別紙様式2-1（処遇改善加算対象サービス　総括表）'!$B$26="","",
'別紙様式2-1（処遇改善加算対象サービス　総括表）'!$B$26))</f>
        <v/>
      </c>
      <c r="AM97" s="494" t="str">
        <f>IF(基本情報入力シート!$B150="","",IF('別紙様式2-1（処遇改善加算対象サービス　総括表）'!$B$30="","",
'別紙様式2-1（処遇改善加算対象サービス　総括表）'!$B$30))</f>
        <v/>
      </c>
      <c r="AN97" s="494" t="str">
        <f>IF(基本情報入力シート!$B150="","",IF('別紙様式2-1（処遇改善加算対象サービス　総括表）'!$B$31="","",
'別紙様式2-1（処遇改善加算対象サービス　総括表）'!$B$31))</f>
        <v/>
      </c>
      <c r="AO97" s="508" t="str">
        <f>IF(基本情報入力シート!$B150="","",IF('別紙様式2-1（処遇改善加算対象サービス　総括表）'!$M$32="","",
'別紙様式2-1（処遇改善加算対象サービス　総括表）'!$M$32))</f>
        <v/>
      </c>
      <c r="AP97" s="494" t="str">
        <f>IF(基本情報入力シート!$B150="","",   IF('別紙様式2-2（処遇改善加算対象外サービス　総括表）'!$AH$17="","",'別紙様式2-2（処遇改善加算対象外サービス　総括表）'!$AH$17))</f>
        <v/>
      </c>
      <c r="AQ97" s="494" t="str">
        <f>IF(基本情報入力シート!$B150="","",   IF('別紙様式2-2（処遇改善加算対象外サービス　総括表）'!$AH$18="","", '別紙様式2-2（処遇改善加算対象外サービス　総括表）'!$AH$18))</f>
        <v/>
      </c>
      <c r="AR97" s="494" t="str">
        <f>IF(基本情報入力シート!$B150="","",   IF('別紙様式2-2（処遇改善加算対象外サービス　総括表）'!$AH$19="","",'別紙様式2-2（処遇改善加算対象外サービス　総括表）'!$AH$19))</f>
        <v/>
      </c>
      <c r="AS97" s="494" t="str">
        <f>IF(基本情報入力シート!$B150="","",   IF('別紙様式2-2（処遇改善加算対象外サービス　総括表）'!$F$21="","",'別紙様式2-2（処遇改善加算対象外サービス　総括表）'!$F$21))</f>
        <v/>
      </c>
      <c r="AT97" s="494" t="str">
        <f>IF(基本情報入力シート!$B150="","",   IF('別紙様式2-2（処遇改善加算対象外サービス　総括表）'!$F$22="","",'別紙様式2-2（処遇改善加算対象外サービス　総括表）'!$F$22))</f>
        <v/>
      </c>
      <c r="AU97" s="494" t="str">
        <f>IF(基本情報入力シート!$B150="","",   IF('別紙様式2-2（処遇改善加算対象外サービス　総括表）'!$F$23="","",'別紙様式2-2（処遇改善加算対象外サービス　総括表）'!$F$23))</f>
        <v/>
      </c>
      <c r="AV97" s="494" t="str">
        <f>IF(基本情報入力シート!$B150="","",   IF('別紙様式2-2（処遇改善加算対象外サービス　総括表）'!$F$24="","",'別紙様式2-2（処遇改善加算対象外サービス　総括表）'!$F$24))</f>
        <v/>
      </c>
      <c r="AW97" s="494" t="str">
        <f>IF(基本情報入力シート!$B150="","",   IF('別紙様式2-2（処遇改善加算対象外サービス　総括表）'!$F$25="","",'別紙様式2-2（処遇改善加算対象外サービス　総括表）'!$F$25))</f>
        <v/>
      </c>
      <c r="AX97" s="494" t="str">
        <f>IF(基本情報入力シート!$B150="","",   IF('別紙様式2-2（処遇改善加算対象外サービス　総括表）'!$F$26="","",'別紙様式2-2（処遇改善加算対象外サービス　総括表）'!$F$26))</f>
        <v/>
      </c>
      <c r="AY97" s="494" t="str">
        <f>IF(基本情報入力シート!$B150="","",   IF('別紙様式2-2（処遇改善加算対象外サービス　総括表）'!$F$27="","",'別紙様式2-2（処遇改善加算対象外サービス　総括表）'!$F$27))</f>
        <v/>
      </c>
      <c r="AZ97" s="494" t="str">
        <f>IF(基本情報入力シート!$B150="","",   IF('別紙様式2-2（処遇改善加算対象外サービス　総括表）'!$F$28="","",'別紙様式2-2（処遇改善加算対象外サービス　総括表）'!$F$28))</f>
        <v/>
      </c>
      <c r="BA97" s="494" t="str">
        <f>IF(基本情報入力シート!$B150="","",   IF('別紙様式2-2（処遇改善加算対象外サービス　総括表）'!$F$29="","",'別紙様式2-2（処遇改善加算対象外サービス　総括表）'!$F$29))</f>
        <v/>
      </c>
      <c r="BB97" s="494" t="str">
        <f>IF(基本情報入力シート!$B150="","",   IF('別紙様式2-2（処遇改善加算対象外サービス　総括表）'!$F$30="","",'別紙様式2-2（処遇改善加算対象外サービス　総括表）'!$F$30))</f>
        <v/>
      </c>
      <c r="BC97" s="494" t="str">
        <f>IF(基本情報入力シート!$B150="","",   IF('別紙様式2-2（処遇改善加算対象外サービス　総括表）'!$F$31="","",'別紙様式2-2（処遇改善加算対象外サービス　総括表）'!$F$31))</f>
        <v/>
      </c>
      <c r="BD97" s="494" t="str">
        <f>IF(基本情報入力シート!$B150="","",   IF('別紙様式2-2（処遇改善加算対象外サービス　総括表）'!$F$32="","",'別紙様式2-2（処遇改善加算対象外サービス　総括表）'!$F$32))</f>
        <v/>
      </c>
      <c r="BE97" s="494" t="str">
        <f>IF(基本情報入力シート!$B150="","",   IF('別紙様式2-2（処遇改善加算対象外サービス　総括表）'!$F$33="","",'別紙様式2-2（処遇改善加算対象外サービス　総括表）'!$F$33))</f>
        <v/>
      </c>
      <c r="BF97" s="494" t="str">
        <f>IF(基本情報入力シート!$B150="","",   IF('別紙様式2-2（処遇改善加算対象外サービス　総括表）'!$F$34="","",'別紙様式2-2（処遇改善加算対象外サービス　総括表）'!$F$34))</f>
        <v/>
      </c>
      <c r="BG97" s="494" t="str">
        <f>IF(基本情報入力シート!$B150="","",   IF('別紙様式2-2（処遇改善加算対象外サービス　総括表）'!$F$35="","",'別紙様式2-2（処遇改善加算対象外サービス　総括表）'!$F$35))</f>
        <v/>
      </c>
      <c r="BH97" s="494" t="str">
        <f>IF(基本情報入力シート!$B150="","",   IF('別紙様式2-2（処遇改善加算対象外サービス　総括表）'!$F$36="","",'別紙様式2-2（処遇改善加算対象外サービス　総括表）'!$F$36))</f>
        <v/>
      </c>
      <c r="BI97" s="494" t="str">
        <f>IF(基本情報入力シート!$B150="","",   IF('別紙様式2-2（処遇改善加算対象外サービス　総括表）'!$F$37="","",'別紙様式2-2（処遇改善加算対象外サービス　総括表）'!$F$37))</f>
        <v/>
      </c>
      <c r="BJ97" s="494" t="str">
        <f>IF(基本情報入力シート!$B150="","",   IF('別紙様式2-2（処遇改善加算対象外サービス　総括表）'!$F$38="","",'別紙様式2-2（処遇改善加算対象外サービス　総括表）'!$F$38))</f>
        <v/>
      </c>
      <c r="BK97" s="494" t="str">
        <f>IF(基本情報入力シート!$B150="","",   IF('別紙様式2-2（処遇改善加算対象外サービス　総括表）'!$F$39="","",'別紙様式2-2（処遇改善加算対象外サービス　総括表）'!$F$39))</f>
        <v/>
      </c>
      <c r="BL97" s="494" t="str">
        <f>IF(基本情報入力シート!$B150="","",   IF('別紙様式2-2（処遇改善加算対象外サービス　総括表）'!$F$40="","",'別紙様式2-2（処遇改善加算対象外サービス　総括表）'!$F$40))</f>
        <v/>
      </c>
      <c r="BM97" s="494" t="str">
        <f>IF(基本情報入力シート!$B150="","",   IF('別紙様式2-2（処遇改善加算対象外サービス　総括表）'!$F$41="","",'別紙様式2-2（処遇改善加算対象外サービス　総括表）'!$F$41))</f>
        <v/>
      </c>
      <c r="BN97" s="494" t="str">
        <f>IF(基本情報入力シート!$B150="","",   IF('別紙様式2-2（処遇改善加算対象外サービス　総括表）'!$F$42="","",'別紙様式2-2（処遇改善加算対象外サービス　総括表）'!$F$42))</f>
        <v/>
      </c>
      <c r="BO97" s="494" t="str">
        <f>IF(基本情報入力シート!$B150="","",   IF('別紙様式2-2（処遇改善加算対象外サービス　総括表）'!$F$43="","",'別紙様式2-2（処遇改善加算対象外サービス　総括表）'!$F$43))</f>
        <v/>
      </c>
      <c r="BP97" s="494" t="str">
        <f>IF(基本情報入力シート!$B150="","",   IF('別紙様式2-2（処遇改善加算対象外サービス　総括表）'!$F$44="","",'別紙様式2-2（処遇改善加算対象外サービス　総括表）'!$F$44))</f>
        <v/>
      </c>
      <c r="BQ97" s="494" t="str">
        <f>IF(基本情報入力シート!$B150="","",   IF('別紙様式2-2（処遇改善加算対象外サービス　総括表）'!$F$45="","",'別紙様式2-2（処遇改善加算対象外サービス　総括表）'!$F$45))</f>
        <v/>
      </c>
      <c r="BR97" s="494" t="str">
        <f>IF(基本情報入力シート!$B150="","",   IF('別紙様式2-2（処遇改善加算対象外サービス　総括表）'!$F$46="","",'別紙様式2-2（処遇改善加算対象外サービス　総括表）'!$F$46))</f>
        <v/>
      </c>
      <c r="BS97" s="494" t="str">
        <f>IF(基本情報入力シート!$B150="","",   IF('別紙様式2-2（処遇改善加算対象外サービス　総括表）'!$F$47="","",'別紙様式2-2（処遇改善加算対象外サービス　総括表）'!$F$47))</f>
        <v/>
      </c>
      <c r="BT97" s="494" t="str">
        <f>IF(基本情報入力シート!$B150="","",   IF('別紙様式2-2（処遇改善加算対象外サービス　総括表）'!$F$48="","",'別紙様式2-2（処遇改善加算対象外サービス　総括表）'!$F$48))</f>
        <v/>
      </c>
      <c r="BU97" s="494" t="str">
        <f>IF(基本情報入力シート!$B150="","",   IF('別紙様式2-2（処遇改善加算対象外サービス　総括表）'!$F$49="","",'別紙様式2-2（処遇改善加算対象外サービス　総括表）'!$F$49))</f>
        <v/>
      </c>
    </row>
    <row r="98" spans="1:73">
      <c r="A98" s="508" t="str">
        <f>IF('別紙様式2-3（個表） '!B108="","",'別紙様式2-3（個表） '!A108)</f>
        <v/>
      </c>
      <c r="B98" s="494" t="str">
        <f>IF(基本情報入力シート!B151="","",基本情報入力シート!B151)</f>
        <v/>
      </c>
      <c r="C98" s="513" t="str">
        <f>IF(基本情報入力シート!L151="","",基本情報入力シート!L151)</f>
        <v/>
      </c>
      <c r="D98" s="513" t="str">
        <f>IF(基本情報入力シート!Q151="","",基本情報入力シート!Q151)</f>
        <v/>
      </c>
      <c r="E98" s="513" t="str">
        <f>IF(基本情報入力シート!V151="","",基本情報入力シート!V151)</f>
        <v/>
      </c>
      <c r="F98" s="513" t="str">
        <f>IF(基本情報入力シート!W151="","",基本情報入力シート!W151)</f>
        <v/>
      </c>
      <c r="G98" s="513" t="str">
        <f>IF(基本情報入力シート!Z151="","",基本情報入力シート!Z151)</f>
        <v/>
      </c>
      <c r="H98" s="494" t="str">
        <f>IF(基本情報入力シート!AC151="","",基本情報入力シート!AC151)</f>
        <v/>
      </c>
      <c r="I98" s="514" t="str">
        <f>IF(基本情報入力シート!AD151="","",基本情報入力シート!AD151)</f>
        <v/>
      </c>
      <c r="J98" s="514" t="str">
        <f>IF(基本情報入力シート!AE151="","",基本情報入力シート!AE151)</f>
        <v/>
      </c>
      <c r="K98" s="508" t="str">
        <f>IF('別紙様式2-3（個表） '!J108="","",'別紙様式2-3（個表） '!J108)</f>
        <v/>
      </c>
      <c r="L98" s="508" t="str">
        <f>IF('別紙様式2-3（個表） '!K108="","",'別紙様式2-3（個表） '!K108)</f>
        <v/>
      </c>
      <c r="M98" s="508" t="str">
        <f>IF('別紙様式2-3（個表） '!L108="","",'別紙様式2-3（個表） '!L108)</f>
        <v/>
      </c>
      <c r="N98" s="508" t="str">
        <f>IF('別紙様式2-3（個表） '!M108="","",'別紙様式2-3（個表） '!M108)</f>
        <v/>
      </c>
      <c r="O98" s="508" t="str">
        <f>IF('別紙様式2-3（個表） '!N108="","",'別紙様式2-3（個表） '!N108)</f>
        <v/>
      </c>
      <c r="P98" s="508" t="str">
        <f>IF('別紙様式2-3（個表） '!O108="","",'別紙様式2-3（個表） '!O108)</f>
        <v>令和７年12月</v>
      </c>
      <c r="Q98" s="508" t="str">
        <f>IF('別紙様式2-3（個表） '!P108="","",'別紙様式2-3（個表） '!P108)</f>
        <v>未入力あり</v>
      </c>
      <c r="R98" s="508" t="str">
        <f>IF('別紙様式2-3（個表） '!Q108="","",'別紙様式2-3（個表） '!Q108)</f>
        <v/>
      </c>
      <c r="S98" s="508" t="str">
        <f>IF('別紙様式2-3（個表） '!R108="","",'別紙様式2-3（個表） '!R108)</f>
        <v/>
      </c>
      <c r="T98" s="508" t="str">
        <f>IF('別紙様式2-3（個表） '!S108="","",'別紙様式2-3（個表） '!S108)</f>
        <v/>
      </c>
      <c r="U98" s="494" t="str">
        <f>IF('別紙様式2-3（個表） '!T108="","",'別紙様式2-3（個表） '!T108)</f>
        <v/>
      </c>
      <c r="V98" s="508" t="str">
        <f ca="1">IF(基本情報入力シート!$B151="","",INDIRECT("基本情報入力シート!L1７"))</f>
        <v/>
      </c>
      <c r="W98" s="508" t="str">
        <f ca="1">IF(基本情報入力シート!$B151="","",INDIRECT("基本情報入力シート!L1８"))</f>
        <v/>
      </c>
      <c r="X98" s="508" t="str">
        <f ca="1">IF(基本情報入力シート!B151="","",INDIRECT("基本情報入力シート!L1９")&amp;(INDIRECT("基本情報入力シート!P19"))&amp;(INDIRECT("基本情報入力シート!Q19")))</f>
        <v/>
      </c>
      <c r="Y98" s="508" t="str">
        <f ca="1">IF(基本情報入力シート!$B151="","",INDIRECT("基本情報入力シート!L２０"))</f>
        <v/>
      </c>
      <c r="Z98" s="508" t="str">
        <f ca="1">IF(基本情報入力シート!$B151="","",INDIRECT("基本情報入力シート!L２１"))</f>
        <v/>
      </c>
      <c r="AA98" s="508" t="str">
        <f ca="1">IF(基本情報入力シート!$B151="","",INDIRECT("基本情報入力シート!L２２"))</f>
        <v/>
      </c>
      <c r="AB98" s="508" t="str">
        <f ca="1">IF(基本情報入力シート!$B151="","",INDIRECT("基本情報入力シート!L２３"))</f>
        <v/>
      </c>
      <c r="AC98" s="508" t="str">
        <f ca="1">IF(基本情報入力シート!$B151="","",INDIRECT("基本情報入力シート!L２４"))</f>
        <v/>
      </c>
      <c r="AD98" s="508" t="str">
        <f ca="1">IF(基本情報入力シート!$B151="","",INDIRECT("基本情報入力シート!L２５"))</f>
        <v/>
      </c>
      <c r="AE98" s="508" t="str">
        <f ca="1">IF(基本情報入力シート!$B151="","",INDIRECT("基本情報入力シート!L２6"))</f>
        <v/>
      </c>
      <c r="AF98" s="508" t="str">
        <f ca="1">IF(基本情報入力シート!$B151="","",INDIRECT("基本情報入力シート!L２７"))</f>
        <v/>
      </c>
      <c r="AG98" s="508" t="str">
        <f ca="1">IF(基本情報入力シート!$B151="","",INDIRECT("基本情報入力シート!L２８"))</f>
        <v/>
      </c>
      <c r="AH98" s="494" t="str">
        <f ca="1">IF(基本情報入力シート!$B151="","",INDIRECT("'別紙様式2-1（処遇改善加算対象サービス　総括表）'!AH18"))</f>
        <v/>
      </c>
      <c r="AI98" s="494" t="str">
        <f ca="1">IF(基本情報入力シート!$B151="","",INDIRECT("'別紙様式2-1（処遇改善加算対象サービス　総括表）'!AH２２"))</f>
        <v/>
      </c>
      <c r="AJ98" s="494" t="str">
        <f>IF(基本情報入力シート!$B151="","",IF('別紙様式2-1（処遇改善加算対象サービス　総括表）'!$B$24="","",
'別紙様式2-1（処遇改善加算対象サービス　総括表）'!$B$24))</f>
        <v/>
      </c>
      <c r="AK98" s="494" t="str">
        <f>IF(基本情報入力シート!$B151="","",IF('別紙様式2-1（処遇改善加算対象サービス　総括表）'!$B$25="","",
'別紙様式2-1（処遇改善加算対象サービス　総括表）'!$B$25))</f>
        <v/>
      </c>
      <c r="AL98" s="494" t="str">
        <f>IF(基本情報入力シート!$B151="","",IF('別紙様式2-1（処遇改善加算対象サービス　総括表）'!$B$26="","",
'別紙様式2-1（処遇改善加算対象サービス　総括表）'!$B$26))</f>
        <v/>
      </c>
      <c r="AM98" s="494" t="str">
        <f>IF(基本情報入力シート!$B151="","",IF('別紙様式2-1（処遇改善加算対象サービス　総括表）'!$B$30="","",
'別紙様式2-1（処遇改善加算対象サービス　総括表）'!$B$30))</f>
        <v/>
      </c>
      <c r="AN98" s="494" t="str">
        <f>IF(基本情報入力シート!$B151="","",IF('別紙様式2-1（処遇改善加算対象サービス　総括表）'!$B$31="","",
'別紙様式2-1（処遇改善加算対象サービス　総括表）'!$B$31))</f>
        <v/>
      </c>
      <c r="AO98" s="508" t="str">
        <f>IF(基本情報入力シート!$B151="","",IF('別紙様式2-1（処遇改善加算対象サービス　総括表）'!$M$32="","",
'別紙様式2-1（処遇改善加算対象サービス　総括表）'!$M$32))</f>
        <v/>
      </c>
      <c r="AP98" s="494" t="str">
        <f>IF(基本情報入力シート!$B151="","",   IF('別紙様式2-2（処遇改善加算対象外サービス　総括表）'!$AH$17="","",'別紙様式2-2（処遇改善加算対象外サービス　総括表）'!$AH$17))</f>
        <v/>
      </c>
      <c r="AQ98" s="494" t="str">
        <f>IF(基本情報入力シート!$B151="","",   IF('別紙様式2-2（処遇改善加算対象外サービス　総括表）'!$AH$18="","", '別紙様式2-2（処遇改善加算対象外サービス　総括表）'!$AH$18))</f>
        <v/>
      </c>
      <c r="AR98" s="494" t="str">
        <f>IF(基本情報入力シート!$B151="","",   IF('別紙様式2-2（処遇改善加算対象外サービス　総括表）'!$AH$19="","",'別紙様式2-2（処遇改善加算対象外サービス　総括表）'!$AH$19))</f>
        <v/>
      </c>
      <c r="AS98" s="494" t="str">
        <f>IF(基本情報入力シート!$B151="","",   IF('別紙様式2-2（処遇改善加算対象外サービス　総括表）'!$F$21="","",'別紙様式2-2（処遇改善加算対象外サービス　総括表）'!$F$21))</f>
        <v/>
      </c>
      <c r="AT98" s="494" t="str">
        <f>IF(基本情報入力シート!$B151="","",   IF('別紙様式2-2（処遇改善加算対象外サービス　総括表）'!$F$22="","",'別紙様式2-2（処遇改善加算対象外サービス　総括表）'!$F$22))</f>
        <v/>
      </c>
      <c r="AU98" s="494" t="str">
        <f>IF(基本情報入力シート!$B151="","",   IF('別紙様式2-2（処遇改善加算対象外サービス　総括表）'!$F$23="","",'別紙様式2-2（処遇改善加算対象外サービス　総括表）'!$F$23))</f>
        <v/>
      </c>
      <c r="AV98" s="494" t="str">
        <f>IF(基本情報入力シート!$B151="","",   IF('別紙様式2-2（処遇改善加算対象外サービス　総括表）'!$F$24="","",'別紙様式2-2（処遇改善加算対象外サービス　総括表）'!$F$24))</f>
        <v/>
      </c>
      <c r="AW98" s="494" t="str">
        <f>IF(基本情報入力シート!$B151="","",   IF('別紙様式2-2（処遇改善加算対象外サービス　総括表）'!$F$25="","",'別紙様式2-2（処遇改善加算対象外サービス　総括表）'!$F$25))</f>
        <v/>
      </c>
      <c r="AX98" s="494" t="str">
        <f>IF(基本情報入力シート!$B151="","",   IF('別紙様式2-2（処遇改善加算対象外サービス　総括表）'!$F$26="","",'別紙様式2-2（処遇改善加算対象外サービス　総括表）'!$F$26))</f>
        <v/>
      </c>
      <c r="AY98" s="494" t="str">
        <f>IF(基本情報入力シート!$B151="","",   IF('別紙様式2-2（処遇改善加算対象外サービス　総括表）'!$F$27="","",'別紙様式2-2（処遇改善加算対象外サービス　総括表）'!$F$27))</f>
        <v/>
      </c>
      <c r="AZ98" s="494" t="str">
        <f>IF(基本情報入力シート!$B151="","",   IF('別紙様式2-2（処遇改善加算対象外サービス　総括表）'!$F$28="","",'別紙様式2-2（処遇改善加算対象外サービス　総括表）'!$F$28))</f>
        <v/>
      </c>
      <c r="BA98" s="494" t="str">
        <f>IF(基本情報入力シート!$B151="","",   IF('別紙様式2-2（処遇改善加算対象外サービス　総括表）'!$F$29="","",'別紙様式2-2（処遇改善加算対象外サービス　総括表）'!$F$29))</f>
        <v/>
      </c>
      <c r="BB98" s="494" t="str">
        <f>IF(基本情報入力シート!$B151="","",   IF('別紙様式2-2（処遇改善加算対象外サービス　総括表）'!$F$30="","",'別紙様式2-2（処遇改善加算対象外サービス　総括表）'!$F$30))</f>
        <v/>
      </c>
      <c r="BC98" s="494" t="str">
        <f>IF(基本情報入力シート!$B151="","",   IF('別紙様式2-2（処遇改善加算対象外サービス　総括表）'!$F$31="","",'別紙様式2-2（処遇改善加算対象外サービス　総括表）'!$F$31))</f>
        <v/>
      </c>
      <c r="BD98" s="494" t="str">
        <f>IF(基本情報入力シート!$B151="","",   IF('別紙様式2-2（処遇改善加算対象外サービス　総括表）'!$F$32="","",'別紙様式2-2（処遇改善加算対象外サービス　総括表）'!$F$32))</f>
        <v/>
      </c>
      <c r="BE98" s="494" t="str">
        <f>IF(基本情報入力シート!$B151="","",   IF('別紙様式2-2（処遇改善加算対象外サービス　総括表）'!$F$33="","",'別紙様式2-2（処遇改善加算対象外サービス　総括表）'!$F$33))</f>
        <v/>
      </c>
      <c r="BF98" s="494" t="str">
        <f>IF(基本情報入力シート!$B151="","",   IF('別紙様式2-2（処遇改善加算対象外サービス　総括表）'!$F$34="","",'別紙様式2-2（処遇改善加算対象外サービス　総括表）'!$F$34))</f>
        <v/>
      </c>
      <c r="BG98" s="494" t="str">
        <f>IF(基本情報入力シート!$B151="","",   IF('別紙様式2-2（処遇改善加算対象外サービス　総括表）'!$F$35="","",'別紙様式2-2（処遇改善加算対象外サービス　総括表）'!$F$35))</f>
        <v/>
      </c>
      <c r="BH98" s="494" t="str">
        <f>IF(基本情報入力シート!$B151="","",   IF('別紙様式2-2（処遇改善加算対象外サービス　総括表）'!$F$36="","",'別紙様式2-2（処遇改善加算対象外サービス　総括表）'!$F$36))</f>
        <v/>
      </c>
      <c r="BI98" s="494" t="str">
        <f>IF(基本情報入力シート!$B151="","",   IF('別紙様式2-2（処遇改善加算対象外サービス　総括表）'!$F$37="","",'別紙様式2-2（処遇改善加算対象外サービス　総括表）'!$F$37))</f>
        <v/>
      </c>
      <c r="BJ98" s="494" t="str">
        <f>IF(基本情報入力シート!$B151="","",   IF('別紙様式2-2（処遇改善加算対象外サービス　総括表）'!$F$38="","",'別紙様式2-2（処遇改善加算対象外サービス　総括表）'!$F$38))</f>
        <v/>
      </c>
      <c r="BK98" s="494" t="str">
        <f>IF(基本情報入力シート!$B151="","",   IF('別紙様式2-2（処遇改善加算対象外サービス　総括表）'!$F$39="","",'別紙様式2-2（処遇改善加算対象外サービス　総括表）'!$F$39))</f>
        <v/>
      </c>
      <c r="BL98" s="494" t="str">
        <f>IF(基本情報入力シート!$B151="","",   IF('別紙様式2-2（処遇改善加算対象外サービス　総括表）'!$F$40="","",'別紙様式2-2（処遇改善加算対象外サービス　総括表）'!$F$40))</f>
        <v/>
      </c>
      <c r="BM98" s="494" t="str">
        <f>IF(基本情報入力シート!$B151="","",   IF('別紙様式2-2（処遇改善加算対象外サービス　総括表）'!$F$41="","",'別紙様式2-2（処遇改善加算対象外サービス　総括表）'!$F$41))</f>
        <v/>
      </c>
      <c r="BN98" s="494" t="str">
        <f>IF(基本情報入力シート!$B151="","",   IF('別紙様式2-2（処遇改善加算対象外サービス　総括表）'!$F$42="","",'別紙様式2-2（処遇改善加算対象外サービス　総括表）'!$F$42))</f>
        <v/>
      </c>
      <c r="BO98" s="494" t="str">
        <f>IF(基本情報入力シート!$B151="","",   IF('別紙様式2-2（処遇改善加算対象外サービス　総括表）'!$F$43="","",'別紙様式2-2（処遇改善加算対象外サービス　総括表）'!$F$43))</f>
        <v/>
      </c>
      <c r="BP98" s="494" t="str">
        <f>IF(基本情報入力シート!$B151="","",   IF('別紙様式2-2（処遇改善加算対象外サービス　総括表）'!$F$44="","",'別紙様式2-2（処遇改善加算対象外サービス　総括表）'!$F$44))</f>
        <v/>
      </c>
      <c r="BQ98" s="494" t="str">
        <f>IF(基本情報入力シート!$B151="","",   IF('別紙様式2-2（処遇改善加算対象外サービス　総括表）'!$F$45="","",'別紙様式2-2（処遇改善加算対象外サービス　総括表）'!$F$45))</f>
        <v/>
      </c>
      <c r="BR98" s="494" t="str">
        <f>IF(基本情報入力シート!$B151="","",   IF('別紙様式2-2（処遇改善加算対象外サービス　総括表）'!$F$46="","",'別紙様式2-2（処遇改善加算対象外サービス　総括表）'!$F$46))</f>
        <v/>
      </c>
      <c r="BS98" s="494" t="str">
        <f>IF(基本情報入力シート!$B151="","",   IF('別紙様式2-2（処遇改善加算対象外サービス　総括表）'!$F$47="","",'別紙様式2-2（処遇改善加算対象外サービス　総括表）'!$F$47))</f>
        <v/>
      </c>
      <c r="BT98" s="494" t="str">
        <f>IF(基本情報入力シート!$B151="","",   IF('別紙様式2-2（処遇改善加算対象外サービス　総括表）'!$F$48="","",'別紙様式2-2（処遇改善加算対象外サービス　総括表）'!$F$48))</f>
        <v/>
      </c>
      <c r="BU98" s="494" t="str">
        <f>IF(基本情報入力シート!$B151="","",   IF('別紙様式2-2（処遇改善加算対象外サービス　総括表）'!$F$49="","",'別紙様式2-2（処遇改善加算対象外サービス　総括表）'!$F$49))</f>
        <v/>
      </c>
    </row>
    <row r="99" spans="1:73">
      <c r="A99" s="508" t="str">
        <f>IF('別紙様式2-3（個表） '!B109="","",'別紙様式2-3（個表） '!A109)</f>
        <v/>
      </c>
      <c r="B99" s="494" t="str">
        <f>IF(基本情報入力シート!B152="","",基本情報入力シート!B152)</f>
        <v/>
      </c>
      <c r="C99" s="513" t="str">
        <f>IF(基本情報入力シート!L152="","",基本情報入力シート!L152)</f>
        <v/>
      </c>
      <c r="D99" s="513" t="str">
        <f>IF(基本情報入力シート!Q152="","",基本情報入力シート!Q152)</f>
        <v/>
      </c>
      <c r="E99" s="513" t="str">
        <f>IF(基本情報入力シート!V152="","",基本情報入力シート!V152)</f>
        <v/>
      </c>
      <c r="F99" s="513" t="str">
        <f>IF(基本情報入力シート!W152="","",基本情報入力シート!W152)</f>
        <v/>
      </c>
      <c r="G99" s="513" t="str">
        <f>IF(基本情報入力シート!Z152="","",基本情報入力シート!Z152)</f>
        <v/>
      </c>
      <c r="H99" s="494" t="str">
        <f>IF(基本情報入力シート!AC152="","",基本情報入力シート!AC152)</f>
        <v/>
      </c>
      <c r="I99" s="514" t="str">
        <f>IF(基本情報入力シート!AD152="","",基本情報入力シート!AD152)</f>
        <v/>
      </c>
      <c r="J99" s="514" t="str">
        <f>IF(基本情報入力シート!AE152="","",基本情報入力シート!AE152)</f>
        <v/>
      </c>
      <c r="K99" s="508" t="str">
        <f>IF('別紙様式2-3（個表） '!J109="","",'別紙様式2-3（個表） '!J109)</f>
        <v/>
      </c>
      <c r="L99" s="508" t="str">
        <f>IF('別紙様式2-3（個表） '!K109="","",'別紙様式2-3（個表） '!K109)</f>
        <v/>
      </c>
      <c r="M99" s="508" t="str">
        <f>IF('別紙様式2-3（個表） '!L109="","",'別紙様式2-3（個表） '!L109)</f>
        <v/>
      </c>
      <c r="N99" s="508" t="str">
        <f>IF('別紙様式2-3（個表） '!M109="","",'別紙様式2-3（個表） '!M109)</f>
        <v/>
      </c>
      <c r="O99" s="508" t="str">
        <f>IF('別紙様式2-3（個表） '!N109="","",'別紙様式2-3（個表） '!N109)</f>
        <v/>
      </c>
      <c r="P99" s="508" t="str">
        <f>IF('別紙様式2-3（個表） '!O109="","",'別紙様式2-3（個表） '!O109)</f>
        <v>令和７年12月</v>
      </c>
      <c r="Q99" s="508" t="str">
        <f>IF('別紙様式2-3（個表） '!P109="","",'別紙様式2-3（個表） '!P109)</f>
        <v>未入力あり</v>
      </c>
      <c r="R99" s="508" t="str">
        <f>IF('別紙様式2-3（個表） '!Q109="","",'別紙様式2-3（個表） '!Q109)</f>
        <v/>
      </c>
      <c r="S99" s="508" t="str">
        <f>IF('別紙様式2-3（個表） '!R109="","",'別紙様式2-3（個表） '!R109)</f>
        <v/>
      </c>
      <c r="T99" s="508" t="str">
        <f>IF('別紙様式2-3（個表） '!S109="","",'別紙様式2-3（個表） '!S109)</f>
        <v/>
      </c>
      <c r="U99" s="494" t="str">
        <f>IF('別紙様式2-3（個表） '!T109="","",'別紙様式2-3（個表） '!T109)</f>
        <v/>
      </c>
      <c r="V99" s="508" t="str">
        <f ca="1">IF(基本情報入力シート!$B152="","",INDIRECT("基本情報入力シート!L1７"))</f>
        <v/>
      </c>
      <c r="W99" s="508" t="str">
        <f ca="1">IF(基本情報入力シート!$B152="","",INDIRECT("基本情報入力シート!L1８"))</f>
        <v/>
      </c>
      <c r="X99" s="508" t="str">
        <f ca="1">IF(基本情報入力シート!B152="","",INDIRECT("基本情報入力シート!L1９")&amp;(INDIRECT("基本情報入力シート!P19"))&amp;(INDIRECT("基本情報入力シート!Q19")))</f>
        <v/>
      </c>
      <c r="Y99" s="508" t="str">
        <f ca="1">IF(基本情報入力シート!$B152="","",INDIRECT("基本情報入力シート!L２０"))</f>
        <v/>
      </c>
      <c r="Z99" s="508" t="str">
        <f ca="1">IF(基本情報入力シート!$B152="","",INDIRECT("基本情報入力シート!L２１"))</f>
        <v/>
      </c>
      <c r="AA99" s="508" t="str">
        <f ca="1">IF(基本情報入力シート!$B152="","",INDIRECT("基本情報入力シート!L２２"))</f>
        <v/>
      </c>
      <c r="AB99" s="508" t="str">
        <f ca="1">IF(基本情報入力シート!$B152="","",INDIRECT("基本情報入力シート!L２３"))</f>
        <v/>
      </c>
      <c r="AC99" s="508" t="str">
        <f ca="1">IF(基本情報入力シート!$B152="","",INDIRECT("基本情報入力シート!L２４"))</f>
        <v/>
      </c>
      <c r="AD99" s="508" t="str">
        <f ca="1">IF(基本情報入力シート!$B152="","",INDIRECT("基本情報入力シート!L２５"))</f>
        <v/>
      </c>
      <c r="AE99" s="508" t="str">
        <f ca="1">IF(基本情報入力シート!$B152="","",INDIRECT("基本情報入力シート!L２6"))</f>
        <v/>
      </c>
      <c r="AF99" s="508" t="str">
        <f ca="1">IF(基本情報入力シート!$B152="","",INDIRECT("基本情報入力シート!L２７"))</f>
        <v/>
      </c>
      <c r="AG99" s="508" t="str">
        <f ca="1">IF(基本情報入力シート!$B152="","",INDIRECT("基本情報入力シート!L２８"))</f>
        <v/>
      </c>
      <c r="AH99" s="494" t="str">
        <f ca="1">IF(基本情報入力シート!$B152="","",INDIRECT("'別紙様式2-1（処遇改善加算対象サービス　総括表）'!AH18"))</f>
        <v/>
      </c>
      <c r="AI99" s="494" t="str">
        <f ca="1">IF(基本情報入力シート!$B152="","",INDIRECT("'別紙様式2-1（処遇改善加算対象サービス　総括表）'!AH２２"))</f>
        <v/>
      </c>
      <c r="AJ99" s="494" t="str">
        <f>IF(基本情報入力シート!$B152="","",IF('別紙様式2-1（処遇改善加算対象サービス　総括表）'!$B$24="","",
'別紙様式2-1（処遇改善加算対象サービス　総括表）'!$B$24))</f>
        <v/>
      </c>
      <c r="AK99" s="494" t="str">
        <f>IF(基本情報入力シート!$B152="","",IF('別紙様式2-1（処遇改善加算対象サービス　総括表）'!$B$25="","",
'別紙様式2-1（処遇改善加算対象サービス　総括表）'!$B$25))</f>
        <v/>
      </c>
      <c r="AL99" s="494" t="str">
        <f>IF(基本情報入力シート!$B152="","",IF('別紙様式2-1（処遇改善加算対象サービス　総括表）'!$B$26="","",
'別紙様式2-1（処遇改善加算対象サービス　総括表）'!$B$26))</f>
        <v/>
      </c>
      <c r="AM99" s="494" t="str">
        <f>IF(基本情報入力シート!$B152="","",IF('別紙様式2-1（処遇改善加算対象サービス　総括表）'!$B$30="","",
'別紙様式2-1（処遇改善加算対象サービス　総括表）'!$B$30))</f>
        <v/>
      </c>
      <c r="AN99" s="494" t="str">
        <f>IF(基本情報入力シート!$B152="","",IF('別紙様式2-1（処遇改善加算対象サービス　総括表）'!$B$31="","",
'別紙様式2-1（処遇改善加算対象サービス　総括表）'!$B$31))</f>
        <v/>
      </c>
      <c r="AO99" s="508" t="str">
        <f>IF(基本情報入力シート!$B152="","",IF('別紙様式2-1（処遇改善加算対象サービス　総括表）'!$M$32="","",
'別紙様式2-1（処遇改善加算対象サービス　総括表）'!$M$32))</f>
        <v/>
      </c>
      <c r="AP99" s="494" t="str">
        <f>IF(基本情報入力シート!$B152="","",   IF('別紙様式2-2（処遇改善加算対象外サービス　総括表）'!$AH$17="","",'別紙様式2-2（処遇改善加算対象外サービス　総括表）'!$AH$17))</f>
        <v/>
      </c>
      <c r="AQ99" s="494" t="str">
        <f>IF(基本情報入力シート!$B152="","",   IF('別紙様式2-2（処遇改善加算対象外サービス　総括表）'!$AH$18="","", '別紙様式2-2（処遇改善加算対象外サービス　総括表）'!$AH$18))</f>
        <v/>
      </c>
      <c r="AR99" s="494" t="str">
        <f>IF(基本情報入力シート!$B152="","",   IF('別紙様式2-2（処遇改善加算対象外サービス　総括表）'!$AH$19="","",'別紙様式2-2（処遇改善加算対象外サービス　総括表）'!$AH$19))</f>
        <v/>
      </c>
      <c r="AS99" s="494" t="str">
        <f>IF(基本情報入力シート!$B152="","",   IF('別紙様式2-2（処遇改善加算対象外サービス　総括表）'!$F$21="","",'別紙様式2-2（処遇改善加算対象外サービス　総括表）'!$F$21))</f>
        <v/>
      </c>
      <c r="AT99" s="494" t="str">
        <f>IF(基本情報入力シート!$B152="","",   IF('別紙様式2-2（処遇改善加算対象外サービス　総括表）'!$F$22="","",'別紙様式2-2（処遇改善加算対象外サービス　総括表）'!$F$22))</f>
        <v/>
      </c>
      <c r="AU99" s="494" t="str">
        <f>IF(基本情報入力シート!$B152="","",   IF('別紙様式2-2（処遇改善加算対象外サービス　総括表）'!$F$23="","",'別紙様式2-2（処遇改善加算対象外サービス　総括表）'!$F$23))</f>
        <v/>
      </c>
      <c r="AV99" s="494" t="str">
        <f>IF(基本情報入力シート!$B152="","",   IF('別紙様式2-2（処遇改善加算対象外サービス　総括表）'!$F$24="","",'別紙様式2-2（処遇改善加算対象外サービス　総括表）'!$F$24))</f>
        <v/>
      </c>
      <c r="AW99" s="494" t="str">
        <f>IF(基本情報入力シート!$B152="","",   IF('別紙様式2-2（処遇改善加算対象外サービス　総括表）'!$F$25="","",'別紙様式2-2（処遇改善加算対象外サービス　総括表）'!$F$25))</f>
        <v/>
      </c>
      <c r="AX99" s="494" t="str">
        <f>IF(基本情報入力シート!$B152="","",   IF('別紙様式2-2（処遇改善加算対象外サービス　総括表）'!$F$26="","",'別紙様式2-2（処遇改善加算対象外サービス　総括表）'!$F$26))</f>
        <v/>
      </c>
      <c r="AY99" s="494" t="str">
        <f>IF(基本情報入力シート!$B152="","",   IF('別紙様式2-2（処遇改善加算対象外サービス　総括表）'!$F$27="","",'別紙様式2-2（処遇改善加算対象外サービス　総括表）'!$F$27))</f>
        <v/>
      </c>
      <c r="AZ99" s="494" t="str">
        <f>IF(基本情報入力シート!$B152="","",   IF('別紙様式2-2（処遇改善加算対象外サービス　総括表）'!$F$28="","",'別紙様式2-2（処遇改善加算対象外サービス　総括表）'!$F$28))</f>
        <v/>
      </c>
      <c r="BA99" s="494" t="str">
        <f>IF(基本情報入力シート!$B152="","",   IF('別紙様式2-2（処遇改善加算対象外サービス　総括表）'!$F$29="","",'別紙様式2-2（処遇改善加算対象外サービス　総括表）'!$F$29))</f>
        <v/>
      </c>
      <c r="BB99" s="494" t="str">
        <f>IF(基本情報入力シート!$B152="","",   IF('別紙様式2-2（処遇改善加算対象外サービス　総括表）'!$F$30="","",'別紙様式2-2（処遇改善加算対象外サービス　総括表）'!$F$30))</f>
        <v/>
      </c>
      <c r="BC99" s="494" t="str">
        <f>IF(基本情報入力シート!$B152="","",   IF('別紙様式2-2（処遇改善加算対象外サービス　総括表）'!$F$31="","",'別紙様式2-2（処遇改善加算対象外サービス　総括表）'!$F$31))</f>
        <v/>
      </c>
      <c r="BD99" s="494" t="str">
        <f>IF(基本情報入力シート!$B152="","",   IF('別紙様式2-2（処遇改善加算対象外サービス　総括表）'!$F$32="","",'別紙様式2-2（処遇改善加算対象外サービス　総括表）'!$F$32))</f>
        <v/>
      </c>
      <c r="BE99" s="494" t="str">
        <f>IF(基本情報入力シート!$B152="","",   IF('別紙様式2-2（処遇改善加算対象外サービス　総括表）'!$F$33="","",'別紙様式2-2（処遇改善加算対象外サービス　総括表）'!$F$33))</f>
        <v/>
      </c>
      <c r="BF99" s="494" t="str">
        <f>IF(基本情報入力シート!$B152="","",   IF('別紙様式2-2（処遇改善加算対象外サービス　総括表）'!$F$34="","",'別紙様式2-2（処遇改善加算対象外サービス　総括表）'!$F$34))</f>
        <v/>
      </c>
      <c r="BG99" s="494" t="str">
        <f>IF(基本情報入力シート!$B152="","",   IF('別紙様式2-2（処遇改善加算対象外サービス　総括表）'!$F$35="","",'別紙様式2-2（処遇改善加算対象外サービス　総括表）'!$F$35))</f>
        <v/>
      </c>
      <c r="BH99" s="494" t="str">
        <f>IF(基本情報入力シート!$B152="","",   IF('別紙様式2-2（処遇改善加算対象外サービス　総括表）'!$F$36="","",'別紙様式2-2（処遇改善加算対象外サービス　総括表）'!$F$36))</f>
        <v/>
      </c>
      <c r="BI99" s="494" t="str">
        <f>IF(基本情報入力シート!$B152="","",   IF('別紙様式2-2（処遇改善加算対象外サービス　総括表）'!$F$37="","",'別紙様式2-2（処遇改善加算対象外サービス　総括表）'!$F$37))</f>
        <v/>
      </c>
      <c r="BJ99" s="494" t="str">
        <f>IF(基本情報入力シート!$B152="","",   IF('別紙様式2-2（処遇改善加算対象外サービス　総括表）'!$F$38="","",'別紙様式2-2（処遇改善加算対象外サービス　総括表）'!$F$38))</f>
        <v/>
      </c>
      <c r="BK99" s="494" t="str">
        <f>IF(基本情報入力シート!$B152="","",   IF('別紙様式2-2（処遇改善加算対象外サービス　総括表）'!$F$39="","",'別紙様式2-2（処遇改善加算対象外サービス　総括表）'!$F$39))</f>
        <v/>
      </c>
      <c r="BL99" s="494" t="str">
        <f>IF(基本情報入力シート!$B152="","",   IF('別紙様式2-2（処遇改善加算対象外サービス　総括表）'!$F$40="","",'別紙様式2-2（処遇改善加算対象外サービス　総括表）'!$F$40))</f>
        <v/>
      </c>
      <c r="BM99" s="494" t="str">
        <f>IF(基本情報入力シート!$B152="","",   IF('別紙様式2-2（処遇改善加算対象外サービス　総括表）'!$F$41="","",'別紙様式2-2（処遇改善加算対象外サービス　総括表）'!$F$41))</f>
        <v/>
      </c>
      <c r="BN99" s="494" t="str">
        <f>IF(基本情報入力シート!$B152="","",   IF('別紙様式2-2（処遇改善加算対象外サービス　総括表）'!$F$42="","",'別紙様式2-2（処遇改善加算対象外サービス　総括表）'!$F$42))</f>
        <v/>
      </c>
      <c r="BO99" s="494" t="str">
        <f>IF(基本情報入力シート!$B152="","",   IF('別紙様式2-2（処遇改善加算対象外サービス　総括表）'!$F$43="","",'別紙様式2-2（処遇改善加算対象外サービス　総括表）'!$F$43))</f>
        <v/>
      </c>
      <c r="BP99" s="494" t="str">
        <f>IF(基本情報入力シート!$B152="","",   IF('別紙様式2-2（処遇改善加算対象外サービス　総括表）'!$F$44="","",'別紙様式2-2（処遇改善加算対象外サービス　総括表）'!$F$44))</f>
        <v/>
      </c>
      <c r="BQ99" s="494" t="str">
        <f>IF(基本情報入力シート!$B152="","",   IF('別紙様式2-2（処遇改善加算対象外サービス　総括表）'!$F$45="","",'別紙様式2-2（処遇改善加算対象外サービス　総括表）'!$F$45))</f>
        <v/>
      </c>
      <c r="BR99" s="494" t="str">
        <f>IF(基本情報入力シート!$B152="","",   IF('別紙様式2-2（処遇改善加算対象外サービス　総括表）'!$F$46="","",'別紙様式2-2（処遇改善加算対象外サービス　総括表）'!$F$46))</f>
        <v/>
      </c>
      <c r="BS99" s="494" t="str">
        <f>IF(基本情報入力シート!$B152="","",   IF('別紙様式2-2（処遇改善加算対象外サービス　総括表）'!$F$47="","",'別紙様式2-2（処遇改善加算対象外サービス　総括表）'!$F$47))</f>
        <v/>
      </c>
      <c r="BT99" s="494" t="str">
        <f>IF(基本情報入力シート!$B152="","",   IF('別紙様式2-2（処遇改善加算対象外サービス　総括表）'!$F$48="","",'別紙様式2-2（処遇改善加算対象外サービス　総括表）'!$F$48))</f>
        <v/>
      </c>
      <c r="BU99" s="494" t="str">
        <f>IF(基本情報入力シート!$B152="","",   IF('別紙様式2-2（処遇改善加算対象外サービス　総括表）'!$F$49="","",'別紙様式2-2（処遇改善加算対象外サービス　総括表）'!$F$49))</f>
        <v/>
      </c>
    </row>
    <row r="100" spans="1:73">
      <c r="A100" s="508" t="str">
        <f>IF('別紙様式2-3（個表） '!B110="","",'別紙様式2-3（個表） '!A110)</f>
        <v/>
      </c>
      <c r="B100" s="494" t="str">
        <f>IF(基本情報入力シート!B153="","",基本情報入力シート!B153)</f>
        <v/>
      </c>
      <c r="C100" s="513" t="str">
        <f>IF(基本情報入力シート!L153="","",基本情報入力シート!L153)</f>
        <v/>
      </c>
      <c r="D100" s="513" t="str">
        <f>IF(基本情報入力シート!Q153="","",基本情報入力シート!Q153)</f>
        <v/>
      </c>
      <c r="E100" s="513" t="str">
        <f>IF(基本情報入力シート!V153="","",基本情報入力シート!V153)</f>
        <v/>
      </c>
      <c r="F100" s="513" t="str">
        <f>IF(基本情報入力シート!W153="","",基本情報入力シート!W153)</f>
        <v/>
      </c>
      <c r="G100" s="513" t="str">
        <f>IF(基本情報入力シート!Z153="","",基本情報入力シート!Z153)</f>
        <v/>
      </c>
      <c r="H100" s="494" t="str">
        <f>IF(基本情報入力シート!AC153="","",基本情報入力シート!AC153)</f>
        <v/>
      </c>
      <c r="I100" s="514" t="str">
        <f>IF(基本情報入力シート!AD153="","",基本情報入力シート!AD153)</f>
        <v/>
      </c>
      <c r="J100" s="514" t="str">
        <f>IF(基本情報入力シート!AE153="","",基本情報入力シート!AE153)</f>
        <v/>
      </c>
      <c r="K100" s="508" t="str">
        <f>IF('別紙様式2-3（個表） '!J110="","",'別紙様式2-3（個表） '!J110)</f>
        <v/>
      </c>
      <c r="L100" s="508" t="str">
        <f>IF('別紙様式2-3（個表） '!K110="","",'別紙様式2-3（個表） '!K110)</f>
        <v/>
      </c>
      <c r="M100" s="508" t="str">
        <f>IF('別紙様式2-3（個表） '!L110="","",'別紙様式2-3（個表） '!L110)</f>
        <v/>
      </c>
      <c r="N100" s="508" t="str">
        <f>IF('別紙様式2-3（個表） '!M110="","",'別紙様式2-3（個表） '!M110)</f>
        <v/>
      </c>
      <c r="O100" s="508" t="str">
        <f>IF('別紙様式2-3（個表） '!N110="","",'別紙様式2-3（個表） '!N110)</f>
        <v/>
      </c>
      <c r="P100" s="508" t="str">
        <f>IF('別紙様式2-3（個表） '!O110="","",'別紙様式2-3（個表） '!O110)</f>
        <v>令和７年12月</v>
      </c>
      <c r="Q100" s="508" t="str">
        <f>IF('別紙様式2-3（個表） '!P110="","",'別紙様式2-3（個表） '!P110)</f>
        <v>未入力あり</v>
      </c>
      <c r="R100" s="508" t="str">
        <f>IF('別紙様式2-3（個表） '!Q110="","",'別紙様式2-3（個表） '!Q110)</f>
        <v/>
      </c>
      <c r="S100" s="508" t="str">
        <f>IF('別紙様式2-3（個表） '!R110="","",'別紙様式2-3（個表） '!R110)</f>
        <v/>
      </c>
      <c r="T100" s="508" t="str">
        <f>IF('別紙様式2-3（個表） '!S110="","",'別紙様式2-3（個表） '!S110)</f>
        <v/>
      </c>
      <c r="U100" s="494" t="str">
        <f>IF('別紙様式2-3（個表） '!T110="","",'別紙様式2-3（個表） '!T110)</f>
        <v/>
      </c>
      <c r="V100" s="508" t="str">
        <f ca="1">IF(基本情報入力シート!$B153="","",INDIRECT("基本情報入力シート!L1７"))</f>
        <v/>
      </c>
      <c r="W100" s="508" t="str">
        <f ca="1">IF(基本情報入力シート!$B153="","",INDIRECT("基本情報入力シート!L1８"))</f>
        <v/>
      </c>
      <c r="X100" s="508" t="str">
        <f ca="1">IF(基本情報入力シート!B153="","",INDIRECT("基本情報入力シート!L1９")&amp;(INDIRECT("基本情報入力シート!P19"))&amp;(INDIRECT("基本情報入力シート!Q19")))</f>
        <v/>
      </c>
      <c r="Y100" s="508" t="str">
        <f ca="1">IF(基本情報入力シート!$B153="","",INDIRECT("基本情報入力シート!L２０"))</f>
        <v/>
      </c>
      <c r="Z100" s="508" t="str">
        <f ca="1">IF(基本情報入力シート!$B153="","",INDIRECT("基本情報入力シート!L２１"))</f>
        <v/>
      </c>
      <c r="AA100" s="508" t="str">
        <f ca="1">IF(基本情報入力シート!$B153="","",INDIRECT("基本情報入力シート!L２２"))</f>
        <v/>
      </c>
      <c r="AB100" s="508" t="str">
        <f ca="1">IF(基本情報入力シート!$B153="","",INDIRECT("基本情報入力シート!L２３"))</f>
        <v/>
      </c>
      <c r="AC100" s="508" t="str">
        <f ca="1">IF(基本情報入力シート!$B153="","",INDIRECT("基本情報入力シート!L２４"))</f>
        <v/>
      </c>
      <c r="AD100" s="508" t="str">
        <f ca="1">IF(基本情報入力シート!$B153="","",INDIRECT("基本情報入力シート!L２５"))</f>
        <v/>
      </c>
      <c r="AE100" s="508" t="str">
        <f ca="1">IF(基本情報入力シート!$B153="","",INDIRECT("基本情報入力シート!L２6"))</f>
        <v/>
      </c>
      <c r="AF100" s="508" t="str">
        <f ca="1">IF(基本情報入力シート!$B153="","",INDIRECT("基本情報入力シート!L２７"))</f>
        <v/>
      </c>
      <c r="AG100" s="508" t="str">
        <f ca="1">IF(基本情報入力シート!$B153="","",INDIRECT("基本情報入力シート!L２８"))</f>
        <v/>
      </c>
      <c r="AH100" s="494" t="str">
        <f ca="1">IF(基本情報入力シート!$B153="","",INDIRECT("'別紙様式2-1（処遇改善加算対象サービス　総括表）'!AH18"))</f>
        <v/>
      </c>
      <c r="AI100" s="494" t="str">
        <f ca="1">IF(基本情報入力シート!$B153="","",INDIRECT("'別紙様式2-1（処遇改善加算対象サービス　総括表）'!AH２２"))</f>
        <v/>
      </c>
      <c r="AJ100" s="494" t="str">
        <f>IF(基本情報入力シート!$B153="","",IF('別紙様式2-1（処遇改善加算対象サービス　総括表）'!$B$24="","",
'別紙様式2-1（処遇改善加算対象サービス　総括表）'!$B$24))</f>
        <v/>
      </c>
      <c r="AK100" s="494" t="str">
        <f>IF(基本情報入力シート!$B153="","",IF('別紙様式2-1（処遇改善加算対象サービス　総括表）'!$B$25="","",
'別紙様式2-1（処遇改善加算対象サービス　総括表）'!$B$25))</f>
        <v/>
      </c>
      <c r="AL100" s="494" t="str">
        <f>IF(基本情報入力シート!$B153="","",IF('別紙様式2-1（処遇改善加算対象サービス　総括表）'!$B$26="","",
'別紙様式2-1（処遇改善加算対象サービス　総括表）'!$B$26))</f>
        <v/>
      </c>
      <c r="AM100" s="494" t="str">
        <f>IF(基本情報入力シート!$B153="","",IF('別紙様式2-1（処遇改善加算対象サービス　総括表）'!$B$30="","",
'別紙様式2-1（処遇改善加算対象サービス　総括表）'!$B$30))</f>
        <v/>
      </c>
      <c r="AN100" s="494" t="str">
        <f>IF(基本情報入力シート!$B153="","",IF('別紙様式2-1（処遇改善加算対象サービス　総括表）'!$B$31="","",
'別紙様式2-1（処遇改善加算対象サービス　総括表）'!$B$31))</f>
        <v/>
      </c>
      <c r="AO100" s="508" t="str">
        <f>IF(基本情報入力シート!$B153="","",IF('別紙様式2-1（処遇改善加算対象サービス　総括表）'!$M$32="","",
'別紙様式2-1（処遇改善加算対象サービス　総括表）'!$M$32))</f>
        <v/>
      </c>
      <c r="AP100" s="494" t="str">
        <f>IF(基本情報入力シート!$B153="","",   IF('別紙様式2-2（処遇改善加算対象外サービス　総括表）'!$AH$17="","",'別紙様式2-2（処遇改善加算対象外サービス　総括表）'!$AH$17))</f>
        <v/>
      </c>
      <c r="AQ100" s="494" t="str">
        <f>IF(基本情報入力シート!$B153="","",   IF('別紙様式2-2（処遇改善加算対象外サービス　総括表）'!$AH$18="","", '別紙様式2-2（処遇改善加算対象外サービス　総括表）'!$AH$18))</f>
        <v/>
      </c>
      <c r="AR100" s="494" t="str">
        <f>IF(基本情報入力シート!$B153="","",   IF('別紙様式2-2（処遇改善加算対象外サービス　総括表）'!$AH$19="","",'別紙様式2-2（処遇改善加算対象外サービス　総括表）'!$AH$19))</f>
        <v/>
      </c>
      <c r="AS100" s="494" t="str">
        <f>IF(基本情報入力シート!$B153="","",   IF('別紙様式2-2（処遇改善加算対象外サービス　総括表）'!$F$21="","",'別紙様式2-2（処遇改善加算対象外サービス　総括表）'!$F$21))</f>
        <v/>
      </c>
      <c r="AT100" s="494" t="str">
        <f>IF(基本情報入力シート!$B153="","",   IF('別紙様式2-2（処遇改善加算対象外サービス　総括表）'!$F$22="","",'別紙様式2-2（処遇改善加算対象外サービス　総括表）'!$F$22))</f>
        <v/>
      </c>
      <c r="AU100" s="494" t="str">
        <f>IF(基本情報入力シート!$B153="","",   IF('別紙様式2-2（処遇改善加算対象外サービス　総括表）'!$F$23="","",'別紙様式2-2（処遇改善加算対象外サービス　総括表）'!$F$23))</f>
        <v/>
      </c>
      <c r="AV100" s="494" t="str">
        <f>IF(基本情報入力シート!$B153="","",   IF('別紙様式2-2（処遇改善加算対象外サービス　総括表）'!$F$24="","",'別紙様式2-2（処遇改善加算対象外サービス　総括表）'!$F$24))</f>
        <v/>
      </c>
      <c r="AW100" s="494" t="str">
        <f>IF(基本情報入力シート!$B153="","",   IF('別紙様式2-2（処遇改善加算対象外サービス　総括表）'!$F$25="","",'別紙様式2-2（処遇改善加算対象外サービス　総括表）'!$F$25))</f>
        <v/>
      </c>
      <c r="AX100" s="494" t="str">
        <f>IF(基本情報入力シート!$B153="","",   IF('別紙様式2-2（処遇改善加算対象外サービス　総括表）'!$F$26="","",'別紙様式2-2（処遇改善加算対象外サービス　総括表）'!$F$26))</f>
        <v/>
      </c>
      <c r="AY100" s="494" t="str">
        <f>IF(基本情報入力シート!$B153="","",   IF('別紙様式2-2（処遇改善加算対象外サービス　総括表）'!$F$27="","",'別紙様式2-2（処遇改善加算対象外サービス　総括表）'!$F$27))</f>
        <v/>
      </c>
      <c r="AZ100" s="494" t="str">
        <f>IF(基本情報入力シート!$B153="","",   IF('別紙様式2-2（処遇改善加算対象外サービス　総括表）'!$F$28="","",'別紙様式2-2（処遇改善加算対象外サービス　総括表）'!$F$28))</f>
        <v/>
      </c>
      <c r="BA100" s="494" t="str">
        <f>IF(基本情報入力シート!$B153="","",   IF('別紙様式2-2（処遇改善加算対象外サービス　総括表）'!$F$29="","",'別紙様式2-2（処遇改善加算対象外サービス　総括表）'!$F$29))</f>
        <v/>
      </c>
      <c r="BB100" s="494" t="str">
        <f>IF(基本情報入力シート!$B153="","",   IF('別紙様式2-2（処遇改善加算対象外サービス　総括表）'!$F$30="","",'別紙様式2-2（処遇改善加算対象外サービス　総括表）'!$F$30))</f>
        <v/>
      </c>
      <c r="BC100" s="494" t="str">
        <f>IF(基本情報入力シート!$B153="","",   IF('別紙様式2-2（処遇改善加算対象外サービス　総括表）'!$F$31="","",'別紙様式2-2（処遇改善加算対象外サービス　総括表）'!$F$31))</f>
        <v/>
      </c>
      <c r="BD100" s="494" t="str">
        <f>IF(基本情報入力シート!$B153="","",   IF('別紙様式2-2（処遇改善加算対象外サービス　総括表）'!$F$32="","",'別紙様式2-2（処遇改善加算対象外サービス　総括表）'!$F$32))</f>
        <v/>
      </c>
      <c r="BE100" s="494" t="str">
        <f>IF(基本情報入力シート!$B153="","",   IF('別紙様式2-2（処遇改善加算対象外サービス　総括表）'!$F$33="","",'別紙様式2-2（処遇改善加算対象外サービス　総括表）'!$F$33))</f>
        <v/>
      </c>
      <c r="BF100" s="494" t="str">
        <f>IF(基本情報入力シート!$B153="","",   IF('別紙様式2-2（処遇改善加算対象外サービス　総括表）'!$F$34="","",'別紙様式2-2（処遇改善加算対象外サービス　総括表）'!$F$34))</f>
        <v/>
      </c>
      <c r="BG100" s="494" t="str">
        <f>IF(基本情報入力シート!$B153="","",   IF('別紙様式2-2（処遇改善加算対象外サービス　総括表）'!$F$35="","",'別紙様式2-2（処遇改善加算対象外サービス　総括表）'!$F$35))</f>
        <v/>
      </c>
      <c r="BH100" s="494" t="str">
        <f>IF(基本情報入力シート!$B153="","",   IF('別紙様式2-2（処遇改善加算対象外サービス　総括表）'!$F$36="","",'別紙様式2-2（処遇改善加算対象外サービス　総括表）'!$F$36))</f>
        <v/>
      </c>
      <c r="BI100" s="494" t="str">
        <f>IF(基本情報入力シート!$B153="","",   IF('別紙様式2-2（処遇改善加算対象外サービス　総括表）'!$F$37="","",'別紙様式2-2（処遇改善加算対象外サービス　総括表）'!$F$37))</f>
        <v/>
      </c>
      <c r="BJ100" s="494" t="str">
        <f>IF(基本情報入力シート!$B153="","",   IF('別紙様式2-2（処遇改善加算対象外サービス　総括表）'!$F$38="","",'別紙様式2-2（処遇改善加算対象外サービス　総括表）'!$F$38))</f>
        <v/>
      </c>
      <c r="BK100" s="494" t="str">
        <f>IF(基本情報入力シート!$B153="","",   IF('別紙様式2-2（処遇改善加算対象外サービス　総括表）'!$F$39="","",'別紙様式2-2（処遇改善加算対象外サービス　総括表）'!$F$39))</f>
        <v/>
      </c>
      <c r="BL100" s="494" t="str">
        <f>IF(基本情報入力シート!$B153="","",   IF('別紙様式2-2（処遇改善加算対象外サービス　総括表）'!$F$40="","",'別紙様式2-2（処遇改善加算対象外サービス　総括表）'!$F$40))</f>
        <v/>
      </c>
      <c r="BM100" s="494" t="str">
        <f>IF(基本情報入力シート!$B153="","",   IF('別紙様式2-2（処遇改善加算対象外サービス　総括表）'!$F$41="","",'別紙様式2-2（処遇改善加算対象外サービス　総括表）'!$F$41))</f>
        <v/>
      </c>
      <c r="BN100" s="494" t="str">
        <f>IF(基本情報入力シート!$B153="","",   IF('別紙様式2-2（処遇改善加算対象外サービス　総括表）'!$F$42="","",'別紙様式2-2（処遇改善加算対象外サービス　総括表）'!$F$42))</f>
        <v/>
      </c>
      <c r="BO100" s="494" t="str">
        <f>IF(基本情報入力シート!$B153="","",   IF('別紙様式2-2（処遇改善加算対象外サービス　総括表）'!$F$43="","",'別紙様式2-2（処遇改善加算対象外サービス　総括表）'!$F$43))</f>
        <v/>
      </c>
      <c r="BP100" s="494" t="str">
        <f>IF(基本情報入力シート!$B153="","",   IF('別紙様式2-2（処遇改善加算対象外サービス　総括表）'!$F$44="","",'別紙様式2-2（処遇改善加算対象外サービス　総括表）'!$F$44))</f>
        <v/>
      </c>
      <c r="BQ100" s="494" t="str">
        <f>IF(基本情報入力シート!$B153="","",   IF('別紙様式2-2（処遇改善加算対象外サービス　総括表）'!$F$45="","",'別紙様式2-2（処遇改善加算対象外サービス　総括表）'!$F$45))</f>
        <v/>
      </c>
      <c r="BR100" s="494" t="str">
        <f>IF(基本情報入力シート!$B153="","",   IF('別紙様式2-2（処遇改善加算対象外サービス　総括表）'!$F$46="","",'別紙様式2-2（処遇改善加算対象外サービス　総括表）'!$F$46))</f>
        <v/>
      </c>
      <c r="BS100" s="494" t="str">
        <f>IF(基本情報入力シート!$B153="","",   IF('別紙様式2-2（処遇改善加算対象外サービス　総括表）'!$F$47="","",'別紙様式2-2（処遇改善加算対象外サービス　総括表）'!$F$47))</f>
        <v/>
      </c>
      <c r="BT100" s="494" t="str">
        <f>IF(基本情報入力シート!$B153="","",   IF('別紙様式2-2（処遇改善加算対象外サービス　総括表）'!$F$48="","",'別紙様式2-2（処遇改善加算対象外サービス　総括表）'!$F$48))</f>
        <v/>
      </c>
      <c r="BU100" s="494" t="str">
        <f>IF(基本情報入力シート!$B153="","",   IF('別紙様式2-2（処遇改善加算対象外サービス　総括表）'!$F$49="","",'別紙様式2-2（処遇改善加算対象外サービス　総括表）'!$F$49))</f>
        <v/>
      </c>
    </row>
    <row r="101" spans="1:73">
      <c r="A101" s="508" t="str">
        <f>IF('別紙様式2-3（個表） '!B111="","",'別紙様式2-3（個表） '!A111)</f>
        <v/>
      </c>
      <c r="B101" s="494" t="str">
        <f>IF(基本情報入力シート!B154="","",基本情報入力シート!B154)</f>
        <v/>
      </c>
      <c r="C101" s="513" t="str">
        <f>IF(基本情報入力シート!L154="","",基本情報入力シート!L154)</f>
        <v/>
      </c>
      <c r="D101" s="513" t="str">
        <f>IF(基本情報入力シート!Q154="","",基本情報入力シート!Q154)</f>
        <v/>
      </c>
      <c r="E101" s="513" t="str">
        <f>IF(基本情報入力シート!V154="","",基本情報入力シート!V154)</f>
        <v/>
      </c>
      <c r="F101" s="513" t="str">
        <f>IF(基本情報入力シート!W154="","",基本情報入力シート!W154)</f>
        <v/>
      </c>
      <c r="G101" s="513" t="str">
        <f>IF(基本情報入力シート!Z154="","",基本情報入力シート!Z154)</f>
        <v/>
      </c>
      <c r="H101" s="494" t="str">
        <f>IF(基本情報入力シート!AC154="","",基本情報入力シート!AC154)</f>
        <v/>
      </c>
      <c r="I101" s="514" t="str">
        <f>IF(基本情報入力シート!AD154="","",基本情報入力シート!AD154)</f>
        <v/>
      </c>
      <c r="J101" s="514" t="str">
        <f>IF(基本情報入力シート!AE154="","",基本情報入力シート!AE154)</f>
        <v/>
      </c>
      <c r="K101" s="508" t="str">
        <f>IF('別紙様式2-3（個表） '!J111="","",'別紙様式2-3（個表） '!J111)</f>
        <v/>
      </c>
      <c r="L101" s="508" t="str">
        <f>IF('別紙様式2-3（個表） '!K111="","",'別紙様式2-3（個表） '!K111)</f>
        <v/>
      </c>
      <c r="M101" s="508" t="str">
        <f>IF('別紙様式2-3（個表） '!L111="","",'別紙様式2-3（個表） '!L111)</f>
        <v/>
      </c>
      <c r="N101" s="508" t="str">
        <f>IF('別紙様式2-3（個表） '!M111="","",'別紙様式2-3（個表） '!M111)</f>
        <v/>
      </c>
      <c r="O101" s="508" t="str">
        <f>IF('別紙様式2-3（個表） '!N111="","",'別紙様式2-3（個表） '!N111)</f>
        <v/>
      </c>
      <c r="P101" s="508" t="str">
        <f>IF('別紙様式2-3（個表） '!O111="","",'別紙様式2-3（個表） '!O111)</f>
        <v>令和７年12月</v>
      </c>
      <c r="Q101" s="508" t="str">
        <f>IF('別紙様式2-3（個表） '!P111="","",'別紙様式2-3（個表） '!P111)</f>
        <v>未入力あり</v>
      </c>
      <c r="R101" s="508" t="str">
        <f>IF('別紙様式2-3（個表） '!Q111="","",'別紙様式2-3（個表） '!Q111)</f>
        <v/>
      </c>
      <c r="S101" s="508" t="str">
        <f>IF('別紙様式2-3（個表） '!R111="","",'別紙様式2-3（個表） '!R111)</f>
        <v/>
      </c>
      <c r="T101" s="508" t="str">
        <f>IF('別紙様式2-3（個表） '!S111="","",'別紙様式2-3（個表） '!S111)</f>
        <v/>
      </c>
      <c r="U101" s="494" t="str">
        <f>IF('別紙様式2-3（個表） '!T111="","",'別紙様式2-3（個表） '!T111)</f>
        <v/>
      </c>
      <c r="V101" s="508" t="str">
        <f ca="1">IF(基本情報入力シート!$B154="","",INDIRECT("基本情報入力シート!L1７"))</f>
        <v/>
      </c>
      <c r="W101" s="508" t="str">
        <f ca="1">IF(基本情報入力シート!$B154="","",INDIRECT("基本情報入力シート!L1８"))</f>
        <v/>
      </c>
      <c r="X101" s="508" t="str">
        <f ca="1">IF(基本情報入力シート!B154="","",INDIRECT("基本情報入力シート!L1９")&amp;(INDIRECT("基本情報入力シート!P19"))&amp;(INDIRECT("基本情報入力シート!Q19")))</f>
        <v/>
      </c>
      <c r="Y101" s="508" t="str">
        <f ca="1">IF(基本情報入力シート!$B154="","",INDIRECT("基本情報入力シート!L２０"))</f>
        <v/>
      </c>
      <c r="Z101" s="508" t="str">
        <f ca="1">IF(基本情報入力シート!$B154="","",INDIRECT("基本情報入力シート!L２１"))</f>
        <v/>
      </c>
      <c r="AA101" s="508" t="str">
        <f ca="1">IF(基本情報入力シート!$B154="","",INDIRECT("基本情報入力シート!L２２"))</f>
        <v/>
      </c>
      <c r="AB101" s="508" t="str">
        <f ca="1">IF(基本情報入力シート!$B154="","",INDIRECT("基本情報入力シート!L２３"))</f>
        <v/>
      </c>
      <c r="AC101" s="508" t="str">
        <f ca="1">IF(基本情報入力シート!$B154="","",INDIRECT("基本情報入力シート!L２４"))</f>
        <v/>
      </c>
      <c r="AD101" s="508" t="str">
        <f ca="1">IF(基本情報入力シート!$B154="","",INDIRECT("基本情報入力シート!L２５"))</f>
        <v/>
      </c>
      <c r="AE101" s="508" t="str">
        <f ca="1">IF(基本情報入力シート!$B154="","",INDIRECT("基本情報入力シート!L２6"))</f>
        <v/>
      </c>
      <c r="AF101" s="508" t="str">
        <f ca="1">IF(基本情報入力シート!$B154="","",INDIRECT("基本情報入力シート!L２７"))</f>
        <v/>
      </c>
      <c r="AG101" s="508" t="str">
        <f ca="1">IF(基本情報入力シート!$B154="","",INDIRECT("基本情報入力シート!L２８"))</f>
        <v/>
      </c>
      <c r="AH101" s="494" t="str">
        <f ca="1">IF(基本情報入力シート!$B154="","",INDIRECT("'別紙様式2-1（処遇改善加算対象サービス　総括表）'!AH18"))</f>
        <v/>
      </c>
      <c r="AI101" s="494" t="str">
        <f ca="1">IF(基本情報入力シート!$B154="","",INDIRECT("'別紙様式2-1（処遇改善加算対象サービス　総括表）'!AH２２"))</f>
        <v/>
      </c>
      <c r="AJ101" s="494" t="str">
        <f>IF(基本情報入力シート!$B154="","",IF('別紙様式2-1（処遇改善加算対象サービス　総括表）'!$B$24="","",
'別紙様式2-1（処遇改善加算対象サービス　総括表）'!$B$24))</f>
        <v/>
      </c>
      <c r="AK101" s="494" t="str">
        <f>IF(基本情報入力シート!$B154="","",IF('別紙様式2-1（処遇改善加算対象サービス　総括表）'!$B$25="","",
'別紙様式2-1（処遇改善加算対象サービス　総括表）'!$B$25))</f>
        <v/>
      </c>
      <c r="AL101" s="494" t="str">
        <f>IF(基本情報入力シート!$B154="","",IF('別紙様式2-1（処遇改善加算対象サービス　総括表）'!$B$26="","",
'別紙様式2-1（処遇改善加算対象サービス　総括表）'!$B$26))</f>
        <v/>
      </c>
      <c r="AM101" s="494" t="str">
        <f>IF(基本情報入力シート!$B154="","",IF('別紙様式2-1（処遇改善加算対象サービス　総括表）'!$B$30="","",
'別紙様式2-1（処遇改善加算対象サービス　総括表）'!$B$30))</f>
        <v/>
      </c>
      <c r="AN101" s="494" t="str">
        <f>IF(基本情報入力シート!$B154="","",IF('別紙様式2-1（処遇改善加算対象サービス　総括表）'!$B$31="","",
'別紙様式2-1（処遇改善加算対象サービス　総括表）'!$B$31))</f>
        <v/>
      </c>
      <c r="AO101" s="508" t="str">
        <f>IF(基本情報入力シート!$B154="","",IF('別紙様式2-1（処遇改善加算対象サービス　総括表）'!$M$32="","",
'別紙様式2-1（処遇改善加算対象サービス　総括表）'!$M$32))</f>
        <v/>
      </c>
      <c r="AP101" s="494" t="str">
        <f>IF(基本情報入力シート!$B154="","",   IF('別紙様式2-2（処遇改善加算対象外サービス　総括表）'!$AH$17="","",'別紙様式2-2（処遇改善加算対象外サービス　総括表）'!$AH$17))</f>
        <v/>
      </c>
      <c r="AQ101" s="494" t="str">
        <f>IF(基本情報入力シート!$B154="","",   IF('別紙様式2-2（処遇改善加算対象外サービス　総括表）'!$AH$18="","", '別紙様式2-2（処遇改善加算対象外サービス　総括表）'!$AH$18))</f>
        <v/>
      </c>
      <c r="AR101" s="494" t="str">
        <f>IF(基本情報入力シート!$B154="","",   IF('別紙様式2-2（処遇改善加算対象外サービス　総括表）'!$AH$19="","",'別紙様式2-2（処遇改善加算対象外サービス　総括表）'!$AH$19))</f>
        <v/>
      </c>
      <c r="AS101" s="494" t="str">
        <f>IF(基本情報入力シート!$B154="","",   IF('別紙様式2-2（処遇改善加算対象外サービス　総括表）'!$F$21="","",'別紙様式2-2（処遇改善加算対象外サービス　総括表）'!$F$21))</f>
        <v/>
      </c>
      <c r="AT101" s="494" t="str">
        <f>IF(基本情報入力シート!$B154="","",   IF('別紙様式2-2（処遇改善加算対象外サービス　総括表）'!$F$22="","",'別紙様式2-2（処遇改善加算対象外サービス　総括表）'!$F$22))</f>
        <v/>
      </c>
      <c r="AU101" s="494" t="str">
        <f>IF(基本情報入力シート!$B154="","",   IF('別紙様式2-2（処遇改善加算対象外サービス　総括表）'!$F$23="","",'別紙様式2-2（処遇改善加算対象外サービス　総括表）'!$F$23))</f>
        <v/>
      </c>
      <c r="AV101" s="494" t="str">
        <f>IF(基本情報入力シート!$B154="","",   IF('別紙様式2-2（処遇改善加算対象外サービス　総括表）'!$F$24="","",'別紙様式2-2（処遇改善加算対象外サービス　総括表）'!$F$24))</f>
        <v/>
      </c>
      <c r="AW101" s="494" t="str">
        <f>IF(基本情報入力シート!$B154="","",   IF('別紙様式2-2（処遇改善加算対象外サービス　総括表）'!$F$25="","",'別紙様式2-2（処遇改善加算対象外サービス　総括表）'!$F$25))</f>
        <v/>
      </c>
      <c r="AX101" s="494" t="str">
        <f>IF(基本情報入力シート!$B154="","",   IF('別紙様式2-2（処遇改善加算対象外サービス　総括表）'!$F$26="","",'別紙様式2-2（処遇改善加算対象外サービス　総括表）'!$F$26))</f>
        <v/>
      </c>
      <c r="AY101" s="494" t="str">
        <f>IF(基本情報入力シート!$B154="","",   IF('別紙様式2-2（処遇改善加算対象外サービス　総括表）'!$F$27="","",'別紙様式2-2（処遇改善加算対象外サービス　総括表）'!$F$27))</f>
        <v/>
      </c>
      <c r="AZ101" s="494" t="str">
        <f>IF(基本情報入力シート!$B154="","",   IF('別紙様式2-2（処遇改善加算対象外サービス　総括表）'!$F$28="","",'別紙様式2-2（処遇改善加算対象外サービス　総括表）'!$F$28))</f>
        <v/>
      </c>
      <c r="BA101" s="494" t="str">
        <f>IF(基本情報入力シート!$B154="","",   IF('別紙様式2-2（処遇改善加算対象外サービス　総括表）'!$F$29="","",'別紙様式2-2（処遇改善加算対象外サービス　総括表）'!$F$29))</f>
        <v/>
      </c>
      <c r="BB101" s="494" t="str">
        <f>IF(基本情報入力シート!$B154="","",   IF('別紙様式2-2（処遇改善加算対象外サービス　総括表）'!$F$30="","",'別紙様式2-2（処遇改善加算対象外サービス　総括表）'!$F$30))</f>
        <v/>
      </c>
      <c r="BC101" s="494" t="str">
        <f>IF(基本情報入力シート!$B154="","",   IF('別紙様式2-2（処遇改善加算対象外サービス　総括表）'!$F$31="","",'別紙様式2-2（処遇改善加算対象外サービス　総括表）'!$F$31))</f>
        <v/>
      </c>
      <c r="BD101" s="494" t="str">
        <f>IF(基本情報入力シート!$B154="","",   IF('別紙様式2-2（処遇改善加算対象外サービス　総括表）'!$F$32="","",'別紙様式2-2（処遇改善加算対象外サービス　総括表）'!$F$32))</f>
        <v/>
      </c>
      <c r="BE101" s="494" t="str">
        <f>IF(基本情報入力シート!$B154="","",   IF('別紙様式2-2（処遇改善加算対象外サービス　総括表）'!$F$33="","",'別紙様式2-2（処遇改善加算対象外サービス　総括表）'!$F$33))</f>
        <v/>
      </c>
      <c r="BF101" s="494" t="str">
        <f>IF(基本情報入力シート!$B154="","",   IF('別紙様式2-2（処遇改善加算対象外サービス　総括表）'!$F$34="","",'別紙様式2-2（処遇改善加算対象外サービス　総括表）'!$F$34))</f>
        <v/>
      </c>
      <c r="BG101" s="494" t="str">
        <f>IF(基本情報入力シート!$B154="","",   IF('別紙様式2-2（処遇改善加算対象外サービス　総括表）'!$F$35="","",'別紙様式2-2（処遇改善加算対象外サービス　総括表）'!$F$35))</f>
        <v/>
      </c>
      <c r="BH101" s="494" t="str">
        <f>IF(基本情報入力シート!$B154="","",   IF('別紙様式2-2（処遇改善加算対象外サービス　総括表）'!$F$36="","",'別紙様式2-2（処遇改善加算対象外サービス　総括表）'!$F$36))</f>
        <v/>
      </c>
      <c r="BI101" s="494" t="str">
        <f>IF(基本情報入力シート!$B154="","",   IF('別紙様式2-2（処遇改善加算対象外サービス　総括表）'!$F$37="","",'別紙様式2-2（処遇改善加算対象外サービス　総括表）'!$F$37))</f>
        <v/>
      </c>
      <c r="BJ101" s="494" t="str">
        <f>IF(基本情報入力シート!$B154="","",   IF('別紙様式2-2（処遇改善加算対象外サービス　総括表）'!$F$38="","",'別紙様式2-2（処遇改善加算対象外サービス　総括表）'!$F$38))</f>
        <v/>
      </c>
      <c r="BK101" s="494" t="str">
        <f>IF(基本情報入力シート!$B154="","",   IF('別紙様式2-2（処遇改善加算対象外サービス　総括表）'!$F$39="","",'別紙様式2-2（処遇改善加算対象外サービス　総括表）'!$F$39))</f>
        <v/>
      </c>
      <c r="BL101" s="494" t="str">
        <f>IF(基本情報入力シート!$B154="","",   IF('別紙様式2-2（処遇改善加算対象外サービス　総括表）'!$F$40="","",'別紙様式2-2（処遇改善加算対象外サービス　総括表）'!$F$40))</f>
        <v/>
      </c>
      <c r="BM101" s="494" t="str">
        <f>IF(基本情報入力シート!$B154="","",   IF('別紙様式2-2（処遇改善加算対象外サービス　総括表）'!$F$41="","",'別紙様式2-2（処遇改善加算対象外サービス　総括表）'!$F$41))</f>
        <v/>
      </c>
      <c r="BN101" s="494" t="str">
        <f>IF(基本情報入力シート!$B154="","",   IF('別紙様式2-2（処遇改善加算対象外サービス　総括表）'!$F$42="","",'別紙様式2-2（処遇改善加算対象外サービス　総括表）'!$F$42))</f>
        <v/>
      </c>
      <c r="BO101" s="494" t="str">
        <f>IF(基本情報入力シート!$B154="","",   IF('別紙様式2-2（処遇改善加算対象外サービス　総括表）'!$F$43="","",'別紙様式2-2（処遇改善加算対象外サービス　総括表）'!$F$43))</f>
        <v/>
      </c>
      <c r="BP101" s="494" t="str">
        <f>IF(基本情報入力シート!$B154="","",   IF('別紙様式2-2（処遇改善加算対象外サービス　総括表）'!$F$44="","",'別紙様式2-2（処遇改善加算対象外サービス　総括表）'!$F$44))</f>
        <v/>
      </c>
      <c r="BQ101" s="494" t="str">
        <f>IF(基本情報入力シート!$B154="","",   IF('別紙様式2-2（処遇改善加算対象外サービス　総括表）'!$F$45="","",'別紙様式2-2（処遇改善加算対象外サービス　総括表）'!$F$45))</f>
        <v/>
      </c>
      <c r="BR101" s="494" t="str">
        <f>IF(基本情報入力シート!$B154="","",   IF('別紙様式2-2（処遇改善加算対象外サービス　総括表）'!$F$46="","",'別紙様式2-2（処遇改善加算対象外サービス　総括表）'!$F$46))</f>
        <v/>
      </c>
      <c r="BS101" s="494" t="str">
        <f>IF(基本情報入力シート!$B154="","",   IF('別紙様式2-2（処遇改善加算対象外サービス　総括表）'!$F$47="","",'別紙様式2-2（処遇改善加算対象外サービス　総括表）'!$F$47))</f>
        <v/>
      </c>
      <c r="BT101" s="494" t="str">
        <f>IF(基本情報入力シート!$B154="","",   IF('別紙様式2-2（処遇改善加算対象外サービス　総括表）'!$F$48="","",'別紙様式2-2（処遇改善加算対象外サービス　総括表）'!$F$48))</f>
        <v/>
      </c>
      <c r="BU101" s="494" t="str">
        <f>IF(基本情報入力シート!$B154="","",   IF('別紙様式2-2（処遇改善加算対象外サービス　総括表）'!$F$49="","",'別紙様式2-2（処遇改善加算対象外サービス　総括表）'!$F$49))</f>
        <v/>
      </c>
    </row>
    <row r="102" spans="1:73">
      <c r="A102" s="508" t="str">
        <f>IF('別紙様式2-3（個表） '!B112="","",'別紙様式2-3（個表） '!A112)</f>
        <v/>
      </c>
      <c r="B102" s="494" t="str">
        <f>IF(基本情報入力シート!B155="","",基本情報入力シート!B155)</f>
        <v/>
      </c>
      <c r="C102" s="513" t="str">
        <f>IF(基本情報入力シート!L155="","",基本情報入力シート!L155)</f>
        <v/>
      </c>
      <c r="D102" s="513" t="str">
        <f>IF(基本情報入力シート!Q155="","",基本情報入力シート!Q155)</f>
        <v/>
      </c>
      <c r="E102" s="513" t="str">
        <f>IF(基本情報入力シート!V155="","",基本情報入力シート!V155)</f>
        <v/>
      </c>
      <c r="F102" s="513" t="str">
        <f>IF(基本情報入力シート!W155="","",基本情報入力シート!W155)</f>
        <v/>
      </c>
      <c r="G102" s="513" t="str">
        <f>IF(基本情報入力シート!Z155="","",基本情報入力シート!Z155)</f>
        <v/>
      </c>
      <c r="H102" s="494" t="str">
        <f>IF(基本情報入力シート!AC155="","",基本情報入力シート!AC155)</f>
        <v/>
      </c>
      <c r="I102" s="514" t="str">
        <f>IF(基本情報入力シート!AD155="","",基本情報入力シート!AD155)</f>
        <v/>
      </c>
      <c r="J102" s="514" t="str">
        <f>IF(基本情報入力シート!AE155="","",基本情報入力シート!AE155)</f>
        <v/>
      </c>
      <c r="K102" s="508" t="str">
        <f>IF('別紙様式2-3（個表） '!J112="","",'別紙様式2-3（個表） '!J112)</f>
        <v/>
      </c>
      <c r="L102" s="508" t="str">
        <f>IF('別紙様式2-3（個表） '!K112="","",'別紙様式2-3（個表） '!K112)</f>
        <v/>
      </c>
      <c r="M102" s="508" t="str">
        <f>IF('別紙様式2-3（個表） '!L112="","",'別紙様式2-3（個表） '!L112)</f>
        <v/>
      </c>
      <c r="N102" s="508" t="str">
        <f>IF('別紙様式2-3（個表） '!M112="","",'別紙様式2-3（個表） '!M112)</f>
        <v/>
      </c>
      <c r="O102" s="508" t="str">
        <f>IF('別紙様式2-3（個表） '!N112="","",'別紙様式2-3（個表） '!N112)</f>
        <v/>
      </c>
      <c r="P102" s="508" t="str">
        <f>IF('別紙様式2-3（個表） '!O112="","",'別紙様式2-3（個表） '!O112)</f>
        <v>令和７年12月</v>
      </c>
      <c r="Q102" s="508" t="str">
        <f>IF('別紙様式2-3（個表） '!P112="","",'別紙様式2-3（個表） '!P112)</f>
        <v>未入力あり</v>
      </c>
      <c r="R102" s="508" t="str">
        <f>IF('別紙様式2-3（個表） '!Q112="","",'別紙様式2-3（個表） '!Q112)</f>
        <v/>
      </c>
      <c r="S102" s="508" t="str">
        <f>IF('別紙様式2-3（個表） '!R112="","",'別紙様式2-3（個表） '!R112)</f>
        <v/>
      </c>
      <c r="T102" s="508" t="str">
        <f>IF('別紙様式2-3（個表） '!S112="","",'別紙様式2-3（個表） '!S112)</f>
        <v/>
      </c>
      <c r="U102" s="494" t="str">
        <f>IF('別紙様式2-3（個表） '!T112="","",'別紙様式2-3（個表） '!T112)</f>
        <v/>
      </c>
      <c r="V102" s="508" t="str">
        <f ca="1">IF(基本情報入力シート!$B155="","",INDIRECT("基本情報入力シート!L1７"))</f>
        <v/>
      </c>
      <c r="W102" s="508" t="str">
        <f ca="1">IF(基本情報入力シート!$B155="","",INDIRECT("基本情報入力シート!L1８"))</f>
        <v/>
      </c>
      <c r="X102" s="508" t="str">
        <f ca="1">IF(基本情報入力シート!B155="","",INDIRECT("基本情報入力シート!L1９")&amp;(INDIRECT("基本情報入力シート!P19"))&amp;(INDIRECT("基本情報入力シート!Q19")))</f>
        <v/>
      </c>
      <c r="Y102" s="508" t="str">
        <f ca="1">IF(基本情報入力シート!$B155="","",INDIRECT("基本情報入力シート!L２０"))</f>
        <v/>
      </c>
      <c r="Z102" s="508" t="str">
        <f ca="1">IF(基本情報入力シート!$B155="","",INDIRECT("基本情報入力シート!L２１"))</f>
        <v/>
      </c>
      <c r="AA102" s="508" t="str">
        <f ca="1">IF(基本情報入力シート!$B155="","",INDIRECT("基本情報入力シート!L２２"))</f>
        <v/>
      </c>
      <c r="AB102" s="508" t="str">
        <f ca="1">IF(基本情報入力シート!$B155="","",INDIRECT("基本情報入力シート!L２３"))</f>
        <v/>
      </c>
      <c r="AC102" s="508" t="str">
        <f ca="1">IF(基本情報入力シート!$B155="","",INDIRECT("基本情報入力シート!L２４"))</f>
        <v/>
      </c>
      <c r="AD102" s="508" t="str">
        <f ca="1">IF(基本情報入力シート!$B155="","",INDIRECT("基本情報入力シート!L２５"))</f>
        <v/>
      </c>
      <c r="AE102" s="508" t="str">
        <f ca="1">IF(基本情報入力シート!$B155="","",INDIRECT("基本情報入力シート!L２6"))</f>
        <v/>
      </c>
      <c r="AF102" s="508" t="str">
        <f ca="1">IF(基本情報入力シート!$B155="","",INDIRECT("基本情報入力シート!L２７"))</f>
        <v/>
      </c>
      <c r="AG102" s="508" t="str">
        <f ca="1">IF(基本情報入力シート!$B155="","",INDIRECT("基本情報入力シート!L２８"))</f>
        <v/>
      </c>
      <c r="AH102" s="494" t="str">
        <f ca="1">IF(基本情報入力シート!$B155="","",INDIRECT("'別紙様式2-1（処遇改善加算対象サービス　総括表）'!AH18"))</f>
        <v/>
      </c>
      <c r="AI102" s="494" t="str">
        <f ca="1">IF(基本情報入力シート!$B155="","",INDIRECT("'別紙様式2-1（処遇改善加算対象サービス　総括表）'!AH２２"))</f>
        <v/>
      </c>
      <c r="AJ102" s="494" t="str">
        <f>IF(基本情報入力シート!$B155="","",IF('別紙様式2-1（処遇改善加算対象サービス　総括表）'!$B$24="","",
'別紙様式2-1（処遇改善加算対象サービス　総括表）'!$B$24))</f>
        <v/>
      </c>
      <c r="AK102" s="494" t="str">
        <f>IF(基本情報入力シート!$B155="","",IF('別紙様式2-1（処遇改善加算対象サービス　総括表）'!$B$25="","",
'別紙様式2-1（処遇改善加算対象サービス　総括表）'!$B$25))</f>
        <v/>
      </c>
      <c r="AL102" s="494" t="str">
        <f>IF(基本情報入力シート!$B155="","",IF('別紙様式2-1（処遇改善加算対象サービス　総括表）'!$B$26="","",
'別紙様式2-1（処遇改善加算対象サービス　総括表）'!$B$26))</f>
        <v/>
      </c>
      <c r="AM102" s="494" t="str">
        <f>IF(基本情報入力シート!$B155="","",IF('別紙様式2-1（処遇改善加算対象サービス　総括表）'!$B$30="","",
'別紙様式2-1（処遇改善加算対象サービス　総括表）'!$B$30))</f>
        <v/>
      </c>
      <c r="AN102" s="494" t="str">
        <f>IF(基本情報入力シート!$B155="","",IF('別紙様式2-1（処遇改善加算対象サービス　総括表）'!$B$31="","",
'別紙様式2-1（処遇改善加算対象サービス　総括表）'!$B$31))</f>
        <v/>
      </c>
      <c r="AO102" s="508" t="str">
        <f>IF(基本情報入力シート!$B155="","",IF('別紙様式2-1（処遇改善加算対象サービス　総括表）'!$M$32="","",
'別紙様式2-1（処遇改善加算対象サービス　総括表）'!$M$32))</f>
        <v/>
      </c>
      <c r="AP102" s="494" t="str">
        <f>IF(基本情報入力シート!$B155="","",   IF('別紙様式2-2（処遇改善加算対象外サービス　総括表）'!$AH$17="","",'別紙様式2-2（処遇改善加算対象外サービス　総括表）'!$AH$17))</f>
        <v/>
      </c>
      <c r="AQ102" s="494" t="str">
        <f>IF(基本情報入力シート!$B155="","",   IF('別紙様式2-2（処遇改善加算対象外サービス　総括表）'!$AH$18="","", '別紙様式2-2（処遇改善加算対象外サービス　総括表）'!$AH$18))</f>
        <v/>
      </c>
      <c r="AR102" s="494" t="str">
        <f>IF(基本情報入力シート!$B155="","",   IF('別紙様式2-2（処遇改善加算対象外サービス　総括表）'!$AH$19="","",'別紙様式2-2（処遇改善加算対象外サービス　総括表）'!$AH$19))</f>
        <v/>
      </c>
      <c r="AS102" s="494" t="str">
        <f>IF(基本情報入力シート!$B155="","",   IF('別紙様式2-2（処遇改善加算対象外サービス　総括表）'!$F$21="","",'別紙様式2-2（処遇改善加算対象外サービス　総括表）'!$F$21))</f>
        <v/>
      </c>
      <c r="AT102" s="494" t="str">
        <f>IF(基本情報入力シート!$B155="","",   IF('別紙様式2-2（処遇改善加算対象外サービス　総括表）'!$F$22="","",'別紙様式2-2（処遇改善加算対象外サービス　総括表）'!$F$22))</f>
        <v/>
      </c>
      <c r="AU102" s="494" t="str">
        <f>IF(基本情報入力シート!$B155="","",   IF('別紙様式2-2（処遇改善加算対象外サービス　総括表）'!$F$23="","",'別紙様式2-2（処遇改善加算対象外サービス　総括表）'!$F$23))</f>
        <v/>
      </c>
      <c r="AV102" s="494" t="str">
        <f>IF(基本情報入力シート!$B155="","",   IF('別紙様式2-2（処遇改善加算対象外サービス　総括表）'!$F$24="","",'別紙様式2-2（処遇改善加算対象外サービス　総括表）'!$F$24))</f>
        <v/>
      </c>
      <c r="AW102" s="494" t="str">
        <f>IF(基本情報入力シート!$B155="","",   IF('別紙様式2-2（処遇改善加算対象外サービス　総括表）'!$F$25="","",'別紙様式2-2（処遇改善加算対象外サービス　総括表）'!$F$25))</f>
        <v/>
      </c>
      <c r="AX102" s="494" t="str">
        <f>IF(基本情報入力シート!$B155="","",   IF('別紙様式2-2（処遇改善加算対象外サービス　総括表）'!$F$26="","",'別紙様式2-2（処遇改善加算対象外サービス　総括表）'!$F$26))</f>
        <v/>
      </c>
      <c r="AY102" s="494" t="str">
        <f>IF(基本情報入力シート!$B155="","",   IF('別紙様式2-2（処遇改善加算対象外サービス　総括表）'!$F$27="","",'別紙様式2-2（処遇改善加算対象外サービス　総括表）'!$F$27))</f>
        <v/>
      </c>
      <c r="AZ102" s="494" t="str">
        <f>IF(基本情報入力シート!$B155="","",   IF('別紙様式2-2（処遇改善加算対象外サービス　総括表）'!$F$28="","",'別紙様式2-2（処遇改善加算対象外サービス　総括表）'!$F$28))</f>
        <v/>
      </c>
      <c r="BA102" s="494" t="str">
        <f>IF(基本情報入力シート!$B155="","",   IF('別紙様式2-2（処遇改善加算対象外サービス　総括表）'!$F$29="","",'別紙様式2-2（処遇改善加算対象外サービス　総括表）'!$F$29))</f>
        <v/>
      </c>
      <c r="BB102" s="494" t="str">
        <f>IF(基本情報入力シート!$B155="","",   IF('別紙様式2-2（処遇改善加算対象外サービス　総括表）'!$F$30="","",'別紙様式2-2（処遇改善加算対象外サービス　総括表）'!$F$30))</f>
        <v/>
      </c>
      <c r="BC102" s="494" t="str">
        <f>IF(基本情報入力シート!$B155="","",   IF('別紙様式2-2（処遇改善加算対象外サービス　総括表）'!$F$31="","",'別紙様式2-2（処遇改善加算対象外サービス　総括表）'!$F$31))</f>
        <v/>
      </c>
      <c r="BD102" s="494" t="str">
        <f>IF(基本情報入力シート!$B155="","",   IF('別紙様式2-2（処遇改善加算対象外サービス　総括表）'!$F$32="","",'別紙様式2-2（処遇改善加算対象外サービス　総括表）'!$F$32))</f>
        <v/>
      </c>
      <c r="BE102" s="494" t="str">
        <f>IF(基本情報入力シート!$B155="","",   IF('別紙様式2-2（処遇改善加算対象外サービス　総括表）'!$F$33="","",'別紙様式2-2（処遇改善加算対象外サービス　総括表）'!$F$33))</f>
        <v/>
      </c>
      <c r="BF102" s="494" t="str">
        <f>IF(基本情報入力シート!$B155="","",   IF('別紙様式2-2（処遇改善加算対象外サービス　総括表）'!$F$34="","",'別紙様式2-2（処遇改善加算対象外サービス　総括表）'!$F$34))</f>
        <v/>
      </c>
      <c r="BG102" s="494" t="str">
        <f>IF(基本情報入力シート!$B155="","",   IF('別紙様式2-2（処遇改善加算対象外サービス　総括表）'!$F$35="","",'別紙様式2-2（処遇改善加算対象外サービス　総括表）'!$F$35))</f>
        <v/>
      </c>
      <c r="BH102" s="494" t="str">
        <f>IF(基本情報入力シート!$B155="","",   IF('別紙様式2-2（処遇改善加算対象外サービス　総括表）'!$F$36="","",'別紙様式2-2（処遇改善加算対象外サービス　総括表）'!$F$36))</f>
        <v/>
      </c>
      <c r="BI102" s="494" t="str">
        <f>IF(基本情報入力シート!$B155="","",   IF('別紙様式2-2（処遇改善加算対象外サービス　総括表）'!$F$37="","",'別紙様式2-2（処遇改善加算対象外サービス　総括表）'!$F$37))</f>
        <v/>
      </c>
      <c r="BJ102" s="494" t="str">
        <f>IF(基本情報入力シート!$B155="","",   IF('別紙様式2-2（処遇改善加算対象外サービス　総括表）'!$F$38="","",'別紙様式2-2（処遇改善加算対象外サービス　総括表）'!$F$38))</f>
        <v/>
      </c>
      <c r="BK102" s="494" t="str">
        <f>IF(基本情報入力シート!$B155="","",   IF('別紙様式2-2（処遇改善加算対象外サービス　総括表）'!$F$39="","",'別紙様式2-2（処遇改善加算対象外サービス　総括表）'!$F$39))</f>
        <v/>
      </c>
      <c r="BL102" s="494" t="str">
        <f>IF(基本情報入力シート!$B155="","",   IF('別紙様式2-2（処遇改善加算対象外サービス　総括表）'!$F$40="","",'別紙様式2-2（処遇改善加算対象外サービス　総括表）'!$F$40))</f>
        <v/>
      </c>
      <c r="BM102" s="494" t="str">
        <f>IF(基本情報入力シート!$B155="","",   IF('別紙様式2-2（処遇改善加算対象外サービス　総括表）'!$F$41="","",'別紙様式2-2（処遇改善加算対象外サービス　総括表）'!$F$41))</f>
        <v/>
      </c>
      <c r="BN102" s="494" t="str">
        <f>IF(基本情報入力シート!$B155="","",   IF('別紙様式2-2（処遇改善加算対象外サービス　総括表）'!$F$42="","",'別紙様式2-2（処遇改善加算対象外サービス　総括表）'!$F$42))</f>
        <v/>
      </c>
      <c r="BO102" s="494" t="str">
        <f>IF(基本情報入力シート!$B155="","",   IF('別紙様式2-2（処遇改善加算対象外サービス　総括表）'!$F$43="","",'別紙様式2-2（処遇改善加算対象外サービス　総括表）'!$F$43))</f>
        <v/>
      </c>
      <c r="BP102" s="494" t="str">
        <f>IF(基本情報入力シート!$B155="","",   IF('別紙様式2-2（処遇改善加算対象外サービス　総括表）'!$F$44="","",'別紙様式2-2（処遇改善加算対象外サービス　総括表）'!$F$44))</f>
        <v/>
      </c>
      <c r="BQ102" s="494" t="str">
        <f>IF(基本情報入力シート!$B155="","",   IF('別紙様式2-2（処遇改善加算対象外サービス　総括表）'!$F$45="","",'別紙様式2-2（処遇改善加算対象外サービス　総括表）'!$F$45))</f>
        <v/>
      </c>
      <c r="BR102" s="494" t="str">
        <f>IF(基本情報入力シート!$B155="","",   IF('別紙様式2-2（処遇改善加算対象外サービス　総括表）'!$F$46="","",'別紙様式2-2（処遇改善加算対象外サービス　総括表）'!$F$46))</f>
        <v/>
      </c>
      <c r="BS102" s="494" t="str">
        <f>IF(基本情報入力シート!$B155="","",   IF('別紙様式2-2（処遇改善加算対象外サービス　総括表）'!$F$47="","",'別紙様式2-2（処遇改善加算対象外サービス　総括表）'!$F$47))</f>
        <v/>
      </c>
      <c r="BT102" s="494" t="str">
        <f>IF(基本情報入力シート!$B155="","",   IF('別紙様式2-2（処遇改善加算対象外サービス　総括表）'!$F$48="","",'別紙様式2-2（処遇改善加算対象外サービス　総括表）'!$F$48))</f>
        <v/>
      </c>
      <c r="BU102" s="494" t="str">
        <f>IF(基本情報入力シート!$B155="","",   IF('別紙様式2-2（処遇改善加算対象外サービス　総括表）'!$F$49="","",'別紙様式2-2（処遇改善加算対象外サービス　総括表）'!$F$49))</f>
        <v/>
      </c>
    </row>
    <row r="103" spans="1:73">
      <c r="A103" s="508" t="str">
        <f>IF('別紙様式2-3（個表） '!B113="","",'別紙様式2-3（個表） '!A113)</f>
        <v/>
      </c>
      <c r="B103" s="494" t="str">
        <f>IF(基本情報入力シート!B156="","",基本情報入力シート!B156)</f>
        <v/>
      </c>
      <c r="C103" s="513" t="str">
        <f>IF(基本情報入力シート!L156="","",基本情報入力シート!L156)</f>
        <v/>
      </c>
      <c r="D103" s="513" t="str">
        <f>IF(基本情報入力シート!Q156="","",基本情報入力シート!Q156)</f>
        <v/>
      </c>
      <c r="E103" s="513" t="str">
        <f>IF(基本情報入力シート!V156="","",基本情報入力シート!V156)</f>
        <v/>
      </c>
      <c r="F103" s="513" t="str">
        <f>IF(基本情報入力シート!W156="","",基本情報入力シート!W156)</f>
        <v/>
      </c>
      <c r="G103" s="513" t="str">
        <f>IF(基本情報入力シート!Z156="","",基本情報入力シート!Z156)</f>
        <v/>
      </c>
      <c r="H103" s="494" t="str">
        <f>IF(基本情報入力シート!AC156="","",基本情報入力シート!AC156)</f>
        <v/>
      </c>
      <c r="I103" s="514" t="str">
        <f>IF(基本情報入力シート!AD156="","",基本情報入力シート!AD156)</f>
        <v/>
      </c>
      <c r="J103" s="514" t="str">
        <f>IF(基本情報入力シート!AE156="","",基本情報入力シート!AE156)</f>
        <v/>
      </c>
      <c r="K103" s="508" t="str">
        <f>IF('別紙様式2-3（個表） '!J113="","",'別紙様式2-3（個表） '!J113)</f>
        <v/>
      </c>
      <c r="L103" s="508" t="str">
        <f>IF('別紙様式2-3（個表） '!K113="","",'別紙様式2-3（個表） '!K113)</f>
        <v/>
      </c>
      <c r="M103" s="508" t="str">
        <f>IF('別紙様式2-3（個表） '!L113="","",'別紙様式2-3（個表） '!L113)</f>
        <v/>
      </c>
      <c r="N103" s="508" t="str">
        <f>IF('別紙様式2-3（個表） '!M113="","",'別紙様式2-3（個表） '!M113)</f>
        <v/>
      </c>
      <c r="O103" s="508" t="str">
        <f>IF('別紙様式2-3（個表） '!N113="","",'別紙様式2-3（個表） '!N113)</f>
        <v/>
      </c>
      <c r="P103" s="508" t="str">
        <f>IF('別紙様式2-3（個表） '!O113="","",'別紙様式2-3（個表） '!O113)</f>
        <v>令和７年12月</v>
      </c>
      <c r="Q103" s="508" t="str">
        <f>IF('別紙様式2-3（個表） '!P113="","",'別紙様式2-3（個表） '!P113)</f>
        <v>未入力あり</v>
      </c>
      <c r="R103" s="508" t="str">
        <f>IF('別紙様式2-3（個表） '!Q113="","",'別紙様式2-3（個表） '!Q113)</f>
        <v/>
      </c>
      <c r="S103" s="508" t="str">
        <f>IF('別紙様式2-3（個表） '!R113="","",'別紙様式2-3（個表） '!R113)</f>
        <v/>
      </c>
      <c r="T103" s="508" t="str">
        <f>IF('別紙様式2-3（個表） '!S113="","",'別紙様式2-3（個表） '!S113)</f>
        <v/>
      </c>
      <c r="U103" s="494" t="str">
        <f>IF('別紙様式2-3（個表） '!T113="","",'別紙様式2-3（個表） '!T113)</f>
        <v/>
      </c>
      <c r="V103" s="508" t="str">
        <f ca="1">IF(基本情報入力シート!$B156="","",INDIRECT("基本情報入力シート!L1７"))</f>
        <v/>
      </c>
      <c r="W103" s="508" t="str">
        <f ca="1">IF(基本情報入力シート!$B156="","",INDIRECT("基本情報入力シート!L1８"))</f>
        <v/>
      </c>
      <c r="X103" s="508" t="str">
        <f ca="1">IF(基本情報入力シート!B156="","",INDIRECT("基本情報入力シート!L1９")&amp;(INDIRECT("基本情報入力シート!P19"))&amp;(INDIRECT("基本情報入力シート!Q19")))</f>
        <v/>
      </c>
      <c r="Y103" s="508" t="str">
        <f ca="1">IF(基本情報入力シート!$B156="","",INDIRECT("基本情報入力シート!L２０"))</f>
        <v/>
      </c>
      <c r="Z103" s="508" t="str">
        <f ca="1">IF(基本情報入力シート!$B156="","",INDIRECT("基本情報入力シート!L２１"))</f>
        <v/>
      </c>
      <c r="AA103" s="508" t="str">
        <f ca="1">IF(基本情報入力シート!$B156="","",INDIRECT("基本情報入力シート!L２２"))</f>
        <v/>
      </c>
      <c r="AB103" s="508" t="str">
        <f ca="1">IF(基本情報入力シート!$B156="","",INDIRECT("基本情報入力シート!L２３"))</f>
        <v/>
      </c>
      <c r="AC103" s="508" t="str">
        <f ca="1">IF(基本情報入力シート!$B156="","",INDIRECT("基本情報入力シート!L２４"))</f>
        <v/>
      </c>
      <c r="AD103" s="508" t="str">
        <f ca="1">IF(基本情報入力シート!$B156="","",INDIRECT("基本情報入力シート!L２５"))</f>
        <v/>
      </c>
      <c r="AE103" s="508" t="str">
        <f ca="1">IF(基本情報入力シート!$B156="","",INDIRECT("基本情報入力シート!L２6"))</f>
        <v/>
      </c>
      <c r="AF103" s="508" t="str">
        <f ca="1">IF(基本情報入力シート!$B156="","",INDIRECT("基本情報入力シート!L２７"))</f>
        <v/>
      </c>
      <c r="AG103" s="508" t="str">
        <f ca="1">IF(基本情報入力シート!$B156="","",INDIRECT("基本情報入力シート!L２８"))</f>
        <v/>
      </c>
      <c r="AH103" s="494" t="str">
        <f ca="1">IF(基本情報入力シート!$B156="","",INDIRECT("'別紙様式2-1（処遇改善加算対象サービス　総括表）'!AH18"))</f>
        <v/>
      </c>
      <c r="AI103" s="494" t="str">
        <f ca="1">IF(基本情報入力シート!$B156="","",INDIRECT("'別紙様式2-1（処遇改善加算対象サービス　総括表）'!AH２２"))</f>
        <v/>
      </c>
      <c r="AJ103" s="494" t="str">
        <f>IF(基本情報入力シート!$B156="","",IF('別紙様式2-1（処遇改善加算対象サービス　総括表）'!$B$24="","",
'別紙様式2-1（処遇改善加算対象サービス　総括表）'!$B$24))</f>
        <v/>
      </c>
      <c r="AK103" s="494" t="str">
        <f>IF(基本情報入力シート!$B156="","",IF('別紙様式2-1（処遇改善加算対象サービス　総括表）'!$B$25="","",
'別紙様式2-1（処遇改善加算対象サービス　総括表）'!$B$25))</f>
        <v/>
      </c>
      <c r="AL103" s="494" t="str">
        <f>IF(基本情報入力シート!$B156="","",IF('別紙様式2-1（処遇改善加算対象サービス　総括表）'!$B$26="","",
'別紙様式2-1（処遇改善加算対象サービス　総括表）'!$B$26))</f>
        <v/>
      </c>
      <c r="AM103" s="494" t="str">
        <f>IF(基本情報入力シート!$B156="","",IF('別紙様式2-1（処遇改善加算対象サービス　総括表）'!$B$30="","",
'別紙様式2-1（処遇改善加算対象サービス　総括表）'!$B$30))</f>
        <v/>
      </c>
      <c r="AN103" s="494" t="str">
        <f>IF(基本情報入力シート!$B156="","",IF('別紙様式2-1（処遇改善加算対象サービス　総括表）'!$B$31="","",
'別紙様式2-1（処遇改善加算対象サービス　総括表）'!$B$31))</f>
        <v/>
      </c>
      <c r="AO103" s="508" t="str">
        <f>IF(基本情報入力シート!$B156="","",IF('別紙様式2-1（処遇改善加算対象サービス　総括表）'!$M$32="","",
'別紙様式2-1（処遇改善加算対象サービス　総括表）'!$M$32))</f>
        <v/>
      </c>
      <c r="AP103" s="494" t="str">
        <f>IF(基本情報入力シート!$B156="","",   IF('別紙様式2-2（処遇改善加算対象外サービス　総括表）'!$AH$17="","",'別紙様式2-2（処遇改善加算対象外サービス　総括表）'!$AH$17))</f>
        <v/>
      </c>
      <c r="AQ103" s="494" t="str">
        <f>IF(基本情報入力シート!$B156="","",   IF('別紙様式2-2（処遇改善加算対象外サービス　総括表）'!$AH$18="","", '別紙様式2-2（処遇改善加算対象外サービス　総括表）'!$AH$18))</f>
        <v/>
      </c>
      <c r="AR103" s="494" t="str">
        <f>IF(基本情報入力シート!$B156="","",   IF('別紙様式2-2（処遇改善加算対象外サービス　総括表）'!$AH$19="","",'別紙様式2-2（処遇改善加算対象外サービス　総括表）'!$AH$19))</f>
        <v/>
      </c>
      <c r="AS103" s="494" t="str">
        <f>IF(基本情報入力シート!$B156="","",   IF('別紙様式2-2（処遇改善加算対象外サービス　総括表）'!$F$21="","",'別紙様式2-2（処遇改善加算対象外サービス　総括表）'!$F$21))</f>
        <v/>
      </c>
      <c r="AT103" s="494" t="str">
        <f>IF(基本情報入力シート!$B156="","",   IF('別紙様式2-2（処遇改善加算対象外サービス　総括表）'!$F$22="","",'別紙様式2-2（処遇改善加算対象外サービス　総括表）'!$F$22))</f>
        <v/>
      </c>
      <c r="AU103" s="494" t="str">
        <f>IF(基本情報入力シート!$B156="","",   IF('別紙様式2-2（処遇改善加算対象外サービス　総括表）'!$F$23="","",'別紙様式2-2（処遇改善加算対象外サービス　総括表）'!$F$23))</f>
        <v/>
      </c>
      <c r="AV103" s="494" t="str">
        <f>IF(基本情報入力シート!$B156="","",   IF('別紙様式2-2（処遇改善加算対象外サービス　総括表）'!$F$24="","",'別紙様式2-2（処遇改善加算対象外サービス　総括表）'!$F$24))</f>
        <v/>
      </c>
      <c r="AW103" s="494" t="str">
        <f>IF(基本情報入力シート!$B156="","",   IF('別紙様式2-2（処遇改善加算対象外サービス　総括表）'!$F$25="","",'別紙様式2-2（処遇改善加算対象外サービス　総括表）'!$F$25))</f>
        <v/>
      </c>
      <c r="AX103" s="494" t="str">
        <f>IF(基本情報入力シート!$B156="","",   IF('別紙様式2-2（処遇改善加算対象外サービス　総括表）'!$F$26="","",'別紙様式2-2（処遇改善加算対象外サービス　総括表）'!$F$26))</f>
        <v/>
      </c>
      <c r="AY103" s="494" t="str">
        <f>IF(基本情報入力シート!$B156="","",   IF('別紙様式2-2（処遇改善加算対象外サービス　総括表）'!$F$27="","",'別紙様式2-2（処遇改善加算対象外サービス　総括表）'!$F$27))</f>
        <v/>
      </c>
      <c r="AZ103" s="494" t="str">
        <f>IF(基本情報入力シート!$B156="","",   IF('別紙様式2-2（処遇改善加算対象外サービス　総括表）'!$F$28="","",'別紙様式2-2（処遇改善加算対象外サービス　総括表）'!$F$28))</f>
        <v/>
      </c>
      <c r="BA103" s="494" t="str">
        <f>IF(基本情報入力シート!$B156="","",   IF('別紙様式2-2（処遇改善加算対象外サービス　総括表）'!$F$29="","",'別紙様式2-2（処遇改善加算対象外サービス　総括表）'!$F$29))</f>
        <v/>
      </c>
      <c r="BB103" s="494" t="str">
        <f>IF(基本情報入力シート!$B156="","",   IF('別紙様式2-2（処遇改善加算対象外サービス　総括表）'!$F$30="","",'別紙様式2-2（処遇改善加算対象外サービス　総括表）'!$F$30))</f>
        <v/>
      </c>
      <c r="BC103" s="494" t="str">
        <f>IF(基本情報入力シート!$B156="","",   IF('別紙様式2-2（処遇改善加算対象外サービス　総括表）'!$F$31="","",'別紙様式2-2（処遇改善加算対象外サービス　総括表）'!$F$31))</f>
        <v/>
      </c>
      <c r="BD103" s="494" t="str">
        <f>IF(基本情報入力シート!$B156="","",   IF('別紙様式2-2（処遇改善加算対象外サービス　総括表）'!$F$32="","",'別紙様式2-2（処遇改善加算対象外サービス　総括表）'!$F$32))</f>
        <v/>
      </c>
      <c r="BE103" s="494" t="str">
        <f>IF(基本情報入力シート!$B156="","",   IF('別紙様式2-2（処遇改善加算対象外サービス　総括表）'!$F$33="","",'別紙様式2-2（処遇改善加算対象外サービス　総括表）'!$F$33))</f>
        <v/>
      </c>
      <c r="BF103" s="494" t="str">
        <f>IF(基本情報入力シート!$B156="","",   IF('別紙様式2-2（処遇改善加算対象外サービス　総括表）'!$F$34="","",'別紙様式2-2（処遇改善加算対象外サービス　総括表）'!$F$34))</f>
        <v/>
      </c>
      <c r="BG103" s="494" t="str">
        <f>IF(基本情報入力シート!$B156="","",   IF('別紙様式2-2（処遇改善加算対象外サービス　総括表）'!$F$35="","",'別紙様式2-2（処遇改善加算対象外サービス　総括表）'!$F$35))</f>
        <v/>
      </c>
      <c r="BH103" s="494" t="str">
        <f>IF(基本情報入力シート!$B156="","",   IF('別紙様式2-2（処遇改善加算対象外サービス　総括表）'!$F$36="","",'別紙様式2-2（処遇改善加算対象外サービス　総括表）'!$F$36))</f>
        <v/>
      </c>
      <c r="BI103" s="494" t="str">
        <f>IF(基本情報入力シート!$B156="","",   IF('別紙様式2-2（処遇改善加算対象外サービス　総括表）'!$F$37="","",'別紙様式2-2（処遇改善加算対象外サービス　総括表）'!$F$37))</f>
        <v/>
      </c>
      <c r="BJ103" s="494" t="str">
        <f>IF(基本情報入力シート!$B156="","",   IF('別紙様式2-2（処遇改善加算対象外サービス　総括表）'!$F$38="","",'別紙様式2-2（処遇改善加算対象外サービス　総括表）'!$F$38))</f>
        <v/>
      </c>
      <c r="BK103" s="494" t="str">
        <f>IF(基本情報入力シート!$B156="","",   IF('別紙様式2-2（処遇改善加算対象外サービス　総括表）'!$F$39="","",'別紙様式2-2（処遇改善加算対象外サービス　総括表）'!$F$39))</f>
        <v/>
      </c>
      <c r="BL103" s="494" t="str">
        <f>IF(基本情報入力シート!$B156="","",   IF('別紙様式2-2（処遇改善加算対象外サービス　総括表）'!$F$40="","",'別紙様式2-2（処遇改善加算対象外サービス　総括表）'!$F$40))</f>
        <v/>
      </c>
      <c r="BM103" s="494" t="str">
        <f>IF(基本情報入力シート!$B156="","",   IF('別紙様式2-2（処遇改善加算対象外サービス　総括表）'!$F$41="","",'別紙様式2-2（処遇改善加算対象外サービス　総括表）'!$F$41))</f>
        <v/>
      </c>
      <c r="BN103" s="494" t="str">
        <f>IF(基本情報入力シート!$B156="","",   IF('別紙様式2-2（処遇改善加算対象外サービス　総括表）'!$F$42="","",'別紙様式2-2（処遇改善加算対象外サービス　総括表）'!$F$42))</f>
        <v/>
      </c>
      <c r="BO103" s="494" t="str">
        <f>IF(基本情報入力シート!$B156="","",   IF('別紙様式2-2（処遇改善加算対象外サービス　総括表）'!$F$43="","",'別紙様式2-2（処遇改善加算対象外サービス　総括表）'!$F$43))</f>
        <v/>
      </c>
      <c r="BP103" s="494" t="str">
        <f>IF(基本情報入力シート!$B156="","",   IF('別紙様式2-2（処遇改善加算対象外サービス　総括表）'!$F$44="","",'別紙様式2-2（処遇改善加算対象外サービス　総括表）'!$F$44))</f>
        <v/>
      </c>
      <c r="BQ103" s="494" t="str">
        <f>IF(基本情報入力シート!$B156="","",   IF('別紙様式2-2（処遇改善加算対象外サービス　総括表）'!$F$45="","",'別紙様式2-2（処遇改善加算対象外サービス　総括表）'!$F$45))</f>
        <v/>
      </c>
      <c r="BR103" s="494" t="str">
        <f>IF(基本情報入力シート!$B156="","",   IF('別紙様式2-2（処遇改善加算対象外サービス　総括表）'!$F$46="","",'別紙様式2-2（処遇改善加算対象外サービス　総括表）'!$F$46))</f>
        <v/>
      </c>
      <c r="BS103" s="494" t="str">
        <f>IF(基本情報入力シート!$B156="","",   IF('別紙様式2-2（処遇改善加算対象外サービス　総括表）'!$F$47="","",'別紙様式2-2（処遇改善加算対象外サービス　総括表）'!$F$47))</f>
        <v/>
      </c>
      <c r="BT103" s="494" t="str">
        <f>IF(基本情報入力シート!$B156="","",   IF('別紙様式2-2（処遇改善加算対象外サービス　総括表）'!$F$48="","",'別紙様式2-2（処遇改善加算対象外サービス　総括表）'!$F$48))</f>
        <v/>
      </c>
      <c r="BU103" s="494" t="str">
        <f>IF(基本情報入力シート!$B156="","",   IF('別紙様式2-2（処遇改善加算対象外サービス　総括表）'!$F$49="","",'別紙様式2-2（処遇改善加算対象外サービス　総括表）'!$F$49))</f>
        <v/>
      </c>
    </row>
    <row r="104" spans="1:73">
      <c r="A104" s="508" t="str">
        <f>IF('別紙様式2-3（個表） '!B114="","",'別紙様式2-3（個表） '!A114)</f>
        <v/>
      </c>
      <c r="B104" s="494" t="str">
        <f>IF(基本情報入力シート!B157="","",基本情報入力シート!B157)</f>
        <v/>
      </c>
      <c r="C104" s="513" t="str">
        <f>IF(基本情報入力シート!L157="","",基本情報入力シート!L157)</f>
        <v/>
      </c>
      <c r="D104" s="513" t="str">
        <f>IF(基本情報入力シート!Q157="","",基本情報入力シート!Q157)</f>
        <v/>
      </c>
      <c r="E104" s="513" t="str">
        <f>IF(基本情報入力シート!V157="","",基本情報入力シート!V157)</f>
        <v/>
      </c>
      <c r="F104" s="513" t="str">
        <f>IF(基本情報入力シート!W157="","",基本情報入力シート!W157)</f>
        <v/>
      </c>
      <c r="G104" s="513" t="str">
        <f>IF(基本情報入力シート!Z157="","",基本情報入力シート!Z157)</f>
        <v/>
      </c>
      <c r="H104" s="494" t="str">
        <f>IF(基本情報入力シート!AC157="","",基本情報入力シート!AC157)</f>
        <v/>
      </c>
      <c r="I104" s="514" t="str">
        <f>IF(基本情報入力シート!AD157="","",基本情報入力シート!AD157)</f>
        <v/>
      </c>
      <c r="J104" s="514" t="str">
        <f>IF(基本情報入力シート!AE157="","",基本情報入力シート!AE157)</f>
        <v/>
      </c>
      <c r="K104" s="508" t="str">
        <f>IF('別紙様式2-3（個表） '!J114="","",'別紙様式2-3（個表） '!J114)</f>
        <v/>
      </c>
      <c r="L104" s="508" t="str">
        <f>IF('別紙様式2-3（個表） '!K114="","",'別紙様式2-3（個表） '!K114)</f>
        <v/>
      </c>
      <c r="M104" s="508" t="str">
        <f>IF('別紙様式2-3（個表） '!L114="","",'別紙様式2-3（個表） '!L114)</f>
        <v/>
      </c>
      <c r="N104" s="508" t="str">
        <f>IF('別紙様式2-3（個表） '!M114="","",'別紙様式2-3（個表） '!M114)</f>
        <v/>
      </c>
      <c r="O104" s="508" t="str">
        <f>IF('別紙様式2-3（個表） '!N114="","",'別紙様式2-3（個表） '!N114)</f>
        <v/>
      </c>
      <c r="P104" s="508" t="str">
        <f>IF('別紙様式2-3（個表） '!O114="","",'別紙様式2-3（個表） '!O114)</f>
        <v>令和７年12月</v>
      </c>
      <c r="Q104" s="508" t="str">
        <f>IF('別紙様式2-3（個表） '!P114="","",'別紙様式2-3（個表） '!P114)</f>
        <v>未入力あり</v>
      </c>
      <c r="R104" s="508" t="str">
        <f>IF('別紙様式2-3（個表） '!Q114="","",'別紙様式2-3（個表） '!Q114)</f>
        <v/>
      </c>
      <c r="S104" s="508" t="str">
        <f>IF('別紙様式2-3（個表） '!R114="","",'別紙様式2-3（個表） '!R114)</f>
        <v/>
      </c>
      <c r="T104" s="508" t="str">
        <f>IF('別紙様式2-3（個表） '!S114="","",'別紙様式2-3（個表） '!S114)</f>
        <v/>
      </c>
      <c r="U104" s="494" t="str">
        <f>IF('別紙様式2-3（個表） '!T114="","",'別紙様式2-3（個表） '!T114)</f>
        <v/>
      </c>
      <c r="V104" s="508" t="str">
        <f ca="1">IF(基本情報入力シート!$B157="","",INDIRECT("基本情報入力シート!L1７"))</f>
        <v/>
      </c>
      <c r="W104" s="508" t="str">
        <f ca="1">IF(基本情報入力シート!$B157="","",INDIRECT("基本情報入力シート!L1８"))</f>
        <v/>
      </c>
      <c r="X104" s="508" t="str">
        <f ca="1">IF(基本情報入力シート!B157="","",INDIRECT("基本情報入力シート!L1９")&amp;(INDIRECT("基本情報入力シート!P19"))&amp;(INDIRECT("基本情報入力シート!Q19")))</f>
        <v/>
      </c>
      <c r="Y104" s="508" t="str">
        <f ca="1">IF(基本情報入力シート!$B157="","",INDIRECT("基本情報入力シート!L２０"))</f>
        <v/>
      </c>
      <c r="Z104" s="508" t="str">
        <f ca="1">IF(基本情報入力シート!$B157="","",INDIRECT("基本情報入力シート!L２１"))</f>
        <v/>
      </c>
      <c r="AA104" s="508" t="str">
        <f ca="1">IF(基本情報入力シート!$B157="","",INDIRECT("基本情報入力シート!L２２"))</f>
        <v/>
      </c>
      <c r="AB104" s="508" t="str">
        <f ca="1">IF(基本情報入力シート!$B157="","",INDIRECT("基本情報入力シート!L２３"))</f>
        <v/>
      </c>
      <c r="AC104" s="508" t="str">
        <f ca="1">IF(基本情報入力シート!$B157="","",INDIRECT("基本情報入力シート!L２４"))</f>
        <v/>
      </c>
      <c r="AD104" s="508" t="str">
        <f ca="1">IF(基本情報入力シート!$B157="","",INDIRECT("基本情報入力シート!L２５"))</f>
        <v/>
      </c>
      <c r="AE104" s="508" t="str">
        <f ca="1">IF(基本情報入力シート!$B157="","",INDIRECT("基本情報入力シート!L２6"))</f>
        <v/>
      </c>
      <c r="AF104" s="508" t="str">
        <f ca="1">IF(基本情報入力シート!$B157="","",INDIRECT("基本情報入力シート!L２７"))</f>
        <v/>
      </c>
      <c r="AG104" s="508" t="str">
        <f ca="1">IF(基本情報入力シート!$B157="","",INDIRECT("基本情報入力シート!L２８"))</f>
        <v/>
      </c>
      <c r="AH104" s="494" t="str">
        <f ca="1">IF(基本情報入力シート!$B157="","",INDIRECT("'別紙様式2-1（処遇改善加算対象サービス　総括表）'!AH18"))</f>
        <v/>
      </c>
      <c r="AI104" s="494" t="str">
        <f ca="1">IF(基本情報入力シート!$B157="","",INDIRECT("'別紙様式2-1（処遇改善加算対象サービス　総括表）'!AH２２"))</f>
        <v/>
      </c>
      <c r="AJ104" s="494" t="str">
        <f>IF(基本情報入力シート!$B157="","",IF('別紙様式2-1（処遇改善加算対象サービス　総括表）'!$B$24="","",
'別紙様式2-1（処遇改善加算対象サービス　総括表）'!$B$24))</f>
        <v/>
      </c>
      <c r="AK104" s="494" t="str">
        <f>IF(基本情報入力シート!$B157="","",IF('別紙様式2-1（処遇改善加算対象サービス　総括表）'!$B$25="","",
'別紙様式2-1（処遇改善加算対象サービス　総括表）'!$B$25))</f>
        <v/>
      </c>
      <c r="AL104" s="494" t="str">
        <f>IF(基本情報入力シート!$B157="","",IF('別紙様式2-1（処遇改善加算対象サービス　総括表）'!$B$26="","",
'別紙様式2-1（処遇改善加算対象サービス　総括表）'!$B$26))</f>
        <v/>
      </c>
      <c r="AM104" s="494" t="str">
        <f>IF(基本情報入力シート!$B157="","",IF('別紙様式2-1（処遇改善加算対象サービス　総括表）'!$B$30="","",
'別紙様式2-1（処遇改善加算対象サービス　総括表）'!$B$30))</f>
        <v/>
      </c>
      <c r="AN104" s="494" t="str">
        <f>IF(基本情報入力シート!$B157="","",IF('別紙様式2-1（処遇改善加算対象サービス　総括表）'!$B$31="","",
'別紙様式2-1（処遇改善加算対象サービス　総括表）'!$B$31))</f>
        <v/>
      </c>
      <c r="AO104" s="508" t="str">
        <f>IF(基本情報入力シート!$B157="","",IF('別紙様式2-1（処遇改善加算対象サービス　総括表）'!$M$32="","",
'別紙様式2-1（処遇改善加算対象サービス　総括表）'!$M$32))</f>
        <v/>
      </c>
      <c r="AP104" s="494" t="str">
        <f>IF(基本情報入力シート!$B157="","",   IF('別紙様式2-2（処遇改善加算対象外サービス　総括表）'!$AH$17="","",'別紙様式2-2（処遇改善加算対象外サービス　総括表）'!$AH$17))</f>
        <v/>
      </c>
      <c r="AQ104" s="494" t="str">
        <f>IF(基本情報入力シート!$B157="","",   IF('別紙様式2-2（処遇改善加算対象外サービス　総括表）'!$AH$18="","", '別紙様式2-2（処遇改善加算対象外サービス　総括表）'!$AH$18))</f>
        <v/>
      </c>
      <c r="AR104" s="494" t="str">
        <f>IF(基本情報入力シート!$B157="","",   IF('別紙様式2-2（処遇改善加算対象外サービス　総括表）'!$AH$19="","",'別紙様式2-2（処遇改善加算対象外サービス　総括表）'!$AH$19))</f>
        <v/>
      </c>
      <c r="AS104" s="494" t="str">
        <f>IF(基本情報入力シート!$B157="","",   IF('別紙様式2-2（処遇改善加算対象外サービス　総括表）'!$F$21="","",'別紙様式2-2（処遇改善加算対象外サービス　総括表）'!$F$21))</f>
        <v/>
      </c>
      <c r="AT104" s="494" t="str">
        <f>IF(基本情報入力シート!$B157="","",   IF('別紙様式2-2（処遇改善加算対象外サービス　総括表）'!$F$22="","",'別紙様式2-2（処遇改善加算対象外サービス　総括表）'!$F$22))</f>
        <v/>
      </c>
      <c r="AU104" s="494" t="str">
        <f>IF(基本情報入力シート!$B157="","",   IF('別紙様式2-2（処遇改善加算対象外サービス　総括表）'!$F$23="","",'別紙様式2-2（処遇改善加算対象外サービス　総括表）'!$F$23))</f>
        <v/>
      </c>
      <c r="AV104" s="494" t="str">
        <f>IF(基本情報入力シート!$B157="","",   IF('別紙様式2-2（処遇改善加算対象外サービス　総括表）'!$F$24="","",'別紙様式2-2（処遇改善加算対象外サービス　総括表）'!$F$24))</f>
        <v/>
      </c>
      <c r="AW104" s="494" t="str">
        <f>IF(基本情報入力シート!$B157="","",   IF('別紙様式2-2（処遇改善加算対象外サービス　総括表）'!$F$25="","",'別紙様式2-2（処遇改善加算対象外サービス　総括表）'!$F$25))</f>
        <v/>
      </c>
      <c r="AX104" s="494" t="str">
        <f>IF(基本情報入力シート!$B157="","",   IF('別紙様式2-2（処遇改善加算対象外サービス　総括表）'!$F$26="","",'別紙様式2-2（処遇改善加算対象外サービス　総括表）'!$F$26))</f>
        <v/>
      </c>
      <c r="AY104" s="494" t="str">
        <f>IF(基本情報入力シート!$B157="","",   IF('別紙様式2-2（処遇改善加算対象外サービス　総括表）'!$F$27="","",'別紙様式2-2（処遇改善加算対象外サービス　総括表）'!$F$27))</f>
        <v/>
      </c>
      <c r="AZ104" s="494" t="str">
        <f>IF(基本情報入力シート!$B157="","",   IF('別紙様式2-2（処遇改善加算対象外サービス　総括表）'!$F$28="","",'別紙様式2-2（処遇改善加算対象外サービス　総括表）'!$F$28))</f>
        <v/>
      </c>
      <c r="BA104" s="494" t="str">
        <f>IF(基本情報入力シート!$B157="","",   IF('別紙様式2-2（処遇改善加算対象外サービス　総括表）'!$F$29="","",'別紙様式2-2（処遇改善加算対象外サービス　総括表）'!$F$29))</f>
        <v/>
      </c>
      <c r="BB104" s="494" t="str">
        <f>IF(基本情報入力シート!$B157="","",   IF('別紙様式2-2（処遇改善加算対象外サービス　総括表）'!$F$30="","",'別紙様式2-2（処遇改善加算対象外サービス　総括表）'!$F$30))</f>
        <v/>
      </c>
      <c r="BC104" s="494" t="str">
        <f>IF(基本情報入力シート!$B157="","",   IF('別紙様式2-2（処遇改善加算対象外サービス　総括表）'!$F$31="","",'別紙様式2-2（処遇改善加算対象外サービス　総括表）'!$F$31))</f>
        <v/>
      </c>
      <c r="BD104" s="494" t="str">
        <f>IF(基本情報入力シート!$B157="","",   IF('別紙様式2-2（処遇改善加算対象外サービス　総括表）'!$F$32="","",'別紙様式2-2（処遇改善加算対象外サービス　総括表）'!$F$32))</f>
        <v/>
      </c>
      <c r="BE104" s="494" t="str">
        <f>IF(基本情報入力シート!$B157="","",   IF('別紙様式2-2（処遇改善加算対象外サービス　総括表）'!$F$33="","",'別紙様式2-2（処遇改善加算対象外サービス　総括表）'!$F$33))</f>
        <v/>
      </c>
      <c r="BF104" s="494" t="str">
        <f>IF(基本情報入力シート!$B157="","",   IF('別紙様式2-2（処遇改善加算対象外サービス　総括表）'!$F$34="","",'別紙様式2-2（処遇改善加算対象外サービス　総括表）'!$F$34))</f>
        <v/>
      </c>
      <c r="BG104" s="494" t="str">
        <f>IF(基本情報入力シート!$B157="","",   IF('別紙様式2-2（処遇改善加算対象外サービス　総括表）'!$F$35="","",'別紙様式2-2（処遇改善加算対象外サービス　総括表）'!$F$35))</f>
        <v/>
      </c>
      <c r="BH104" s="494" t="str">
        <f>IF(基本情報入力シート!$B157="","",   IF('別紙様式2-2（処遇改善加算対象外サービス　総括表）'!$F$36="","",'別紙様式2-2（処遇改善加算対象外サービス　総括表）'!$F$36))</f>
        <v/>
      </c>
      <c r="BI104" s="494" t="str">
        <f>IF(基本情報入力シート!$B157="","",   IF('別紙様式2-2（処遇改善加算対象外サービス　総括表）'!$F$37="","",'別紙様式2-2（処遇改善加算対象外サービス　総括表）'!$F$37))</f>
        <v/>
      </c>
      <c r="BJ104" s="494" t="str">
        <f>IF(基本情報入力シート!$B157="","",   IF('別紙様式2-2（処遇改善加算対象外サービス　総括表）'!$F$38="","",'別紙様式2-2（処遇改善加算対象外サービス　総括表）'!$F$38))</f>
        <v/>
      </c>
      <c r="BK104" s="494" t="str">
        <f>IF(基本情報入力シート!$B157="","",   IF('別紙様式2-2（処遇改善加算対象外サービス　総括表）'!$F$39="","",'別紙様式2-2（処遇改善加算対象外サービス　総括表）'!$F$39))</f>
        <v/>
      </c>
      <c r="BL104" s="494" t="str">
        <f>IF(基本情報入力シート!$B157="","",   IF('別紙様式2-2（処遇改善加算対象外サービス　総括表）'!$F$40="","",'別紙様式2-2（処遇改善加算対象外サービス　総括表）'!$F$40))</f>
        <v/>
      </c>
      <c r="BM104" s="494" t="str">
        <f>IF(基本情報入力シート!$B157="","",   IF('別紙様式2-2（処遇改善加算対象外サービス　総括表）'!$F$41="","",'別紙様式2-2（処遇改善加算対象外サービス　総括表）'!$F$41))</f>
        <v/>
      </c>
      <c r="BN104" s="494" t="str">
        <f>IF(基本情報入力シート!$B157="","",   IF('別紙様式2-2（処遇改善加算対象外サービス　総括表）'!$F$42="","",'別紙様式2-2（処遇改善加算対象外サービス　総括表）'!$F$42))</f>
        <v/>
      </c>
      <c r="BO104" s="494" t="str">
        <f>IF(基本情報入力シート!$B157="","",   IF('別紙様式2-2（処遇改善加算対象外サービス　総括表）'!$F$43="","",'別紙様式2-2（処遇改善加算対象外サービス　総括表）'!$F$43))</f>
        <v/>
      </c>
      <c r="BP104" s="494" t="str">
        <f>IF(基本情報入力シート!$B157="","",   IF('別紙様式2-2（処遇改善加算対象外サービス　総括表）'!$F$44="","",'別紙様式2-2（処遇改善加算対象外サービス　総括表）'!$F$44))</f>
        <v/>
      </c>
      <c r="BQ104" s="494" t="str">
        <f>IF(基本情報入力シート!$B157="","",   IF('別紙様式2-2（処遇改善加算対象外サービス　総括表）'!$F$45="","",'別紙様式2-2（処遇改善加算対象外サービス　総括表）'!$F$45))</f>
        <v/>
      </c>
      <c r="BR104" s="494" t="str">
        <f>IF(基本情報入力シート!$B157="","",   IF('別紙様式2-2（処遇改善加算対象外サービス　総括表）'!$F$46="","",'別紙様式2-2（処遇改善加算対象外サービス　総括表）'!$F$46))</f>
        <v/>
      </c>
      <c r="BS104" s="494" t="str">
        <f>IF(基本情報入力シート!$B157="","",   IF('別紙様式2-2（処遇改善加算対象外サービス　総括表）'!$F$47="","",'別紙様式2-2（処遇改善加算対象外サービス　総括表）'!$F$47))</f>
        <v/>
      </c>
      <c r="BT104" s="494" t="str">
        <f>IF(基本情報入力シート!$B157="","",   IF('別紙様式2-2（処遇改善加算対象外サービス　総括表）'!$F$48="","",'別紙様式2-2（処遇改善加算対象外サービス　総括表）'!$F$48))</f>
        <v/>
      </c>
      <c r="BU104" s="494" t="str">
        <f>IF(基本情報入力シート!$B157="","",   IF('別紙様式2-2（処遇改善加算対象外サービス　総括表）'!$F$49="","",'別紙様式2-2（処遇改善加算対象外サービス　総括表）'!$F$49))</f>
        <v/>
      </c>
    </row>
  </sheetData>
  <mergeCells count="39">
    <mergeCell ref="H3:H4"/>
    <mergeCell ref="AP2:BU2"/>
    <mergeCell ref="B3:B4"/>
    <mergeCell ref="C3:C4"/>
    <mergeCell ref="D3:E3"/>
    <mergeCell ref="F3:F4"/>
    <mergeCell ref="G3:G4"/>
    <mergeCell ref="N3:N4"/>
    <mergeCell ref="AA3:AB3"/>
    <mergeCell ref="AC3:AC4"/>
    <mergeCell ref="AD3:AE3"/>
    <mergeCell ref="AF3:AG3"/>
    <mergeCell ref="AH3:AH4"/>
    <mergeCell ref="BA3:BD3"/>
    <mergeCell ref="BE3:BH3"/>
    <mergeCell ref="BI3:BQ3"/>
    <mergeCell ref="BR3:BU3"/>
    <mergeCell ref="A2:A4"/>
    <mergeCell ref="B2:U2"/>
    <mergeCell ref="V2:AG2"/>
    <mergeCell ref="AH2:AO2"/>
    <mergeCell ref="I3:I4"/>
    <mergeCell ref="J3:J4"/>
    <mergeCell ref="K3:K4"/>
    <mergeCell ref="L3:L4"/>
    <mergeCell ref="M3:M4"/>
    <mergeCell ref="AI3:AL3"/>
    <mergeCell ref="O3:O4"/>
    <mergeCell ref="P3:P4"/>
    <mergeCell ref="Q3:T3"/>
    <mergeCell ref="U3:U4"/>
    <mergeCell ref="V3:W3"/>
    <mergeCell ref="X3:Z3"/>
    <mergeCell ref="AW3:AZ3"/>
    <mergeCell ref="AM3:AO3"/>
    <mergeCell ref="AP3:AP4"/>
    <mergeCell ref="AQ3:AQ4"/>
    <mergeCell ref="AR3:AR4"/>
    <mergeCell ref="AS3:AV3"/>
  </mergeCells>
  <phoneticPr fontId="10"/>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1917</v>
      </c>
      <c r="B1" s="2"/>
      <c r="C1" s="2"/>
      <c r="D1" s="2"/>
      <c r="E1" s="2"/>
      <c r="F1" s="2"/>
      <c r="G1" s="2"/>
      <c r="H1" s="2"/>
      <c r="I1" s="2"/>
      <c r="J1" s="2"/>
      <c r="K1" s="2"/>
      <c r="L1" s="2"/>
      <c r="M1" s="2"/>
      <c r="N1" s="2"/>
      <c r="P1" s="2" t="s">
        <v>2484</v>
      </c>
      <c r="Q1" s="2"/>
      <c r="S1" s="2"/>
      <c r="T1" s="2"/>
      <c r="U1" s="2"/>
      <c r="V1" s="2"/>
      <c r="W1" s="2"/>
      <c r="X1" s="2"/>
      <c r="Y1" s="2"/>
      <c r="Z1" s="2"/>
      <c r="AA1" s="2"/>
      <c r="AB1" s="2"/>
      <c r="AC1" s="2"/>
      <c r="AD1" s="2"/>
      <c r="AE1" s="2"/>
      <c r="AF1" s="2"/>
      <c r="AG1" s="2"/>
      <c r="AH1" s="2"/>
      <c r="AI1" s="2"/>
      <c r="AJ1" s="2" t="s">
        <v>2485</v>
      </c>
      <c r="AL1" s="2" t="s">
        <v>2486</v>
      </c>
      <c r="AM1" s="1"/>
      <c r="AO1" s="7" t="s">
        <v>2487</v>
      </c>
      <c r="AP1" s="7"/>
      <c r="AZ1" s="1" t="s">
        <v>2488</v>
      </c>
      <c r="BC1" s="2" t="s">
        <v>2490</v>
      </c>
      <c r="BE1" s="2" t="s">
        <v>2491</v>
      </c>
      <c r="BG1" s="1" t="s">
        <v>2492</v>
      </c>
      <c r="BI1" s="1" t="s">
        <v>2493</v>
      </c>
    </row>
    <row r="2" spans="1:61" ht="24.5" thickBot="1">
      <c r="A2" s="935" t="s">
        <v>1907</v>
      </c>
      <c r="B2" s="933" t="s">
        <v>2161</v>
      </c>
      <c r="C2" s="937" t="s">
        <v>119</v>
      </c>
      <c r="D2" s="938"/>
      <c r="E2" s="938"/>
      <c r="F2" s="948"/>
      <c r="G2" s="937" t="s">
        <v>2115</v>
      </c>
      <c r="H2" s="938"/>
      <c r="I2" s="938"/>
      <c r="J2" s="938"/>
      <c r="K2" s="938"/>
      <c r="L2" s="938"/>
      <c r="M2" s="945" t="s">
        <v>2116</v>
      </c>
      <c r="N2" s="954" t="s">
        <v>2472</v>
      </c>
      <c r="P2" s="952" t="s">
        <v>1907</v>
      </c>
      <c r="Q2" s="945" t="s">
        <v>1960</v>
      </c>
      <c r="R2" s="946"/>
      <c r="S2" s="946"/>
      <c r="T2" s="946"/>
      <c r="U2" s="946"/>
      <c r="V2" s="946"/>
      <c r="W2" s="946"/>
      <c r="X2" s="946"/>
      <c r="Y2" s="946"/>
      <c r="Z2" s="946"/>
      <c r="AA2" s="946"/>
      <c r="AB2" s="946"/>
      <c r="AC2" s="946"/>
      <c r="AD2" s="946"/>
      <c r="AE2" s="946"/>
      <c r="AF2" s="946"/>
      <c r="AG2" s="946"/>
      <c r="AH2" s="947"/>
      <c r="AI2" s="1"/>
      <c r="AJ2" s="3" t="s">
        <v>23</v>
      </c>
      <c r="AL2" s="3" t="s">
        <v>23</v>
      </c>
      <c r="AM2" s="3" t="s">
        <v>120</v>
      </c>
      <c r="AO2" s="11" t="s">
        <v>121</v>
      </c>
      <c r="AP2" s="161" t="s">
        <v>122</v>
      </c>
      <c r="AQ2" s="159" t="s">
        <v>23</v>
      </c>
      <c r="AR2" s="154" t="s">
        <v>123</v>
      </c>
      <c r="AS2" s="155" t="s">
        <v>124</v>
      </c>
      <c r="AT2" s="157">
        <v>0.7</v>
      </c>
      <c r="AU2" s="140">
        <v>0.55000000000000004</v>
      </c>
      <c r="AV2" s="226">
        <v>0.45</v>
      </c>
      <c r="AW2" s="11" t="s">
        <v>125</v>
      </c>
      <c r="AX2" s="20" t="s">
        <v>126</v>
      </c>
      <c r="AZ2" s="939" t="s">
        <v>2489</v>
      </c>
      <c r="BA2" s="940"/>
      <c r="BC2" s="21" t="s">
        <v>127</v>
      </c>
      <c r="BE2" s="78" t="s">
        <v>128</v>
      </c>
      <c r="BG2" s="136" t="s">
        <v>129</v>
      </c>
      <c r="BI2" s="79" t="s">
        <v>2388</v>
      </c>
    </row>
    <row r="3" spans="1:61" ht="14" thickBot="1">
      <c r="A3" s="936"/>
      <c r="B3" s="934"/>
      <c r="C3" s="281" t="s">
        <v>31</v>
      </c>
      <c r="D3" s="282" t="s">
        <v>32</v>
      </c>
      <c r="E3" s="284" t="s">
        <v>33</v>
      </c>
      <c r="F3" s="949"/>
      <c r="G3" s="941" t="s">
        <v>2114</v>
      </c>
      <c r="H3" s="944"/>
      <c r="I3" s="950"/>
      <c r="J3" s="250" t="s">
        <v>1961</v>
      </c>
      <c r="K3" s="243" t="s">
        <v>1952</v>
      </c>
      <c r="L3" s="244" t="s">
        <v>1951</v>
      </c>
      <c r="M3" s="951"/>
      <c r="N3" s="955"/>
      <c r="O3" s="65"/>
      <c r="P3" s="953"/>
      <c r="Q3" s="941" t="s">
        <v>31</v>
      </c>
      <c r="R3" s="944"/>
      <c r="S3" s="944"/>
      <c r="T3" s="944"/>
      <c r="U3" s="944"/>
      <c r="V3" s="283"/>
      <c r="W3" s="941" t="s">
        <v>32</v>
      </c>
      <c r="X3" s="942"/>
      <c r="Y3" s="942"/>
      <c r="Z3" s="942"/>
      <c r="AA3" s="942"/>
      <c r="AB3" s="942"/>
      <c r="AC3" s="943"/>
      <c r="AD3" s="941" t="s">
        <v>33</v>
      </c>
      <c r="AE3" s="942"/>
      <c r="AF3" s="942"/>
      <c r="AG3" s="942"/>
      <c r="AH3" s="943"/>
      <c r="AI3" s="1"/>
      <c r="AJ3" s="6" t="s">
        <v>130</v>
      </c>
      <c r="AL3" s="6" t="s">
        <v>130</v>
      </c>
      <c r="AM3" s="6" t="s">
        <v>131</v>
      </c>
      <c r="AO3" s="10" t="s">
        <v>132</v>
      </c>
      <c r="AP3" s="70">
        <v>0.2</v>
      </c>
      <c r="AQ3" s="151" t="s">
        <v>133</v>
      </c>
      <c r="AR3" s="166" t="s">
        <v>2302</v>
      </c>
      <c r="AS3" s="170" t="str">
        <f>AQ3&amp;AR3</f>
        <v>東京都千代田区</v>
      </c>
      <c r="AT3" s="171">
        <v>11.4</v>
      </c>
      <c r="AU3" s="172">
        <v>11.1</v>
      </c>
      <c r="AV3" s="344">
        <v>10.9</v>
      </c>
      <c r="AW3" s="10" t="s">
        <v>134</v>
      </c>
      <c r="AX3" s="70">
        <v>0.7</v>
      </c>
      <c r="AY3" s="65"/>
      <c r="AZ3" s="264" t="s">
        <v>2031</v>
      </c>
      <c r="BA3" s="265" t="s">
        <v>31</v>
      </c>
      <c r="BB3" s="65"/>
      <c r="BC3" s="18" t="s">
        <v>135</v>
      </c>
      <c r="BE3" s="79" t="s">
        <v>135</v>
      </c>
      <c r="BG3" s="79" t="s">
        <v>136</v>
      </c>
      <c r="BI3" s="80" t="s">
        <v>2389</v>
      </c>
    </row>
    <row r="4" spans="1:61" ht="14" thickBot="1">
      <c r="A4" s="196" t="s">
        <v>134</v>
      </c>
      <c r="B4" s="325" t="s">
        <v>2162</v>
      </c>
      <c r="C4" s="197">
        <v>0.156</v>
      </c>
      <c r="D4" s="198">
        <v>0.06</v>
      </c>
      <c r="E4" s="247">
        <v>4.8000000000000001E-2</v>
      </c>
      <c r="F4" s="287" t="s">
        <v>2212</v>
      </c>
      <c r="G4" s="257" t="s">
        <v>1961</v>
      </c>
      <c r="H4" s="259" t="s">
        <v>1952</v>
      </c>
      <c r="I4" s="260" t="s">
        <v>1951</v>
      </c>
      <c r="J4" s="199">
        <f>C4</f>
        <v>0.156</v>
      </c>
      <c r="K4" s="198">
        <f>SUM(C4,E4)</f>
        <v>0.20400000000000001</v>
      </c>
      <c r="L4" s="247">
        <f>SUM(C4:E4)</f>
        <v>0.26400000000000001</v>
      </c>
      <c r="M4" s="455" t="s">
        <v>2043</v>
      </c>
      <c r="N4" s="312" t="s">
        <v>2466</v>
      </c>
      <c r="O4" s="69"/>
      <c r="P4" s="196" t="s">
        <v>134</v>
      </c>
      <c r="Q4" s="287" t="s">
        <v>1968</v>
      </c>
      <c r="R4" s="197" t="s">
        <v>1919</v>
      </c>
      <c r="S4" s="198" t="s">
        <v>1920</v>
      </c>
      <c r="T4" s="198"/>
      <c r="U4" s="247"/>
      <c r="V4" s="41"/>
      <c r="W4" s="287" t="s">
        <v>1988</v>
      </c>
      <c r="X4" s="197" t="s">
        <v>1924</v>
      </c>
      <c r="Y4" s="247" t="s">
        <v>1927</v>
      </c>
      <c r="Z4" s="298" t="s">
        <v>2109</v>
      </c>
      <c r="AA4" s="247" t="s">
        <v>2029</v>
      </c>
      <c r="AB4" s="370"/>
      <c r="AC4" s="371"/>
      <c r="AD4" s="280" t="s">
        <v>2009</v>
      </c>
      <c r="AE4" s="197" t="s">
        <v>1956</v>
      </c>
      <c r="AF4" s="198" t="s">
        <v>1958</v>
      </c>
      <c r="AG4" s="198" t="s">
        <v>2112</v>
      </c>
      <c r="AH4" s="200" t="s">
        <v>2029</v>
      </c>
      <c r="AI4" s="1"/>
      <c r="AJ4" s="4" t="s">
        <v>137</v>
      </c>
      <c r="AL4" s="4" t="s">
        <v>130</v>
      </c>
      <c r="AM4" s="4" t="s">
        <v>138</v>
      </c>
      <c r="AO4" s="8" t="s">
        <v>132</v>
      </c>
      <c r="AP4" s="12">
        <v>0.2</v>
      </c>
      <c r="AQ4" s="152" t="s">
        <v>133</v>
      </c>
      <c r="AR4" s="144" t="s">
        <v>2303</v>
      </c>
      <c r="AS4" s="156" t="str">
        <f t="shared" ref="AS4:AS67" si="0">AQ4&amp;AR4</f>
        <v>東京都中央区</v>
      </c>
      <c r="AT4" s="158">
        <v>11.4</v>
      </c>
      <c r="AU4" s="143">
        <v>11.1</v>
      </c>
      <c r="AV4" s="345">
        <v>10.9</v>
      </c>
      <c r="AW4" s="8" t="s">
        <v>139</v>
      </c>
      <c r="AX4" s="12">
        <v>0.7</v>
      </c>
      <c r="AY4" s="69"/>
      <c r="AZ4" s="262" t="s">
        <v>2032</v>
      </c>
      <c r="BA4" s="263" t="s">
        <v>1952</v>
      </c>
      <c r="BB4" s="69"/>
      <c r="BC4" s="17"/>
      <c r="BE4" s="80" t="s">
        <v>128</v>
      </c>
      <c r="BG4" s="80" t="s">
        <v>140</v>
      </c>
      <c r="BI4" s="80" t="s">
        <v>2390</v>
      </c>
    </row>
    <row r="5" spans="1:61" ht="14" thickBot="1">
      <c r="A5" s="19" t="s">
        <v>139</v>
      </c>
      <c r="B5" s="326" t="s">
        <v>2163</v>
      </c>
      <c r="C5" s="42">
        <v>0.13200000000000001</v>
      </c>
      <c r="D5" s="43">
        <v>4.2000000000000003E-2</v>
      </c>
      <c r="E5" s="248">
        <v>0.03</v>
      </c>
      <c r="F5" s="285" t="s">
        <v>2213</v>
      </c>
      <c r="G5" s="251" t="s">
        <v>1961</v>
      </c>
      <c r="H5" s="240" t="s">
        <v>1952</v>
      </c>
      <c r="I5" s="252" t="s">
        <v>1951</v>
      </c>
      <c r="J5" s="194">
        <f t="shared" ref="J5:J53" si="1">C5</f>
        <v>0.13200000000000001</v>
      </c>
      <c r="K5" s="43">
        <f t="shared" ref="K5:K53" si="2">SUM(C5,E5)</f>
        <v>0.16200000000000001</v>
      </c>
      <c r="L5" s="248">
        <f t="shared" ref="L5:L53" si="3">SUM(C5:E5)</f>
        <v>0.20400000000000001</v>
      </c>
      <c r="M5" s="456" t="s">
        <v>2043</v>
      </c>
      <c r="N5" s="310" t="s">
        <v>2466</v>
      </c>
      <c r="O5" s="69"/>
      <c r="P5" s="19" t="s">
        <v>139</v>
      </c>
      <c r="Q5" s="285" t="s">
        <v>1969</v>
      </c>
      <c r="R5" s="42" t="s">
        <v>1919</v>
      </c>
      <c r="S5" s="43" t="s">
        <v>1922</v>
      </c>
      <c r="T5" s="43"/>
      <c r="U5" s="248"/>
      <c r="V5" s="41"/>
      <c r="W5" s="285" t="s">
        <v>1989</v>
      </c>
      <c r="X5" s="42" t="s">
        <v>1924</v>
      </c>
      <c r="Y5" s="248" t="s">
        <v>1928</v>
      </c>
      <c r="Z5" s="297" t="s">
        <v>2109</v>
      </c>
      <c r="AA5" s="248" t="s">
        <v>2029</v>
      </c>
      <c r="AB5" s="367"/>
      <c r="AC5" s="372"/>
      <c r="AD5" s="280" t="s">
        <v>2010</v>
      </c>
      <c r="AE5" s="42" t="s">
        <v>1957</v>
      </c>
      <c r="AF5" s="43" t="s">
        <v>1959</v>
      </c>
      <c r="AG5" s="43" t="s">
        <v>2111</v>
      </c>
      <c r="AH5" s="241" t="s">
        <v>2029</v>
      </c>
      <c r="AI5" s="1"/>
      <c r="AJ5" s="4" t="s">
        <v>141</v>
      </c>
      <c r="AL5" s="4" t="s">
        <v>130</v>
      </c>
      <c r="AM5" s="4" t="s">
        <v>142</v>
      </c>
      <c r="AO5" s="8" t="s">
        <v>132</v>
      </c>
      <c r="AP5" s="12">
        <v>0.2</v>
      </c>
      <c r="AQ5" s="152" t="s">
        <v>133</v>
      </c>
      <c r="AR5" s="144" t="s">
        <v>2304</v>
      </c>
      <c r="AS5" s="156" t="str">
        <f t="shared" si="0"/>
        <v>東京都港区</v>
      </c>
      <c r="AT5" s="158">
        <v>11.4</v>
      </c>
      <c r="AU5" s="143">
        <v>11.1</v>
      </c>
      <c r="AV5" s="345">
        <v>10.9</v>
      </c>
      <c r="AW5" s="19" t="s">
        <v>1912</v>
      </c>
      <c r="AX5" s="12">
        <v>0.7</v>
      </c>
      <c r="AY5" s="69"/>
      <c r="AZ5" s="262" t="s">
        <v>2033</v>
      </c>
      <c r="BA5" s="263" t="s">
        <v>1951</v>
      </c>
      <c r="BB5" s="69"/>
      <c r="BE5" s="17"/>
      <c r="BG5" s="137" t="s">
        <v>143</v>
      </c>
      <c r="BI5" s="17" t="s">
        <v>2391</v>
      </c>
    </row>
    <row r="6" spans="1:61" ht="14" thickBot="1">
      <c r="A6" s="19" t="s">
        <v>1912</v>
      </c>
      <c r="B6" s="326" t="s">
        <v>2164</v>
      </c>
      <c r="C6" s="42">
        <v>0.13200000000000001</v>
      </c>
      <c r="D6" s="43">
        <v>4.2000000000000003E-2</v>
      </c>
      <c r="E6" s="248">
        <v>0.03</v>
      </c>
      <c r="F6" s="285" t="s">
        <v>2214</v>
      </c>
      <c r="G6" s="251" t="s">
        <v>1961</v>
      </c>
      <c r="H6" s="240" t="s">
        <v>1952</v>
      </c>
      <c r="I6" s="252" t="s">
        <v>1951</v>
      </c>
      <c r="J6" s="194">
        <f t="shared" si="1"/>
        <v>0.13200000000000001</v>
      </c>
      <c r="K6" s="43">
        <f t="shared" si="2"/>
        <v>0.16200000000000001</v>
      </c>
      <c r="L6" s="248">
        <f t="shared" si="3"/>
        <v>0.20400000000000001</v>
      </c>
      <c r="M6" s="456" t="s">
        <v>2043</v>
      </c>
      <c r="N6" s="310" t="s">
        <v>2466</v>
      </c>
      <c r="O6" s="65"/>
      <c r="P6" s="19" t="s">
        <v>1912</v>
      </c>
      <c r="Q6" s="285" t="s">
        <v>1970</v>
      </c>
      <c r="R6" s="42" t="s">
        <v>1919</v>
      </c>
      <c r="S6" s="43" t="s">
        <v>1922</v>
      </c>
      <c r="T6" s="43"/>
      <c r="U6" s="248"/>
      <c r="V6" s="41"/>
      <c r="W6" s="285" t="s">
        <v>1990</v>
      </c>
      <c r="X6" s="42" t="s">
        <v>1924</v>
      </c>
      <c r="Y6" s="248" t="s">
        <v>1928</v>
      </c>
      <c r="Z6" s="297" t="s">
        <v>2109</v>
      </c>
      <c r="AA6" s="248" t="s">
        <v>2029</v>
      </c>
      <c r="AB6" s="367"/>
      <c r="AC6" s="372"/>
      <c r="AD6" s="280" t="s">
        <v>2011</v>
      </c>
      <c r="AE6" s="42" t="s">
        <v>1957</v>
      </c>
      <c r="AF6" s="43" t="s">
        <v>1959</v>
      </c>
      <c r="AG6" s="43" t="s">
        <v>2111</v>
      </c>
      <c r="AH6" s="241" t="s">
        <v>2029</v>
      </c>
      <c r="AI6" s="1"/>
      <c r="AJ6" s="4" t="s">
        <v>144</v>
      </c>
      <c r="AL6" s="4" t="s">
        <v>130</v>
      </c>
      <c r="AM6" s="4" t="s">
        <v>145</v>
      </c>
      <c r="AO6" s="8" t="s">
        <v>132</v>
      </c>
      <c r="AP6" s="12">
        <v>0.2</v>
      </c>
      <c r="AQ6" s="152" t="s">
        <v>133</v>
      </c>
      <c r="AR6" s="144" t="s">
        <v>2305</v>
      </c>
      <c r="AS6" s="156" t="str">
        <f t="shared" si="0"/>
        <v>東京都新宿区</v>
      </c>
      <c r="AT6" s="158">
        <v>11.4</v>
      </c>
      <c r="AU6" s="143">
        <v>11.1</v>
      </c>
      <c r="AV6" s="345">
        <v>10.9</v>
      </c>
      <c r="AW6" s="8" t="s">
        <v>2051</v>
      </c>
      <c r="AX6" s="12">
        <v>0.7</v>
      </c>
      <c r="AY6" s="65"/>
      <c r="AZ6" s="266"/>
      <c r="BA6" s="267"/>
      <c r="BB6" s="65"/>
      <c r="BC6" s="68"/>
      <c r="BG6" s="137" t="s">
        <v>146</v>
      </c>
    </row>
    <row r="7" spans="1:61" ht="14" thickBot="1">
      <c r="A7" s="19" t="s">
        <v>2051</v>
      </c>
      <c r="B7" s="326" t="s">
        <v>2165</v>
      </c>
      <c r="C7" s="42">
        <v>0.13200000000000001</v>
      </c>
      <c r="D7" s="43">
        <v>4.2000000000000003E-2</v>
      </c>
      <c r="E7" s="248">
        <v>0.03</v>
      </c>
      <c r="F7" s="285" t="s">
        <v>2215</v>
      </c>
      <c r="G7" s="251" t="s">
        <v>1961</v>
      </c>
      <c r="H7" s="240" t="s">
        <v>1952</v>
      </c>
      <c r="I7" s="252" t="s">
        <v>1951</v>
      </c>
      <c r="J7" s="194">
        <f t="shared" ref="J7" si="4">C7</f>
        <v>0.13200000000000001</v>
      </c>
      <c r="K7" s="43">
        <f t="shared" ref="K7" si="5">SUM(C7,E7)</f>
        <v>0.16200000000000001</v>
      </c>
      <c r="L7" s="248">
        <f t="shared" ref="L7" si="6">SUM(C7:E7)</f>
        <v>0.20400000000000001</v>
      </c>
      <c r="M7" s="456" t="s">
        <v>2043</v>
      </c>
      <c r="N7" s="310" t="s">
        <v>2466</v>
      </c>
      <c r="O7" s="69"/>
      <c r="P7" s="19" t="s">
        <v>2051</v>
      </c>
      <c r="Q7" s="285" t="s">
        <v>2052</v>
      </c>
      <c r="R7" s="42" t="s">
        <v>1919</v>
      </c>
      <c r="S7" s="43" t="s">
        <v>1922</v>
      </c>
      <c r="T7" s="43"/>
      <c r="U7" s="248"/>
      <c r="V7" s="41"/>
      <c r="W7" s="285" t="s">
        <v>2053</v>
      </c>
      <c r="X7" s="42" t="s">
        <v>1924</v>
      </c>
      <c r="Y7" s="248" t="s">
        <v>1928</v>
      </c>
      <c r="Z7" s="297" t="s">
        <v>2109</v>
      </c>
      <c r="AA7" s="248" t="s">
        <v>2029</v>
      </c>
      <c r="AB7" s="367"/>
      <c r="AC7" s="372"/>
      <c r="AD7" s="280" t="s">
        <v>2054</v>
      </c>
      <c r="AE7" s="42" t="s">
        <v>1957</v>
      </c>
      <c r="AF7" s="43" t="s">
        <v>1959</v>
      </c>
      <c r="AG7" s="43" t="s">
        <v>2111</v>
      </c>
      <c r="AH7" s="241" t="s">
        <v>2029</v>
      </c>
      <c r="AI7" s="1"/>
      <c r="AJ7" s="4" t="s">
        <v>147</v>
      </c>
      <c r="AL7" s="4" t="s">
        <v>130</v>
      </c>
      <c r="AM7" s="4" t="s">
        <v>148</v>
      </c>
      <c r="AO7" s="8" t="s">
        <v>132</v>
      </c>
      <c r="AP7" s="12">
        <v>0.2</v>
      </c>
      <c r="AQ7" s="152" t="s">
        <v>133</v>
      </c>
      <c r="AR7" s="144" t="s">
        <v>2306</v>
      </c>
      <c r="AS7" s="156" t="str">
        <f t="shared" si="0"/>
        <v>東京都文京区</v>
      </c>
      <c r="AT7" s="158">
        <v>11.4</v>
      </c>
      <c r="AU7" s="143">
        <v>11.1</v>
      </c>
      <c r="AV7" s="345">
        <v>10.9</v>
      </c>
      <c r="AW7" s="8" t="s">
        <v>2055</v>
      </c>
      <c r="AX7" s="12">
        <v>0.7</v>
      </c>
      <c r="AY7" s="69"/>
      <c r="AZ7" s="69"/>
      <c r="BA7" s="69"/>
      <c r="BB7" s="69"/>
      <c r="BG7" s="138" t="s">
        <v>149</v>
      </c>
    </row>
    <row r="8" spans="1:61" ht="13.5">
      <c r="A8" s="19" t="s">
        <v>2055</v>
      </c>
      <c r="B8" s="326" t="s">
        <v>2166</v>
      </c>
      <c r="C8" s="42">
        <v>0.13200000000000001</v>
      </c>
      <c r="D8" s="43">
        <v>4.2000000000000003E-2</v>
      </c>
      <c r="E8" s="248">
        <v>0.03</v>
      </c>
      <c r="F8" s="285" t="s">
        <v>2216</v>
      </c>
      <c r="G8" s="251" t="s">
        <v>1961</v>
      </c>
      <c r="H8" s="240" t="s">
        <v>1952</v>
      </c>
      <c r="I8" s="252" t="s">
        <v>1951</v>
      </c>
      <c r="J8" s="194">
        <f t="shared" si="1"/>
        <v>0.13200000000000001</v>
      </c>
      <c r="K8" s="43">
        <f t="shared" si="2"/>
        <v>0.16200000000000001</v>
      </c>
      <c r="L8" s="248">
        <f t="shared" si="3"/>
        <v>0.20400000000000001</v>
      </c>
      <c r="M8" s="456" t="s">
        <v>2043</v>
      </c>
      <c r="N8" s="310" t="s">
        <v>2467</v>
      </c>
      <c r="O8" s="69"/>
      <c r="P8" s="19" t="s">
        <v>2055</v>
      </c>
      <c r="Q8" s="285" t="s">
        <v>1979</v>
      </c>
      <c r="R8" s="42" t="s">
        <v>1919</v>
      </c>
      <c r="S8" s="43" t="s">
        <v>1922</v>
      </c>
      <c r="T8" s="43"/>
      <c r="U8" s="248"/>
      <c r="V8" s="41"/>
      <c r="W8" s="285" t="s">
        <v>1991</v>
      </c>
      <c r="X8" s="42" t="s">
        <v>1924</v>
      </c>
      <c r="Y8" s="248" t="s">
        <v>1928</v>
      </c>
      <c r="Z8" s="297" t="s">
        <v>2109</v>
      </c>
      <c r="AA8" s="248" t="s">
        <v>2029</v>
      </c>
      <c r="AB8" s="367"/>
      <c r="AC8" s="372"/>
      <c r="AD8" s="280" t="s">
        <v>2012</v>
      </c>
      <c r="AE8" s="42" t="s">
        <v>1957</v>
      </c>
      <c r="AF8" s="43" t="s">
        <v>1959</v>
      </c>
      <c r="AG8" s="43" t="s">
        <v>2111</v>
      </c>
      <c r="AH8" s="241" t="s">
        <v>2029</v>
      </c>
      <c r="AI8" s="1"/>
      <c r="AJ8" s="4" t="s">
        <v>150</v>
      </c>
      <c r="AL8" s="4" t="s">
        <v>130</v>
      </c>
      <c r="AM8" s="4" t="s">
        <v>151</v>
      </c>
      <c r="AO8" s="8" t="s">
        <v>132</v>
      </c>
      <c r="AP8" s="12">
        <v>0.2</v>
      </c>
      <c r="AQ8" s="152" t="s">
        <v>133</v>
      </c>
      <c r="AR8" s="144" t="s">
        <v>2307</v>
      </c>
      <c r="AS8" s="156" t="str">
        <f t="shared" si="0"/>
        <v>東京都台東区</v>
      </c>
      <c r="AT8" s="158">
        <v>11.4</v>
      </c>
      <c r="AU8" s="143">
        <v>11.1</v>
      </c>
      <c r="AV8" s="345">
        <v>10.9</v>
      </c>
      <c r="AW8" s="8" t="s">
        <v>152</v>
      </c>
      <c r="AX8" s="12">
        <v>0.45</v>
      </c>
      <c r="AY8" s="69"/>
      <c r="AZ8" s="69"/>
      <c r="BA8" s="69"/>
      <c r="BB8" s="69"/>
    </row>
    <row r="9" spans="1:61" ht="13.5">
      <c r="A9" s="19" t="s">
        <v>152</v>
      </c>
      <c r="B9" s="326" t="s">
        <v>2167</v>
      </c>
      <c r="C9" s="42">
        <v>0.126</v>
      </c>
      <c r="D9" s="43">
        <v>3.5999999999999997E-2</v>
      </c>
      <c r="E9" s="248">
        <v>0.03</v>
      </c>
      <c r="F9" s="285" t="s">
        <v>2217</v>
      </c>
      <c r="G9" s="251" t="s">
        <v>1961</v>
      </c>
      <c r="H9" s="240" t="s">
        <v>1952</v>
      </c>
      <c r="I9" s="252" t="s">
        <v>1951</v>
      </c>
      <c r="J9" s="194">
        <f t="shared" si="1"/>
        <v>0.126</v>
      </c>
      <c r="K9" s="43">
        <f t="shared" si="2"/>
        <v>0.156</v>
      </c>
      <c r="L9" s="248">
        <f t="shared" si="3"/>
        <v>0.192</v>
      </c>
      <c r="M9" s="456" t="s">
        <v>2043</v>
      </c>
      <c r="N9" s="310" t="s">
        <v>2466</v>
      </c>
      <c r="O9" s="69"/>
      <c r="P9" s="19" t="s">
        <v>152</v>
      </c>
      <c r="Q9" s="285" t="s">
        <v>1971</v>
      </c>
      <c r="R9" s="42" t="s">
        <v>1919</v>
      </c>
      <c r="S9" s="43" t="s">
        <v>1922</v>
      </c>
      <c r="T9" s="43"/>
      <c r="U9" s="248"/>
      <c r="V9" s="41"/>
      <c r="W9" s="285" t="s">
        <v>1992</v>
      </c>
      <c r="X9" s="42" t="s">
        <v>1924</v>
      </c>
      <c r="Y9" s="248" t="s">
        <v>1928</v>
      </c>
      <c r="Z9" s="297" t="s">
        <v>2109</v>
      </c>
      <c r="AA9" s="248" t="s">
        <v>2029</v>
      </c>
      <c r="AB9" s="367"/>
      <c r="AC9" s="372"/>
      <c r="AD9" s="280" t="s">
        <v>2013</v>
      </c>
      <c r="AE9" s="42" t="s">
        <v>1957</v>
      </c>
      <c r="AF9" s="43" t="s">
        <v>1959</v>
      </c>
      <c r="AG9" s="43" t="s">
        <v>2111</v>
      </c>
      <c r="AH9" s="241" t="s">
        <v>2029</v>
      </c>
      <c r="AI9" s="1"/>
      <c r="AJ9" s="4" t="s">
        <v>153</v>
      </c>
      <c r="AL9" s="4" t="s">
        <v>130</v>
      </c>
      <c r="AM9" s="4" t="s">
        <v>154</v>
      </c>
      <c r="AO9" s="8" t="s">
        <v>132</v>
      </c>
      <c r="AP9" s="12">
        <v>0.2</v>
      </c>
      <c r="AQ9" s="152" t="s">
        <v>133</v>
      </c>
      <c r="AR9" s="144" t="s">
        <v>2308</v>
      </c>
      <c r="AS9" s="156" t="str">
        <f t="shared" si="0"/>
        <v>東京都墨田区</v>
      </c>
      <c r="AT9" s="158">
        <v>11.4</v>
      </c>
      <c r="AU9" s="143">
        <v>11.1</v>
      </c>
      <c r="AV9" s="345">
        <v>10.9</v>
      </c>
      <c r="AW9" s="8" t="s">
        <v>155</v>
      </c>
      <c r="AX9" s="12">
        <v>0.45</v>
      </c>
      <c r="AY9" s="69"/>
      <c r="AZ9" s="69"/>
      <c r="BA9" s="69"/>
      <c r="BB9" s="69"/>
    </row>
    <row r="10" spans="1:61" ht="13.5">
      <c r="A10" s="19" t="s">
        <v>155</v>
      </c>
      <c r="B10" s="326" t="s">
        <v>2168</v>
      </c>
      <c r="C10" s="42">
        <v>0.16800000000000001</v>
      </c>
      <c r="D10" s="43">
        <v>4.2000000000000003E-2</v>
      </c>
      <c r="E10" s="248">
        <v>3.5999999999999997E-2</v>
      </c>
      <c r="F10" s="285" t="s">
        <v>2218</v>
      </c>
      <c r="G10" s="251" t="s">
        <v>1961</v>
      </c>
      <c r="H10" s="240" t="s">
        <v>1952</v>
      </c>
      <c r="I10" s="252" t="s">
        <v>1951</v>
      </c>
      <c r="J10" s="194">
        <f t="shared" si="1"/>
        <v>0.16800000000000001</v>
      </c>
      <c r="K10" s="43">
        <f t="shared" si="2"/>
        <v>0.20400000000000001</v>
      </c>
      <c r="L10" s="248">
        <f t="shared" si="3"/>
        <v>0.24600000000000002</v>
      </c>
      <c r="M10" s="456" t="s">
        <v>2043</v>
      </c>
      <c r="N10" s="310" t="s">
        <v>2466</v>
      </c>
      <c r="O10" s="69"/>
      <c r="P10" s="19" t="s">
        <v>155</v>
      </c>
      <c r="Q10" s="285" t="s">
        <v>1972</v>
      </c>
      <c r="R10" s="42" t="s">
        <v>1919</v>
      </c>
      <c r="S10" s="43" t="s">
        <v>1922</v>
      </c>
      <c r="T10" s="43"/>
      <c r="U10" s="248"/>
      <c r="V10" s="41"/>
      <c r="W10" s="285" t="s">
        <v>1993</v>
      </c>
      <c r="X10" s="42" t="s">
        <v>1924</v>
      </c>
      <c r="Y10" s="248" t="s">
        <v>1928</v>
      </c>
      <c r="Z10" s="297" t="s">
        <v>2109</v>
      </c>
      <c r="AA10" s="248" t="s">
        <v>2029</v>
      </c>
      <c r="AB10" s="367"/>
      <c r="AC10" s="372"/>
      <c r="AD10" s="280" t="s">
        <v>2014</v>
      </c>
      <c r="AE10" s="42" t="s">
        <v>1957</v>
      </c>
      <c r="AF10" s="43" t="s">
        <v>1959</v>
      </c>
      <c r="AG10" s="43" t="s">
        <v>2111</v>
      </c>
      <c r="AH10" s="241" t="s">
        <v>2029</v>
      </c>
      <c r="AI10" s="1"/>
      <c r="AJ10" s="4" t="s">
        <v>156</v>
      </c>
      <c r="AL10" s="4" t="s">
        <v>130</v>
      </c>
      <c r="AM10" s="4" t="s">
        <v>157</v>
      </c>
      <c r="AO10" s="8" t="s">
        <v>132</v>
      </c>
      <c r="AP10" s="12">
        <v>0.2</v>
      </c>
      <c r="AQ10" s="152" t="s">
        <v>133</v>
      </c>
      <c r="AR10" s="144" t="s">
        <v>2309</v>
      </c>
      <c r="AS10" s="156" t="str">
        <f t="shared" si="0"/>
        <v>東京都江東区</v>
      </c>
      <c r="AT10" s="158">
        <v>11.4</v>
      </c>
      <c r="AU10" s="143">
        <v>11.1</v>
      </c>
      <c r="AV10" s="345">
        <v>10.9</v>
      </c>
      <c r="AW10" s="8" t="s">
        <v>2059</v>
      </c>
      <c r="AX10" s="12">
        <v>0.55000000000000004</v>
      </c>
      <c r="AY10" s="69"/>
      <c r="AZ10" s="69"/>
      <c r="BA10" s="69"/>
      <c r="BB10" s="69"/>
    </row>
    <row r="11" spans="1:61" ht="13.5">
      <c r="A11" s="19" t="s">
        <v>2059</v>
      </c>
      <c r="B11" s="326" t="s">
        <v>2169</v>
      </c>
      <c r="C11" s="42">
        <v>0.114</v>
      </c>
      <c r="D11" s="43">
        <v>0.03</v>
      </c>
      <c r="E11" s="248">
        <v>2.4E-2</v>
      </c>
      <c r="F11" s="285" t="s">
        <v>2219</v>
      </c>
      <c r="G11" s="251" t="s">
        <v>1961</v>
      </c>
      <c r="H11" s="240" t="s">
        <v>1952</v>
      </c>
      <c r="I11" s="252" t="s">
        <v>1951</v>
      </c>
      <c r="J11" s="194">
        <f t="shared" ref="J11" si="7">C11</f>
        <v>0.114</v>
      </c>
      <c r="K11" s="43">
        <f t="shared" ref="K11" si="8">SUM(C11,E11)</f>
        <v>0.13800000000000001</v>
      </c>
      <c r="L11" s="248">
        <f t="shared" ref="L11" si="9">SUM(C11:E11)</f>
        <v>0.16800000000000001</v>
      </c>
      <c r="M11" s="456" t="s">
        <v>2043</v>
      </c>
      <c r="N11" s="310" t="s">
        <v>2466</v>
      </c>
      <c r="O11" s="69"/>
      <c r="P11" s="19" t="s">
        <v>2059</v>
      </c>
      <c r="Q11" s="285" t="s">
        <v>2058</v>
      </c>
      <c r="R11" s="42" t="s">
        <v>1919</v>
      </c>
      <c r="S11" s="43" t="s">
        <v>1922</v>
      </c>
      <c r="T11" s="43"/>
      <c r="U11" s="248"/>
      <c r="V11" s="41"/>
      <c r="W11" s="285" t="s">
        <v>2057</v>
      </c>
      <c r="X11" s="42" t="s">
        <v>1924</v>
      </c>
      <c r="Y11" s="248" t="s">
        <v>1928</v>
      </c>
      <c r="Z11" s="297" t="s">
        <v>2109</v>
      </c>
      <c r="AA11" s="248" t="s">
        <v>2029</v>
      </c>
      <c r="AB11" s="367"/>
      <c r="AC11" s="372"/>
      <c r="AD11" s="280" t="s">
        <v>2056</v>
      </c>
      <c r="AE11" s="42" t="s">
        <v>1957</v>
      </c>
      <c r="AF11" s="43" t="s">
        <v>1959</v>
      </c>
      <c r="AG11" s="43" t="s">
        <v>2111</v>
      </c>
      <c r="AH11" s="241" t="s">
        <v>2029</v>
      </c>
      <c r="AI11" s="1"/>
      <c r="AJ11" s="4" t="s">
        <v>158</v>
      </c>
      <c r="AL11" s="4" t="s">
        <v>130</v>
      </c>
      <c r="AM11" s="4" t="s">
        <v>159</v>
      </c>
      <c r="AO11" s="8" t="s">
        <v>132</v>
      </c>
      <c r="AP11" s="12">
        <v>0.2</v>
      </c>
      <c r="AQ11" s="152" t="s">
        <v>133</v>
      </c>
      <c r="AR11" s="144" t="s">
        <v>2310</v>
      </c>
      <c r="AS11" s="156" t="str">
        <f t="shared" si="0"/>
        <v>東京都品川区</v>
      </c>
      <c r="AT11" s="158">
        <v>11.4</v>
      </c>
      <c r="AU11" s="143">
        <v>11.1</v>
      </c>
      <c r="AV11" s="345">
        <v>10.9</v>
      </c>
      <c r="AW11" s="8" t="s">
        <v>2060</v>
      </c>
      <c r="AX11" s="12">
        <v>0.55000000000000004</v>
      </c>
      <c r="AY11" s="69"/>
      <c r="AZ11" s="69"/>
      <c r="BA11" s="69"/>
      <c r="BB11" s="69"/>
    </row>
    <row r="12" spans="1:61" ht="13.5">
      <c r="A12" s="19" t="s">
        <v>2060</v>
      </c>
      <c r="B12" s="326" t="s">
        <v>2170</v>
      </c>
      <c r="C12" s="42">
        <v>0.114</v>
      </c>
      <c r="D12" s="43">
        <v>0.03</v>
      </c>
      <c r="E12" s="248">
        <v>2.4E-2</v>
      </c>
      <c r="F12" s="285" t="s">
        <v>2220</v>
      </c>
      <c r="G12" s="251" t="s">
        <v>1961</v>
      </c>
      <c r="H12" s="240" t="s">
        <v>1952</v>
      </c>
      <c r="I12" s="252" t="s">
        <v>1951</v>
      </c>
      <c r="J12" s="194">
        <f t="shared" si="1"/>
        <v>0.114</v>
      </c>
      <c r="K12" s="43">
        <f t="shared" si="2"/>
        <v>0.13800000000000001</v>
      </c>
      <c r="L12" s="248">
        <f t="shared" si="3"/>
        <v>0.16800000000000001</v>
      </c>
      <c r="M12" s="456" t="s">
        <v>2043</v>
      </c>
      <c r="N12" s="310" t="s">
        <v>2467</v>
      </c>
      <c r="O12" s="69"/>
      <c r="P12" s="19" t="s">
        <v>2060</v>
      </c>
      <c r="Q12" s="285" t="s">
        <v>1980</v>
      </c>
      <c r="R12" s="42" t="s">
        <v>1919</v>
      </c>
      <c r="S12" s="43" t="s">
        <v>1922</v>
      </c>
      <c r="T12" s="43"/>
      <c r="U12" s="248"/>
      <c r="V12" s="41"/>
      <c r="W12" s="285" t="s">
        <v>1994</v>
      </c>
      <c r="X12" s="42" t="s">
        <v>1924</v>
      </c>
      <c r="Y12" s="248" t="s">
        <v>1928</v>
      </c>
      <c r="Z12" s="297" t="s">
        <v>2109</v>
      </c>
      <c r="AA12" s="248" t="s">
        <v>2029</v>
      </c>
      <c r="AB12" s="367"/>
      <c r="AC12" s="372"/>
      <c r="AD12" s="280" t="s">
        <v>2015</v>
      </c>
      <c r="AE12" s="42" t="s">
        <v>1957</v>
      </c>
      <c r="AF12" s="43" t="s">
        <v>1959</v>
      </c>
      <c r="AG12" s="43" t="s">
        <v>2111</v>
      </c>
      <c r="AH12" s="241" t="s">
        <v>2029</v>
      </c>
      <c r="AI12" s="1"/>
      <c r="AJ12" s="4" t="s">
        <v>160</v>
      </c>
      <c r="AL12" s="4" t="s">
        <v>130</v>
      </c>
      <c r="AM12" s="4" t="s">
        <v>161</v>
      </c>
      <c r="AO12" s="8" t="s">
        <v>132</v>
      </c>
      <c r="AP12" s="12">
        <v>0.2</v>
      </c>
      <c r="AQ12" s="152" t="s">
        <v>133</v>
      </c>
      <c r="AR12" s="144" t="s">
        <v>2311</v>
      </c>
      <c r="AS12" s="156" t="str">
        <f t="shared" si="0"/>
        <v>東京都目黒区</v>
      </c>
      <c r="AT12" s="158">
        <v>11.4</v>
      </c>
      <c r="AU12" s="143">
        <v>11.1</v>
      </c>
      <c r="AV12" s="345">
        <v>10.9</v>
      </c>
      <c r="AW12" s="8" t="s">
        <v>2117</v>
      </c>
      <c r="AX12" s="12">
        <v>0.45</v>
      </c>
      <c r="AY12" s="69"/>
      <c r="AZ12" s="69"/>
      <c r="BA12" s="69"/>
      <c r="BB12" s="69"/>
    </row>
    <row r="13" spans="1:61" ht="13.5">
      <c r="A13" s="19" t="s">
        <v>2064</v>
      </c>
      <c r="B13" s="326" t="s">
        <v>2171</v>
      </c>
      <c r="C13" s="42">
        <v>0.13200000000000001</v>
      </c>
      <c r="D13" s="43">
        <v>4.2000000000000003E-2</v>
      </c>
      <c r="E13" s="248">
        <v>3.5999999999999997E-2</v>
      </c>
      <c r="F13" s="285" t="s">
        <v>2221</v>
      </c>
      <c r="G13" s="251" t="s">
        <v>1961</v>
      </c>
      <c r="H13" s="240" t="s">
        <v>1952</v>
      </c>
      <c r="I13" s="252" t="s">
        <v>1951</v>
      </c>
      <c r="J13" s="194">
        <f t="shared" ref="J13:J14" si="10">C13</f>
        <v>0.13200000000000001</v>
      </c>
      <c r="K13" s="43">
        <f t="shared" ref="K13:K14" si="11">SUM(C13,E13)</f>
        <v>0.16800000000000001</v>
      </c>
      <c r="L13" s="248">
        <f t="shared" ref="L13:L14" si="12">SUM(C13:E13)</f>
        <v>0.21000000000000002</v>
      </c>
      <c r="M13" s="456" t="s">
        <v>2043</v>
      </c>
      <c r="N13" s="310" t="s">
        <v>2466</v>
      </c>
      <c r="O13" s="69"/>
      <c r="P13" s="19" t="s">
        <v>2064</v>
      </c>
      <c r="Q13" s="285" t="s">
        <v>2061</v>
      </c>
      <c r="R13" s="42" t="s">
        <v>1919</v>
      </c>
      <c r="S13" s="43" t="s">
        <v>1922</v>
      </c>
      <c r="T13" s="43"/>
      <c r="U13" s="248"/>
      <c r="V13" s="41"/>
      <c r="W13" s="285" t="s">
        <v>2062</v>
      </c>
      <c r="X13" s="42" t="s">
        <v>2481</v>
      </c>
      <c r="Y13" s="248" t="s">
        <v>1963</v>
      </c>
      <c r="Z13" s="297" t="s">
        <v>2109</v>
      </c>
      <c r="AA13" s="248" t="s">
        <v>2029</v>
      </c>
      <c r="AB13" s="367"/>
      <c r="AC13" s="372"/>
      <c r="AD13" s="280" t="s">
        <v>2063</v>
      </c>
      <c r="AE13" s="42" t="s">
        <v>1957</v>
      </c>
      <c r="AF13" s="43" t="s">
        <v>1959</v>
      </c>
      <c r="AG13" s="43" t="s">
        <v>2111</v>
      </c>
      <c r="AH13" s="241" t="s">
        <v>2029</v>
      </c>
      <c r="AI13" s="1"/>
      <c r="AJ13" s="4" t="s">
        <v>162</v>
      </c>
      <c r="AL13" s="4" t="s">
        <v>130</v>
      </c>
      <c r="AM13" s="4" t="s">
        <v>163</v>
      </c>
      <c r="AO13" s="8" t="s">
        <v>132</v>
      </c>
      <c r="AP13" s="12">
        <v>0.2</v>
      </c>
      <c r="AQ13" s="152" t="s">
        <v>133</v>
      </c>
      <c r="AR13" s="144" t="s">
        <v>2312</v>
      </c>
      <c r="AS13" s="156" t="str">
        <f t="shared" si="0"/>
        <v>東京都大田区</v>
      </c>
      <c r="AT13" s="158">
        <v>11.4</v>
      </c>
      <c r="AU13" s="143">
        <v>11.1</v>
      </c>
      <c r="AV13" s="345">
        <v>10.9</v>
      </c>
      <c r="AW13" s="8" t="s">
        <v>2064</v>
      </c>
      <c r="AX13" s="12">
        <v>0.45</v>
      </c>
      <c r="AY13" s="69"/>
      <c r="AZ13" s="69"/>
      <c r="BA13" s="69"/>
      <c r="BB13" s="69"/>
    </row>
    <row r="14" spans="1:61" ht="13.5">
      <c r="A14" s="19" t="s">
        <v>2135</v>
      </c>
      <c r="B14" s="326" t="s">
        <v>2172</v>
      </c>
      <c r="C14" s="42">
        <v>0.13200000000000001</v>
      </c>
      <c r="D14" s="43">
        <v>4.2000000000000003E-2</v>
      </c>
      <c r="E14" s="248">
        <v>3.5999999999999997E-2</v>
      </c>
      <c r="F14" s="285" t="s">
        <v>2243</v>
      </c>
      <c r="G14" s="251" t="s">
        <v>1961</v>
      </c>
      <c r="H14" s="240" t="s">
        <v>1952</v>
      </c>
      <c r="I14" s="252" t="s">
        <v>1951</v>
      </c>
      <c r="J14" s="194">
        <f t="shared" si="10"/>
        <v>0.13200000000000001</v>
      </c>
      <c r="K14" s="43">
        <f t="shared" si="11"/>
        <v>0.16800000000000001</v>
      </c>
      <c r="L14" s="248">
        <f t="shared" si="12"/>
        <v>0.21000000000000002</v>
      </c>
      <c r="M14" s="456" t="s">
        <v>2043</v>
      </c>
      <c r="N14" s="310" t="s">
        <v>2468</v>
      </c>
      <c r="O14" s="69"/>
      <c r="P14" s="19" t="s">
        <v>2135</v>
      </c>
      <c r="Q14" s="285" t="s">
        <v>2136</v>
      </c>
      <c r="R14" s="42" t="s">
        <v>1919</v>
      </c>
      <c r="S14" s="43" t="s">
        <v>1922</v>
      </c>
      <c r="T14" s="43"/>
      <c r="U14" s="248"/>
      <c r="V14" s="41"/>
      <c r="W14" s="285" t="s">
        <v>2137</v>
      </c>
      <c r="X14" s="42" t="s">
        <v>2481</v>
      </c>
      <c r="Y14" s="248" t="s">
        <v>1963</v>
      </c>
      <c r="Z14" s="297" t="s">
        <v>2109</v>
      </c>
      <c r="AA14" s="248" t="s">
        <v>2029</v>
      </c>
      <c r="AB14" s="367"/>
      <c r="AC14" s="372"/>
      <c r="AD14" s="280" t="s">
        <v>2138</v>
      </c>
      <c r="AE14" s="42" t="s">
        <v>1957</v>
      </c>
      <c r="AF14" s="43" t="s">
        <v>1959</v>
      </c>
      <c r="AG14" s="43" t="s">
        <v>2111</v>
      </c>
      <c r="AH14" s="241" t="s">
        <v>2029</v>
      </c>
      <c r="AI14" s="1"/>
      <c r="AJ14" s="4" t="s">
        <v>164</v>
      </c>
      <c r="AL14" s="4" t="s">
        <v>130</v>
      </c>
      <c r="AM14" s="4" t="s">
        <v>165</v>
      </c>
      <c r="AO14" s="8" t="s">
        <v>132</v>
      </c>
      <c r="AP14" s="12">
        <v>0.2</v>
      </c>
      <c r="AQ14" s="152" t="s">
        <v>133</v>
      </c>
      <c r="AR14" s="144" t="s">
        <v>2313</v>
      </c>
      <c r="AS14" s="156" t="str">
        <f t="shared" si="0"/>
        <v>東京都世田谷区</v>
      </c>
      <c r="AT14" s="158">
        <v>11.4</v>
      </c>
      <c r="AU14" s="143">
        <v>11.1</v>
      </c>
      <c r="AV14" s="345">
        <v>10.9</v>
      </c>
      <c r="AW14" s="8" t="s">
        <v>2065</v>
      </c>
      <c r="AX14" s="12">
        <v>0.45</v>
      </c>
      <c r="AY14" s="69"/>
      <c r="AZ14" s="69"/>
      <c r="BA14" s="69"/>
      <c r="BB14" s="69"/>
    </row>
    <row r="15" spans="1:61" ht="13.5">
      <c r="A15" s="19" t="s">
        <v>2065</v>
      </c>
      <c r="B15" s="326" t="s">
        <v>2173</v>
      </c>
      <c r="C15" s="42">
        <v>0.13200000000000001</v>
      </c>
      <c r="D15" s="43">
        <v>4.2000000000000003E-2</v>
      </c>
      <c r="E15" s="248">
        <v>3.5999999999999997E-2</v>
      </c>
      <c r="F15" s="285" t="s">
        <v>2222</v>
      </c>
      <c r="G15" s="251" t="s">
        <v>1961</v>
      </c>
      <c r="H15" s="240" t="s">
        <v>1952</v>
      </c>
      <c r="I15" s="252" t="s">
        <v>1951</v>
      </c>
      <c r="J15" s="194">
        <f t="shared" si="1"/>
        <v>0.13200000000000001</v>
      </c>
      <c r="K15" s="43">
        <f t="shared" si="2"/>
        <v>0.16800000000000001</v>
      </c>
      <c r="L15" s="248">
        <f t="shared" si="3"/>
        <v>0.21000000000000002</v>
      </c>
      <c r="M15" s="456" t="s">
        <v>2043</v>
      </c>
      <c r="N15" s="310" t="s">
        <v>2467</v>
      </c>
      <c r="O15" s="69"/>
      <c r="P15" s="19" t="s">
        <v>2065</v>
      </c>
      <c r="Q15" s="285" t="s">
        <v>1981</v>
      </c>
      <c r="R15" s="42" t="s">
        <v>1919</v>
      </c>
      <c r="S15" s="43" t="s">
        <v>1922</v>
      </c>
      <c r="T15" s="43"/>
      <c r="U15" s="248"/>
      <c r="V15" s="41"/>
      <c r="W15" s="285" t="s">
        <v>1995</v>
      </c>
      <c r="X15" s="42" t="s">
        <v>2481</v>
      </c>
      <c r="Y15" s="248" t="s">
        <v>1963</v>
      </c>
      <c r="Z15" s="297" t="s">
        <v>2109</v>
      </c>
      <c r="AA15" s="248" t="s">
        <v>2029</v>
      </c>
      <c r="AB15" s="367"/>
      <c r="AC15" s="372"/>
      <c r="AD15" s="280" t="s">
        <v>2016</v>
      </c>
      <c r="AE15" s="42" t="s">
        <v>1957</v>
      </c>
      <c r="AF15" s="43" t="s">
        <v>1959</v>
      </c>
      <c r="AG15" s="43" t="s">
        <v>2111</v>
      </c>
      <c r="AH15" s="241" t="s">
        <v>2029</v>
      </c>
      <c r="AI15" s="1"/>
      <c r="AJ15" s="4" t="s">
        <v>166</v>
      </c>
      <c r="AL15" s="4" t="s">
        <v>130</v>
      </c>
      <c r="AM15" s="4" t="s">
        <v>167</v>
      </c>
      <c r="AO15" s="8" t="s">
        <v>132</v>
      </c>
      <c r="AP15" s="12">
        <v>0.2</v>
      </c>
      <c r="AQ15" s="152" t="s">
        <v>133</v>
      </c>
      <c r="AR15" s="144" t="s">
        <v>2314</v>
      </c>
      <c r="AS15" s="156" t="str">
        <f t="shared" si="0"/>
        <v>東京都渋谷区</v>
      </c>
      <c r="AT15" s="158">
        <v>11.4</v>
      </c>
      <c r="AU15" s="143">
        <v>11.1</v>
      </c>
      <c r="AV15" s="345">
        <v>10.9</v>
      </c>
      <c r="AW15" s="8" t="s">
        <v>2118</v>
      </c>
      <c r="AX15" s="12">
        <v>0.45</v>
      </c>
      <c r="AY15" s="69"/>
      <c r="AZ15" s="69"/>
      <c r="BA15" s="69"/>
      <c r="BB15" s="69"/>
    </row>
    <row r="16" spans="1:61" ht="13.5">
      <c r="A16" s="19" t="s">
        <v>2118</v>
      </c>
      <c r="B16" s="326" t="s">
        <v>2174</v>
      </c>
      <c r="C16" s="42">
        <v>0.13200000000000001</v>
      </c>
      <c r="D16" s="43">
        <v>4.2000000000000003E-2</v>
      </c>
      <c r="E16" s="248">
        <v>3.5999999999999997E-2</v>
      </c>
      <c r="F16" s="285" t="s">
        <v>2223</v>
      </c>
      <c r="G16" s="251" t="s">
        <v>1961</v>
      </c>
      <c r="H16" s="240" t="s">
        <v>1952</v>
      </c>
      <c r="I16" s="252" t="s">
        <v>1951</v>
      </c>
      <c r="J16" s="194">
        <f t="shared" ref="J16" si="13">C16</f>
        <v>0.13200000000000001</v>
      </c>
      <c r="K16" s="43">
        <f t="shared" ref="K16" si="14">SUM(C16,E16)</f>
        <v>0.16800000000000001</v>
      </c>
      <c r="L16" s="248">
        <f t="shared" ref="L16" si="15">SUM(C16:E16)</f>
        <v>0.21000000000000002</v>
      </c>
      <c r="M16" s="456" t="s">
        <v>2043</v>
      </c>
      <c r="N16" s="310" t="s">
        <v>2466</v>
      </c>
      <c r="O16" s="69"/>
      <c r="P16" s="19" t="s">
        <v>2118</v>
      </c>
      <c r="Q16" s="285" t="s">
        <v>1973</v>
      </c>
      <c r="R16" s="42" t="s">
        <v>1919</v>
      </c>
      <c r="S16" s="43" t="s">
        <v>1922</v>
      </c>
      <c r="T16" s="43"/>
      <c r="U16" s="248"/>
      <c r="V16" s="41"/>
      <c r="W16" s="285" t="s">
        <v>1996</v>
      </c>
      <c r="X16" s="42" t="s">
        <v>1925</v>
      </c>
      <c r="Y16" s="248" t="s">
        <v>1964</v>
      </c>
      <c r="Z16" s="297" t="s">
        <v>2109</v>
      </c>
      <c r="AA16" s="248" t="s">
        <v>2029</v>
      </c>
      <c r="AB16" s="367"/>
      <c r="AC16" s="372"/>
      <c r="AD16" s="280" t="s">
        <v>2017</v>
      </c>
      <c r="AE16" s="42" t="s">
        <v>1957</v>
      </c>
      <c r="AF16" s="43" t="s">
        <v>1959</v>
      </c>
      <c r="AG16" s="43" t="s">
        <v>2111</v>
      </c>
      <c r="AH16" s="241" t="s">
        <v>2029</v>
      </c>
      <c r="AI16" s="1"/>
      <c r="AJ16" s="4" t="s">
        <v>168</v>
      </c>
      <c r="AL16" s="4" t="s">
        <v>130</v>
      </c>
      <c r="AM16" s="4" t="s">
        <v>169</v>
      </c>
      <c r="AO16" s="8" t="s">
        <v>132</v>
      </c>
      <c r="AP16" s="12">
        <v>0.2</v>
      </c>
      <c r="AQ16" s="152" t="s">
        <v>133</v>
      </c>
      <c r="AR16" s="144" t="s">
        <v>2315</v>
      </c>
      <c r="AS16" s="156" t="str">
        <f t="shared" si="0"/>
        <v>東京都中野区</v>
      </c>
      <c r="AT16" s="158">
        <v>11.4</v>
      </c>
      <c r="AU16" s="143">
        <v>11.1</v>
      </c>
      <c r="AV16" s="345">
        <v>10.9</v>
      </c>
      <c r="AW16" s="8" t="s">
        <v>2119</v>
      </c>
      <c r="AX16" s="12">
        <v>0.45</v>
      </c>
      <c r="AY16" s="69"/>
      <c r="AZ16" s="69"/>
      <c r="BA16" s="69"/>
      <c r="BB16" s="69"/>
    </row>
    <row r="17" spans="1:54" ht="13.5">
      <c r="A17" s="19" t="s">
        <v>2139</v>
      </c>
      <c r="B17" s="326" t="s">
        <v>2175</v>
      </c>
      <c r="C17" s="42">
        <v>0.13200000000000001</v>
      </c>
      <c r="D17" s="43">
        <v>4.2000000000000003E-2</v>
      </c>
      <c r="E17" s="248">
        <v>3.5999999999999997E-2</v>
      </c>
      <c r="F17" s="285" t="s">
        <v>2244</v>
      </c>
      <c r="G17" s="251" t="s">
        <v>1961</v>
      </c>
      <c r="H17" s="240" t="s">
        <v>1952</v>
      </c>
      <c r="I17" s="252" t="s">
        <v>1951</v>
      </c>
      <c r="J17" s="194">
        <f t="shared" si="1"/>
        <v>0.13200000000000001</v>
      </c>
      <c r="K17" s="43">
        <f t="shared" si="2"/>
        <v>0.16800000000000001</v>
      </c>
      <c r="L17" s="248">
        <f t="shared" si="3"/>
        <v>0.21000000000000002</v>
      </c>
      <c r="M17" s="456" t="s">
        <v>2043</v>
      </c>
      <c r="N17" s="310" t="s">
        <v>2468</v>
      </c>
      <c r="O17" s="69"/>
      <c r="P17" s="19" t="s">
        <v>2139</v>
      </c>
      <c r="Q17" s="285" t="s">
        <v>2140</v>
      </c>
      <c r="R17" s="42" t="s">
        <v>1919</v>
      </c>
      <c r="S17" s="43" t="s">
        <v>1922</v>
      </c>
      <c r="T17" s="43"/>
      <c r="U17" s="248"/>
      <c r="V17" s="41"/>
      <c r="W17" s="285" t="s">
        <v>2141</v>
      </c>
      <c r="X17" s="42" t="s">
        <v>1925</v>
      </c>
      <c r="Y17" s="248" t="s">
        <v>1964</v>
      </c>
      <c r="Z17" s="297" t="s">
        <v>2109</v>
      </c>
      <c r="AA17" s="248" t="s">
        <v>2029</v>
      </c>
      <c r="AB17" s="367"/>
      <c r="AC17" s="372"/>
      <c r="AD17" s="280" t="s">
        <v>2142</v>
      </c>
      <c r="AE17" s="42" t="s">
        <v>1957</v>
      </c>
      <c r="AF17" s="43" t="s">
        <v>1959</v>
      </c>
      <c r="AG17" s="43" t="s">
        <v>2111</v>
      </c>
      <c r="AH17" s="241" t="s">
        <v>2029</v>
      </c>
      <c r="AI17" s="1"/>
      <c r="AJ17" s="4" t="s">
        <v>170</v>
      </c>
      <c r="AL17" s="4" t="s">
        <v>130</v>
      </c>
      <c r="AM17" s="4" t="s">
        <v>171</v>
      </c>
      <c r="AO17" s="8" t="s">
        <v>132</v>
      </c>
      <c r="AP17" s="12">
        <v>0.2</v>
      </c>
      <c r="AQ17" s="152" t="s">
        <v>133</v>
      </c>
      <c r="AR17" s="144" t="s">
        <v>2316</v>
      </c>
      <c r="AS17" s="156" t="str">
        <f t="shared" si="0"/>
        <v>東京都杉並区</v>
      </c>
      <c r="AT17" s="158">
        <v>11.4</v>
      </c>
      <c r="AU17" s="143">
        <v>11.1</v>
      </c>
      <c r="AV17" s="345">
        <v>10.9</v>
      </c>
      <c r="AW17" s="8" t="s">
        <v>2069</v>
      </c>
      <c r="AX17" s="12">
        <v>0.55000000000000004</v>
      </c>
      <c r="AY17" s="69"/>
      <c r="AZ17" s="69"/>
      <c r="BA17" s="69"/>
      <c r="BB17" s="69"/>
    </row>
    <row r="18" spans="1:54" ht="13.5">
      <c r="A18" s="19" t="s">
        <v>2069</v>
      </c>
      <c r="B18" s="326" t="s">
        <v>2176</v>
      </c>
      <c r="C18" s="42">
        <v>0.216</v>
      </c>
      <c r="D18" s="43">
        <v>7.1999999999999995E-2</v>
      </c>
      <c r="E18" s="248">
        <v>0.06</v>
      </c>
      <c r="F18" s="285" t="s">
        <v>2224</v>
      </c>
      <c r="G18" s="251" t="s">
        <v>1961</v>
      </c>
      <c r="H18" s="240" t="s">
        <v>1952</v>
      </c>
      <c r="I18" s="252" t="s">
        <v>1951</v>
      </c>
      <c r="J18" s="194">
        <f t="shared" ref="J18" si="16">C18</f>
        <v>0.216</v>
      </c>
      <c r="K18" s="43">
        <f t="shared" ref="K18" si="17">SUM(C18,E18)</f>
        <v>0.27600000000000002</v>
      </c>
      <c r="L18" s="248">
        <f t="shared" ref="L18" si="18">SUM(C18:E18)</f>
        <v>0.34799999999999998</v>
      </c>
      <c r="M18" s="456" t="s">
        <v>2043</v>
      </c>
      <c r="N18" s="310" t="s">
        <v>2466</v>
      </c>
      <c r="O18" s="69"/>
      <c r="P18" s="19" t="s">
        <v>2069</v>
      </c>
      <c r="Q18" s="285" t="s">
        <v>2066</v>
      </c>
      <c r="R18" s="42" t="s">
        <v>1919</v>
      </c>
      <c r="S18" s="43" t="s">
        <v>1922</v>
      </c>
      <c r="T18" s="43"/>
      <c r="U18" s="248"/>
      <c r="V18" s="41"/>
      <c r="W18" s="285" t="s">
        <v>2067</v>
      </c>
      <c r="X18" s="42" t="s">
        <v>1924</v>
      </c>
      <c r="Y18" s="248" t="s">
        <v>1928</v>
      </c>
      <c r="Z18" s="297" t="s">
        <v>2109</v>
      </c>
      <c r="AA18" s="248" t="s">
        <v>2029</v>
      </c>
      <c r="AB18" s="367"/>
      <c r="AC18" s="372"/>
      <c r="AD18" s="280" t="s">
        <v>2068</v>
      </c>
      <c r="AE18" s="42" t="s">
        <v>1957</v>
      </c>
      <c r="AF18" s="43" t="s">
        <v>1959</v>
      </c>
      <c r="AG18" s="43" t="s">
        <v>2111</v>
      </c>
      <c r="AH18" s="241" t="s">
        <v>2029</v>
      </c>
      <c r="AI18" s="1"/>
      <c r="AJ18" s="4" t="s">
        <v>172</v>
      </c>
      <c r="AL18" s="4" t="s">
        <v>130</v>
      </c>
      <c r="AM18" s="4" t="s">
        <v>173</v>
      </c>
      <c r="AO18" s="8" t="s">
        <v>132</v>
      </c>
      <c r="AP18" s="12">
        <v>0.2</v>
      </c>
      <c r="AQ18" s="152" t="s">
        <v>133</v>
      </c>
      <c r="AR18" s="144" t="s">
        <v>2317</v>
      </c>
      <c r="AS18" s="156" t="str">
        <f t="shared" si="0"/>
        <v>東京都豊島区</v>
      </c>
      <c r="AT18" s="158">
        <v>11.4</v>
      </c>
      <c r="AU18" s="143">
        <v>11.1</v>
      </c>
      <c r="AV18" s="345">
        <v>10.9</v>
      </c>
      <c r="AW18" s="8" t="s">
        <v>2070</v>
      </c>
      <c r="AX18" s="12">
        <v>0.55000000000000004</v>
      </c>
      <c r="AY18" s="69"/>
      <c r="AZ18" s="69"/>
      <c r="BA18" s="69"/>
      <c r="BB18" s="69"/>
    </row>
    <row r="19" spans="1:54" ht="13.5">
      <c r="A19" s="19" t="s">
        <v>2070</v>
      </c>
      <c r="B19" s="326" t="s">
        <v>2177</v>
      </c>
      <c r="C19" s="42">
        <v>0.216</v>
      </c>
      <c r="D19" s="43">
        <v>7.1999999999999995E-2</v>
      </c>
      <c r="E19" s="248">
        <v>0.06</v>
      </c>
      <c r="F19" s="285" t="s">
        <v>2225</v>
      </c>
      <c r="G19" s="251" t="s">
        <v>1961</v>
      </c>
      <c r="H19" s="240" t="s">
        <v>1952</v>
      </c>
      <c r="I19" s="252" t="s">
        <v>1951</v>
      </c>
      <c r="J19" s="194">
        <f t="shared" si="1"/>
        <v>0.216</v>
      </c>
      <c r="K19" s="43">
        <f t="shared" si="2"/>
        <v>0.27600000000000002</v>
      </c>
      <c r="L19" s="248">
        <f t="shared" si="3"/>
        <v>0.34799999999999998</v>
      </c>
      <c r="M19" s="456" t="s">
        <v>2043</v>
      </c>
      <c r="N19" s="310" t="s">
        <v>2467</v>
      </c>
      <c r="O19" s="69"/>
      <c r="P19" s="19" t="s">
        <v>2070</v>
      </c>
      <c r="Q19" s="285" t="s">
        <v>1982</v>
      </c>
      <c r="R19" s="42" t="s">
        <v>1919</v>
      </c>
      <c r="S19" s="43" t="s">
        <v>1922</v>
      </c>
      <c r="T19" s="43"/>
      <c r="U19" s="248"/>
      <c r="V19" s="41"/>
      <c r="W19" s="285" t="s">
        <v>1997</v>
      </c>
      <c r="X19" s="42" t="s">
        <v>1924</v>
      </c>
      <c r="Y19" s="248" t="s">
        <v>1928</v>
      </c>
      <c r="Z19" s="297" t="s">
        <v>2109</v>
      </c>
      <c r="AA19" s="248" t="s">
        <v>2029</v>
      </c>
      <c r="AB19" s="367"/>
      <c r="AC19" s="372"/>
      <c r="AD19" s="280" t="s">
        <v>2018</v>
      </c>
      <c r="AE19" s="42" t="s">
        <v>1957</v>
      </c>
      <c r="AF19" s="43" t="s">
        <v>1959</v>
      </c>
      <c r="AG19" s="43" t="s">
        <v>2111</v>
      </c>
      <c r="AH19" s="241" t="s">
        <v>2029</v>
      </c>
      <c r="AI19" s="1"/>
      <c r="AJ19" s="4" t="s">
        <v>174</v>
      </c>
      <c r="AL19" s="4" t="s">
        <v>130</v>
      </c>
      <c r="AM19" s="4" t="s">
        <v>175</v>
      </c>
      <c r="AO19" s="8" t="s">
        <v>132</v>
      </c>
      <c r="AP19" s="12">
        <v>0.2</v>
      </c>
      <c r="AQ19" s="152" t="s">
        <v>133</v>
      </c>
      <c r="AR19" s="144" t="s">
        <v>2318</v>
      </c>
      <c r="AS19" s="156" t="str">
        <f t="shared" si="0"/>
        <v>東京都北区</v>
      </c>
      <c r="AT19" s="158">
        <v>11.4</v>
      </c>
      <c r="AU19" s="143">
        <v>11.1</v>
      </c>
      <c r="AV19" s="345">
        <v>10.9</v>
      </c>
      <c r="AW19" s="8" t="s">
        <v>2120</v>
      </c>
      <c r="AX19" s="12">
        <v>0.55000000000000004</v>
      </c>
      <c r="AY19" s="69"/>
      <c r="AZ19" s="69"/>
      <c r="BA19" s="69"/>
      <c r="BB19" s="69"/>
    </row>
    <row r="20" spans="1:54" ht="13.5">
      <c r="A20" s="19" t="s">
        <v>2074</v>
      </c>
      <c r="B20" s="326" t="s">
        <v>2178</v>
      </c>
      <c r="C20" s="42">
        <v>0.13800000000000001</v>
      </c>
      <c r="D20" s="43">
        <v>5.3999999999999999E-2</v>
      </c>
      <c r="E20" s="248">
        <v>4.8000000000000001E-2</v>
      </c>
      <c r="F20" s="285" t="s">
        <v>2226</v>
      </c>
      <c r="G20" s="251" t="s">
        <v>1961</v>
      </c>
      <c r="H20" s="240" t="s">
        <v>1952</v>
      </c>
      <c r="I20" s="252" t="s">
        <v>1951</v>
      </c>
      <c r="J20" s="194">
        <f>C20</f>
        <v>0.13800000000000001</v>
      </c>
      <c r="K20" s="43">
        <f>SUM(C20,E20)</f>
        <v>0.186</v>
      </c>
      <c r="L20" s="248">
        <f>SUM(C20:E20)</f>
        <v>0.24</v>
      </c>
      <c r="M20" s="456" t="s">
        <v>2043</v>
      </c>
      <c r="N20" s="310" t="s">
        <v>2466</v>
      </c>
      <c r="O20" s="69"/>
      <c r="P20" s="19" t="s">
        <v>2074</v>
      </c>
      <c r="Q20" s="285" t="s">
        <v>2071</v>
      </c>
      <c r="R20" s="42" t="s">
        <v>1919</v>
      </c>
      <c r="S20" s="43" t="s">
        <v>1922</v>
      </c>
      <c r="T20" s="43"/>
      <c r="U20" s="248"/>
      <c r="V20" s="41"/>
      <c r="W20" s="285" t="s">
        <v>2072</v>
      </c>
      <c r="X20" s="42" t="s">
        <v>1925</v>
      </c>
      <c r="Y20" s="248" t="s">
        <v>1962</v>
      </c>
      <c r="Z20" s="43" t="s">
        <v>1924</v>
      </c>
      <c r="AA20" s="43" t="s">
        <v>1928</v>
      </c>
      <c r="AB20" s="366" t="s">
        <v>2109</v>
      </c>
      <c r="AC20" s="41" t="s">
        <v>2029</v>
      </c>
      <c r="AD20" s="280" t="s">
        <v>2073</v>
      </c>
      <c r="AE20" s="42" t="s">
        <v>1957</v>
      </c>
      <c r="AF20" s="43" t="s">
        <v>1959</v>
      </c>
      <c r="AG20" s="43" t="s">
        <v>2113</v>
      </c>
      <c r="AH20" s="241" t="s">
        <v>2029</v>
      </c>
      <c r="AI20" s="1"/>
      <c r="AJ20" s="4" t="s">
        <v>176</v>
      </c>
      <c r="AL20" s="4" t="s">
        <v>130</v>
      </c>
      <c r="AM20" s="4" t="s">
        <v>177</v>
      </c>
      <c r="AO20" s="8" t="s">
        <v>132</v>
      </c>
      <c r="AP20" s="12">
        <v>0.2</v>
      </c>
      <c r="AQ20" s="152" t="s">
        <v>133</v>
      </c>
      <c r="AR20" s="144" t="s">
        <v>2319</v>
      </c>
      <c r="AS20" s="156" t="str">
        <f t="shared" si="0"/>
        <v>東京都荒川区</v>
      </c>
      <c r="AT20" s="158">
        <v>11.4</v>
      </c>
      <c r="AU20" s="143">
        <v>11.1</v>
      </c>
      <c r="AV20" s="345">
        <v>10.9</v>
      </c>
      <c r="AW20" s="8" t="s">
        <v>2121</v>
      </c>
      <c r="AX20" s="12">
        <v>0.55000000000000004</v>
      </c>
      <c r="AY20" s="69"/>
      <c r="AZ20" s="69"/>
      <c r="BA20" s="69"/>
      <c r="BB20" s="69"/>
    </row>
    <row r="21" spans="1:54" ht="13.5">
      <c r="A21" s="19" t="s">
        <v>2143</v>
      </c>
      <c r="B21" s="326" t="s">
        <v>2179</v>
      </c>
      <c r="C21" s="42">
        <v>0.13800000000000001</v>
      </c>
      <c r="D21" s="43">
        <v>5.3999999999999999E-2</v>
      </c>
      <c r="E21" s="248">
        <v>4.8000000000000001E-2</v>
      </c>
      <c r="F21" s="285" t="s">
        <v>2245</v>
      </c>
      <c r="G21" s="251" t="s">
        <v>1961</v>
      </c>
      <c r="H21" s="240" t="s">
        <v>1952</v>
      </c>
      <c r="I21" s="252" t="s">
        <v>1951</v>
      </c>
      <c r="J21" s="194">
        <f t="shared" si="1"/>
        <v>0.13800000000000001</v>
      </c>
      <c r="K21" s="43">
        <f t="shared" si="2"/>
        <v>0.186</v>
      </c>
      <c r="L21" s="248">
        <f t="shared" si="3"/>
        <v>0.24</v>
      </c>
      <c r="M21" s="456" t="s">
        <v>2043</v>
      </c>
      <c r="N21" s="310" t="s">
        <v>2469</v>
      </c>
      <c r="O21" s="69"/>
      <c r="P21" s="19" t="s">
        <v>2143</v>
      </c>
      <c r="Q21" s="285" t="s">
        <v>2144</v>
      </c>
      <c r="R21" s="42" t="s">
        <v>1919</v>
      </c>
      <c r="S21" s="43" t="s">
        <v>1922</v>
      </c>
      <c r="T21" s="43"/>
      <c r="U21" s="248"/>
      <c r="V21" s="41"/>
      <c r="W21" s="285" t="s">
        <v>2145</v>
      </c>
      <c r="X21" s="42" t="s">
        <v>1925</v>
      </c>
      <c r="Y21" s="248" t="s">
        <v>1962</v>
      </c>
      <c r="Z21" s="43" t="s">
        <v>1924</v>
      </c>
      <c r="AA21" s="43" t="s">
        <v>1928</v>
      </c>
      <c r="AB21" s="297" t="s">
        <v>2109</v>
      </c>
      <c r="AC21" s="241" t="s">
        <v>2029</v>
      </c>
      <c r="AD21" s="280" t="s">
        <v>2146</v>
      </c>
      <c r="AE21" s="42" t="s">
        <v>1957</v>
      </c>
      <c r="AF21" s="43" t="s">
        <v>1959</v>
      </c>
      <c r="AG21" s="43" t="s">
        <v>2113</v>
      </c>
      <c r="AH21" s="241" t="s">
        <v>2029</v>
      </c>
      <c r="AI21" s="1"/>
      <c r="AJ21" s="4" t="s">
        <v>178</v>
      </c>
      <c r="AL21" s="4" t="s">
        <v>130</v>
      </c>
      <c r="AM21" s="4" t="s">
        <v>179</v>
      </c>
      <c r="AO21" s="8" t="s">
        <v>132</v>
      </c>
      <c r="AP21" s="12">
        <v>0.2</v>
      </c>
      <c r="AQ21" s="152" t="s">
        <v>133</v>
      </c>
      <c r="AR21" s="144" t="s">
        <v>2320</v>
      </c>
      <c r="AS21" s="156" t="str">
        <f t="shared" si="0"/>
        <v>東京都板橋区</v>
      </c>
      <c r="AT21" s="158">
        <v>11.4</v>
      </c>
      <c r="AU21" s="143">
        <v>11.1</v>
      </c>
      <c r="AV21" s="345">
        <v>10.9</v>
      </c>
      <c r="AW21" s="8" t="s">
        <v>2075</v>
      </c>
      <c r="AX21" s="12">
        <v>0.55000000000000004</v>
      </c>
      <c r="AY21" s="69"/>
      <c r="AZ21" s="69"/>
      <c r="BA21" s="69"/>
      <c r="BB21" s="69"/>
    </row>
    <row r="22" spans="1:54" ht="13.5">
      <c r="A22" s="19" t="s">
        <v>2075</v>
      </c>
      <c r="B22" s="326" t="s">
        <v>2180</v>
      </c>
      <c r="C22" s="42">
        <v>0.13800000000000001</v>
      </c>
      <c r="D22" s="43">
        <v>5.3999999999999999E-2</v>
      </c>
      <c r="E22" s="248">
        <v>4.8000000000000001E-2</v>
      </c>
      <c r="F22" s="285" t="s">
        <v>2227</v>
      </c>
      <c r="G22" s="251" t="s">
        <v>1961</v>
      </c>
      <c r="H22" s="240" t="s">
        <v>1952</v>
      </c>
      <c r="I22" s="252" t="s">
        <v>1951</v>
      </c>
      <c r="J22" s="194">
        <f t="shared" ref="J22" si="19">C22</f>
        <v>0.13800000000000001</v>
      </c>
      <c r="K22" s="43">
        <f t="shared" ref="K22" si="20">SUM(C22,E22)</f>
        <v>0.186</v>
      </c>
      <c r="L22" s="248">
        <f t="shared" ref="L22" si="21">SUM(C22:E22)</f>
        <v>0.24</v>
      </c>
      <c r="M22" s="456" t="s">
        <v>2043</v>
      </c>
      <c r="N22" s="310" t="s">
        <v>2467</v>
      </c>
      <c r="O22" s="69"/>
      <c r="P22" s="19" t="s">
        <v>2075</v>
      </c>
      <c r="Q22" s="285" t="s">
        <v>1983</v>
      </c>
      <c r="R22" s="42" t="s">
        <v>1919</v>
      </c>
      <c r="S22" s="43" t="s">
        <v>1922</v>
      </c>
      <c r="T22" s="43"/>
      <c r="U22" s="248"/>
      <c r="V22" s="41"/>
      <c r="W22" s="285" t="s">
        <v>1998</v>
      </c>
      <c r="X22" s="42" t="s">
        <v>1925</v>
      </c>
      <c r="Y22" s="248" t="s">
        <v>1962</v>
      </c>
      <c r="Z22" s="43" t="s">
        <v>1924</v>
      </c>
      <c r="AA22" s="43" t="s">
        <v>1928</v>
      </c>
      <c r="AB22" s="297" t="s">
        <v>2109</v>
      </c>
      <c r="AC22" s="241" t="s">
        <v>2029</v>
      </c>
      <c r="AD22" s="280" t="s">
        <v>2019</v>
      </c>
      <c r="AE22" s="42" t="s">
        <v>1957</v>
      </c>
      <c r="AF22" s="43" t="s">
        <v>1959</v>
      </c>
      <c r="AG22" s="43" t="s">
        <v>2113</v>
      </c>
      <c r="AH22" s="241" t="s">
        <v>2029</v>
      </c>
      <c r="AI22" s="1"/>
      <c r="AJ22" s="4" t="s">
        <v>181</v>
      </c>
      <c r="AL22" s="4" t="s">
        <v>130</v>
      </c>
      <c r="AM22" s="4" t="s">
        <v>182</v>
      </c>
      <c r="AO22" s="8" t="s">
        <v>132</v>
      </c>
      <c r="AP22" s="12">
        <v>0.2</v>
      </c>
      <c r="AQ22" s="152" t="s">
        <v>133</v>
      </c>
      <c r="AR22" s="144" t="s">
        <v>2321</v>
      </c>
      <c r="AS22" s="156" t="str">
        <f t="shared" si="0"/>
        <v>東京都練馬区</v>
      </c>
      <c r="AT22" s="158">
        <v>11.4</v>
      </c>
      <c r="AU22" s="143">
        <v>11.1</v>
      </c>
      <c r="AV22" s="345">
        <v>10.9</v>
      </c>
      <c r="AW22" s="8" t="s">
        <v>2473</v>
      </c>
      <c r="AX22" s="12">
        <v>0.55000000000000004</v>
      </c>
      <c r="AY22" s="69"/>
      <c r="AZ22" s="69"/>
      <c r="BA22" s="69"/>
      <c r="BB22" s="69"/>
    </row>
    <row r="23" spans="1:54" ht="24">
      <c r="A23" s="19" t="s">
        <v>2122</v>
      </c>
      <c r="B23" s="326" t="s">
        <v>2181</v>
      </c>
      <c r="C23" s="42">
        <v>0.13800000000000001</v>
      </c>
      <c r="D23" s="43">
        <v>5.3999999999999999E-2</v>
      </c>
      <c r="E23" s="248">
        <v>4.8000000000000001E-2</v>
      </c>
      <c r="F23" s="285" t="s">
        <v>2246</v>
      </c>
      <c r="G23" s="251" t="s">
        <v>1961</v>
      </c>
      <c r="H23" s="240" t="s">
        <v>1952</v>
      </c>
      <c r="I23" s="252" t="s">
        <v>1951</v>
      </c>
      <c r="J23" s="194">
        <f t="shared" si="1"/>
        <v>0.13800000000000001</v>
      </c>
      <c r="K23" s="43">
        <f t="shared" si="2"/>
        <v>0.186</v>
      </c>
      <c r="L23" s="248">
        <f t="shared" si="3"/>
        <v>0.24</v>
      </c>
      <c r="M23" s="456" t="s">
        <v>2043</v>
      </c>
      <c r="N23" s="310" t="s">
        <v>2470</v>
      </c>
      <c r="O23" s="69"/>
      <c r="P23" s="19" t="s">
        <v>2122</v>
      </c>
      <c r="Q23" s="285" t="s">
        <v>2151</v>
      </c>
      <c r="R23" s="42" t="s">
        <v>1919</v>
      </c>
      <c r="S23" s="43" t="s">
        <v>1922</v>
      </c>
      <c r="T23" s="43"/>
      <c r="U23" s="248"/>
      <c r="V23" s="41"/>
      <c r="W23" s="285" t="s">
        <v>2152</v>
      </c>
      <c r="X23" s="42" t="s">
        <v>1925</v>
      </c>
      <c r="Y23" s="248" t="s">
        <v>1962</v>
      </c>
      <c r="Z23" s="43" t="s">
        <v>1924</v>
      </c>
      <c r="AA23" s="43" t="s">
        <v>1928</v>
      </c>
      <c r="AB23" s="297" t="s">
        <v>2109</v>
      </c>
      <c r="AC23" s="241" t="s">
        <v>2029</v>
      </c>
      <c r="AD23" s="280" t="s">
        <v>2153</v>
      </c>
      <c r="AE23" s="42" t="s">
        <v>1957</v>
      </c>
      <c r="AF23" s="43" t="s">
        <v>1959</v>
      </c>
      <c r="AG23" s="43" t="s">
        <v>2113</v>
      </c>
      <c r="AH23" s="241" t="s">
        <v>2029</v>
      </c>
      <c r="AI23" s="1"/>
      <c r="AJ23" s="4" t="s">
        <v>180</v>
      </c>
      <c r="AL23" s="4" t="s">
        <v>130</v>
      </c>
      <c r="AM23" s="4" t="s">
        <v>2494</v>
      </c>
      <c r="AO23" s="8" t="s">
        <v>132</v>
      </c>
      <c r="AP23" s="12">
        <v>0.2</v>
      </c>
      <c r="AQ23" s="152" t="s">
        <v>133</v>
      </c>
      <c r="AR23" s="144" t="s">
        <v>2322</v>
      </c>
      <c r="AS23" s="156" t="str">
        <f t="shared" si="0"/>
        <v>東京都足立区</v>
      </c>
      <c r="AT23" s="158">
        <v>11.4</v>
      </c>
      <c r="AU23" s="143">
        <v>11.1</v>
      </c>
      <c r="AV23" s="345">
        <v>10.9</v>
      </c>
      <c r="AW23" s="19" t="s">
        <v>1913</v>
      </c>
      <c r="AX23" s="12">
        <v>0.55000000000000004</v>
      </c>
      <c r="AY23" s="69"/>
      <c r="AZ23" s="69"/>
      <c r="BA23" s="69"/>
      <c r="BB23" s="69"/>
    </row>
    <row r="24" spans="1:54" ht="13.5">
      <c r="A24" s="19" t="s">
        <v>1913</v>
      </c>
      <c r="B24" s="326" t="s">
        <v>2182</v>
      </c>
      <c r="C24" s="42">
        <v>0.114</v>
      </c>
      <c r="D24" s="43">
        <v>3.5999999999999997E-2</v>
      </c>
      <c r="E24" s="248">
        <v>0.03</v>
      </c>
      <c r="F24" s="285" t="s">
        <v>2228</v>
      </c>
      <c r="G24" s="251" t="s">
        <v>1961</v>
      </c>
      <c r="H24" s="240" t="s">
        <v>1952</v>
      </c>
      <c r="I24" s="252" t="s">
        <v>1951</v>
      </c>
      <c r="J24" s="194">
        <f t="shared" ref="J24" si="22">C24</f>
        <v>0.114</v>
      </c>
      <c r="K24" s="43">
        <f t="shared" ref="K24" si="23">SUM(C24,E24)</f>
        <v>0.14400000000000002</v>
      </c>
      <c r="L24" s="248">
        <f t="shared" ref="L24" si="24">SUM(C24:E24)</f>
        <v>0.18</v>
      </c>
      <c r="M24" s="456" t="s">
        <v>2043</v>
      </c>
      <c r="N24" s="310" t="s">
        <v>2466</v>
      </c>
      <c r="O24" s="69"/>
      <c r="P24" s="19" t="s">
        <v>1913</v>
      </c>
      <c r="Q24" s="285" t="s">
        <v>1974</v>
      </c>
      <c r="R24" s="42" t="s">
        <v>1919</v>
      </c>
      <c r="S24" s="43" t="s">
        <v>1922</v>
      </c>
      <c r="T24" s="43"/>
      <c r="U24" s="248"/>
      <c r="V24" s="41"/>
      <c r="W24" s="285" t="s">
        <v>1999</v>
      </c>
      <c r="X24" s="42" t="s">
        <v>1925</v>
      </c>
      <c r="Y24" s="248" t="s">
        <v>1962</v>
      </c>
      <c r="Z24" s="43" t="s">
        <v>1924</v>
      </c>
      <c r="AA24" s="43" t="s">
        <v>1928</v>
      </c>
      <c r="AB24" s="297" t="s">
        <v>2109</v>
      </c>
      <c r="AC24" s="241" t="s">
        <v>2029</v>
      </c>
      <c r="AD24" s="280" t="s">
        <v>2020</v>
      </c>
      <c r="AE24" s="42" t="s">
        <v>1957</v>
      </c>
      <c r="AF24" s="43" t="s">
        <v>1959</v>
      </c>
      <c r="AG24" s="43" t="s">
        <v>2111</v>
      </c>
      <c r="AH24" s="241" t="s">
        <v>2029</v>
      </c>
      <c r="AI24" s="1"/>
      <c r="AJ24" s="4" t="s">
        <v>183</v>
      </c>
      <c r="AL24" s="4" t="s">
        <v>130</v>
      </c>
      <c r="AM24" s="4" t="s">
        <v>184</v>
      </c>
      <c r="AO24" s="8" t="s">
        <v>132</v>
      </c>
      <c r="AP24" s="12">
        <v>0.2</v>
      </c>
      <c r="AQ24" s="152" t="s">
        <v>133</v>
      </c>
      <c r="AR24" s="144" t="s">
        <v>2323</v>
      </c>
      <c r="AS24" s="156" t="str">
        <f t="shared" si="0"/>
        <v>東京都葛飾区</v>
      </c>
      <c r="AT24" s="158">
        <v>11.4</v>
      </c>
      <c r="AU24" s="143">
        <v>11.1</v>
      </c>
      <c r="AV24" s="345">
        <v>10.9</v>
      </c>
      <c r="AW24" s="19" t="s">
        <v>2147</v>
      </c>
      <c r="AX24" s="12">
        <v>0.55000000000000004</v>
      </c>
      <c r="AY24" s="69"/>
      <c r="AZ24" s="69"/>
      <c r="BA24" s="69"/>
      <c r="BB24" s="69"/>
    </row>
    <row r="25" spans="1:54" ht="14" thickBot="1">
      <c r="A25" s="19" t="s">
        <v>2147</v>
      </c>
      <c r="B25" s="326" t="s">
        <v>2183</v>
      </c>
      <c r="C25" s="42">
        <v>0.114</v>
      </c>
      <c r="D25" s="43">
        <v>3.5999999999999997E-2</v>
      </c>
      <c r="E25" s="248">
        <v>0.03</v>
      </c>
      <c r="F25" s="285" t="s">
        <v>2247</v>
      </c>
      <c r="G25" s="251" t="s">
        <v>1961</v>
      </c>
      <c r="H25" s="240" t="s">
        <v>1952</v>
      </c>
      <c r="I25" s="252" t="s">
        <v>1951</v>
      </c>
      <c r="J25" s="194">
        <f t="shared" si="1"/>
        <v>0.114</v>
      </c>
      <c r="K25" s="43">
        <f t="shared" si="2"/>
        <v>0.14400000000000002</v>
      </c>
      <c r="L25" s="248">
        <f t="shared" si="3"/>
        <v>0.18</v>
      </c>
      <c r="M25" s="456" t="s">
        <v>2043</v>
      </c>
      <c r="N25" s="310" t="s">
        <v>2468</v>
      </c>
      <c r="O25" s="69"/>
      <c r="P25" s="19" t="s">
        <v>2147</v>
      </c>
      <c r="Q25" s="285" t="s">
        <v>2148</v>
      </c>
      <c r="R25" s="42" t="s">
        <v>1919</v>
      </c>
      <c r="S25" s="43" t="s">
        <v>1922</v>
      </c>
      <c r="T25" s="43"/>
      <c r="U25" s="248"/>
      <c r="V25" s="41"/>
      <c r="W25" s="285" t="s">
        <v>2149</v>
      </c>
      <c r="X25" s="42" t="s">
        <v>1925</v>
      </c>
      <c r="Y25" s="248" t="s">
        <v>1962</v>
      </c>
      <c r="Z25" s="43" t="s">
        <v>1924</v>
      </c>
      <c r="AA25" s="43" t="s">
        <v>1928</v>
      </c>
      <c r="AB25" s="297" t="s">
        <v>2109</v>
      </c>
      <c r="AC25" s="241" t="s">
        <v>2029</v>
      </c>
      <c r="AD25" s="280" t="s">
        <v>2150</v>
      </c>
      <c r="AE25" s="42" t="s">
        <v>1957</v>
      </c>
      <c r="AF25" s="43" t="s">
        <v>1959</v>
      </c>
      <c r="AG25" s="43" t="s">
        <v>2111</v>
      </c>
      <c r="AH25" s="241" t="s">
        <v>2029</v>
      </c>
      <c r="AI25" s="1"/>
      <c r="AJ25" s="4" t="s">
        <v>185</v>
      </c>
      <c r="AL25" s="4" t="s">
        <v>130</v>
      </c>
      <c r="AM25" s="4" t="s">
        <v>186</v>
      </c>
      <c r="AO25" s="9" t="s">
        <v>132</v>
      </c>
      <c r="AP25" s="148">
        <v>0.2</v>
      </c>
      <c r="AQ25" s="153" t="s">
        <v>133</v>
      </c>
      <c r="AR25" s="147" t="s">
        <v>2324</v>
      </c>
      <c r="AS25" s="173" t="str">
        <f t="shared" si="0"/>
        <v>東京都江戸川区</v>
      </c>
      <c r="AT25" s="174">
        <v>11.4</v>
      </c>
      <c r="AU25" s="175">
        <v>11.1</v>
      </c>
      <c r="AV25" s="346">
        <v>10.9</v>
      </c>
      <c r="AW25" s="8" t="s">
        <v>2123</v>
      </c>
      <c r="AX25" s="12">
        <v>0.45</v>
      </c>
      <c r="AY25" s="69"/>
      <c r="AZ25" s="69"/>
      <c r="BA25" s="69"/>
      <c r="BB25" s="69"/>
    </row>
    <row r="26" spans="1:54" ht="13.5">
      <c r="A26" s="19" t="s">
        <v>2079</v>
      </c>
      <c r="B26" s="326" t="s">
        <v>2184</v>
      </c>
      <c r="C26" s="42">
        <v>0.15</v>
      </c>
      <c r="D26" s="43">
        <v>6.6000000000000003E-2</v>
      </c>
      <c r="E26" s="248">
        <v>5.3999999999999999E-2</v>
      </c>
      <c r="F26" s="285" t="s">
        <v>2229</v>
      </c>
      <c r="G26" s="251" t="s">
        <v>1961</v>
      </c>
      <c r="H26" s="240" t="s">
        <v>1952</v>
      </c>
      <c r="I26" s="252" t="s">
        <v>1951</v>
      </c>
      <c r="J26" s="194">
        <f t="shared" si="1"/>
        <v>0.15</v>
      </c>
      <c r="K26" s="43">
        <f t="shared" si="2"/>
        <v>0.20399999999999999</v>
      </c>
      <c r="L26" s="248">
        <f t="shared" si="3"/>
        <v>0.27</v>
      </c>
      <c r="M26" s="456" t="s">
        <v>2043</v>
      </c>
      <c r="N26" s="310" t="s">
        <v>2466</v>
      </c>
      <c r="O26" s="69"/>
      <c r="P26" s="19" t="s">
        <v>2079</v>
      </c>
      <c r="Q26" s="285" t="s">
        <v>2076</v>
      </c>
      <c r="R26" s="42" t="s">
        <v>1919</v>
      </c>
      <c r="S26" s="43" t="s">
        <v>1922</v>
      </c>
      <c r="T26" s="43"/>
      <c r="U26" s="248"/>
      <c r="V26" s="41"/>
      <c r="W26" s="285" t="s">
        <v>2077</v>
      </c>
      <c r="X26" s="42" t="s">
        <v>1925</v>
      </c>
      <c r="Y26" s="248" t="s">
        <v>1962</v>
      </c>
      <c r="Z26" s="43" t="s">
        <v>2109</v>
      </c>
      <c r="AA26" s="43" t="s">
        <v>2029</v>
      </c>
      <c r="AB26" s="297"/>
      <c r="AC26" s="241"/>
      <c r="AD26" s="280" t="s">
        <v>2078</v>
      </c>
      <c r="AE26" s="42" t="s">
        <v>1957</v>
      </c>
      <c r="AF26" s="43" t="s">
        <v>1959</v>
      </c>
      <c r="AG26" s="43" t="s">
        <v>2111</v>
      </c>
      <c r="AH26" s="241" t="s">
        <v>2029</v>
      </c>
      <c r="AI26" s="1"/>
      <c r="AJ26" s="4" t="s">
        <v>187</v>
      </c>
      <c r="AL26" s="4" t="s">
        <v>130</v>
      </c>
      <c r="AM26" s="4" t="s">
        <v>188</v>
      </c>
      <c r="AO26" s="139" t="s">
        <v>189</v>
      </c>
      <c r="AP26" s="162">
        <v>0.16</v>
      </c>
      <c r="AQ26" s="160" t="s">
        <v>133</v>
      </c>
      <c r="AR26" s="145" t="s">
        <v>190</v>
      </c>
      <c r="AS26" s="169" t="str">
        <f t="shared" si="0"/>
        <v>東京都調布市</v>
      </c>
      <c r="AT26" s="177">
        <v>11.12</v>
      </c>
      <c r="AU26" s="166">
        <v>10.88</v>
      </c>
      <c r="AV26" s="227">
        <v>10.72</v>
      </c>
      <c r="AW26" s="8" t="s">
        <v>2124</v>
      </c>
      <c r="AX26" s="12">
        <v>0.45</v>
      </c>
      <c r="AY26" s="69"/>
      <c r="AZ26" s="69"/>
      <c r="BA26" s="69"/>
      <c r="BB26" s="69"/>
    </row>
    <row r="27" spans="1:54" ht="13.5">
      <c r="A27" s="19" t="s">
        <v>2124</v>
      </c>
      <c r="B27" s="326" t="s">
        <v>2185</v>
      </c>
      <c r="C27" s="42">
        <v>0.15</v>
      </c>
      <c r="D27" s="43">
        <v>6.6000000000000003E-2</v>
      </c>
      <c r="E27" s="248">
        <v>5.3999999999999999E-2</v>
      </c>
      <c r="F27" s="285" t="s">
        <v>2248</v>
      </c>
      <c r="G27" s="251" t="s">
        <v>1961</v>
      </c>
      <c r="H27" s="240" t="s">
        <v>1952</v>
      </c>
      <c r="I27" s="252" t="s">
        <v>1951</v>
      </c>
      <c r="J27" s="194">
        <f t="shared" ref="J27:J28" si="25">C27</f>
        <v>0.15</v>
      </c>
      <c r="K27" s="43">
        <f t="shared" ref="K27:K28" si="26">SUM(C27,E27)</f>
        <v>0.20399999999999999</v>
      </c>
      <c r="L27" s="248">
        <f t="shared" ref="L27:L28" si="27">SUM(C27:E27)</f>
        <v>0.27</v>
      </c>
      <c r="M27" s="456" t="s">
        <v>2043</v>
      </c>
      <c r="N27" s="310" t="s">
        <v>2468</v>
      </c>
      <c r="O27" s="69"/>
      <c r="P27" s="19" t="s">
        <v>2124</v>
      </c>
      <c r="Q27" s="285" t="s">
        <v>2154</v>
      </c>
      <c r="R27" s="42" t="s">
        <v>1919</v>
      </c>
      <c r="S27" s="43" t="s">
        <v>1922</v>
      </c>
      <c r="T27" s="43"/>
      <c r="U27" s="248"/>
      <c r="V27" s="41"/>
      <c r="W27" s="285" t="s">
        <v>2155</v>
      </c>
      <c r="X27" s="42" t="s">
        <v>1925</v>
      </c>
      <c r="Y27" s="248" t="s">
        <v>1962</v>
      </c>
      <c r="Z27" s="43" t="s">
        <v>2109</v>
      </c>
      <c r="AA27" s="43" t="s">
        <v>2029</v>
      </c>
      <c r="AB27" s="297"/>
      <c r="AC27" s="241"/>
      <c r="AD27" s="280" t="s">
        <v>2156</v>
      </c>
      <c r="AE27" s="42" t="s">
        <v>1957</v>
      </c>
      <c r="AF27" s="43" t="s">
        <v>1959</v>
      </c>
      <c r="AG27" s="43" t="s">
        <v>2111</v>
      </c>
      <c r="AH27" s="241" t="s">
        <v>2029</v>
      </c>
      <c r="AI27" s="1"/>
      <c r="AJ27" s="4" t="s">
        <v>191</v>
      </c>
      <c r="AL27" s="4" t="s">
        <v>130</v>
      </c>
      <c r="AM27" s="4" t="s">
        <v>192</v>
      </c>
      <c r="AO27" s="8" t="s">
        <v>189</v>
      </c>
      <c r="AP27" s="12">
        <v>0.16</v>
      </c>
      <c r="AQ27" s="152" t="s">
        <v>133</v>
      </c>
      <c r="AR27" s="144" t="s">
        <v>2325</v>
      </c>
      <c r="AS27" s="167" t="str">
        <f t="shared" si="0"/>
        <v>東京都町田市</v>
      </c>
      <c r="AT27" s="142">
        <v>11.12</v>
      </c>
      <c r="AU27" s="144">
        <v>10.88</v>
      </c>
      <c r="AV27" s="169">
        <v>10.72</v>
      </c>
      <c r="AW27" s="8" t="s">
        <v>2125</v>
      </c>
      <c r="AX27" s="12">
        <v>0.45</v>
      </c>
      <c r="AY27" s="69"/>
      <c r="AZ27" s="69"/>
      <c r="BA27" s="69"/>
      <c r="BB27" s="69"/>
    </row>
    <row r="28" spans="1:54" ht="13.5">
      <c r="A28" s="19" t="s">
        <v>2080</v>
      </c>
      <c r="B28" s="326" t="s">
        <v>2186</v>
      </c>
      <c r="C28" s="42">
        <v>0.15</v>
      </c>
      <c r="D28" s="43">
        <v>6.6000000000000003E-2</v>
      </c>
      <c r="E28" s="248">
        <v>5.3999999999999999E-2</v>
      </c>
      <c r="F28" s="285" t="s">
        <v>2230</v>
      </c>
      <c r="G28" s="251" t="s">
        <v>1961</v>
      </c>
      <c r="H28" s="240" t="s">
        <v>1952</v>
      </c>
      <c r="I28" s="252" t="s">
        <v>1951</v>
      </c>
      <c r="J28" s="194">
        <f t="shared" si="25"/>
        <v>0.15</v>
      </c>
      <c r="K28" s="43">
        <f t="shared" si="26"/>
        <v>0.20399999999999999</v>
      </c>
      <c r="L28" s="248">
        <f t="shared" si="27"/>
        <v>0.27</v>
      </c>
      <c r="M28" s="456" t="s">
        <v>2043</v>
      </c>
      <c r="N28" s="310" t="s">
        <v>2467</v>
      </c>
      <c r="O28" s="69"/>
      <c r="P28" s="19" t="s">
        <v>2080</v>
      </c>
      <c r="Q28" s="285" t="s">
        <v>1984</v>
      </c>
      <c r="R28" s="42" t="s">
        <v>1919</v>
      </c>
      <c r="S28" s="43" t="s">
        <v>1922</v>
      </c>
      <c r="T28" s="43"/>
      <c r="U28" s="248"/>
      <c r="V28" s="41"/>
      <c r="W28" s="285" t="s">
        <v>2000</v>
      </c>
      <c r="X28" s="42" t="s">
        <v>1925</v>
      </c>
      <c r="Y28" s="248" t="s">
        <v>1962</v>
      </c>
      <c r="Z28" s="43" t="s">
        <v>2109</v>
      </c>
      <c r="AA28" s="43" t="s">
        <v>2029</v>
      </c>
      <c r="AB28" s="297"/>
      <c r="AC28" s="241"/>
      <c r="AD28" s="280" t="s">
        <v>2021</v>
      </c>
      <c r="AE28" s="42" t="s">
        <v>1957</v>
      </c>
      <c r="AF28" s="43" t="s">
        <v>1959</v>
      </c>
      <c r="AG28" s="43" t="s">
        <v>2111</v>
      </c>
      <c r="AH28" s="241" t="s">
        <v>2029</v>
      </c>
      <c r="AI28" s="66"/>
      <c r="AJ28" s="4" t="s">
        <v>193</v>
      </c>
      <c r="AL28" s="4" t="s">
        <v>130</v>
      </c>
      <c r="AM28" s="4" t="s">
        <v>194</v>
      </c>
      <c r="AO28" s="8" t="s">
        <v>189</v>
      </c>
      <c r="AP28" s="12">
        <v>0.16</v>
      </c>
      <c r="AQ28" s="152" t="s">
        <v>133</v>
      </c>
      <c r="AR28" s="144" t="s">
        <v>2326</v>
      </c>
      <c r="AS28" s="167" t="str">
        <f t="shared" si="0"/>
        <v>東京都狛江市</v>
      </c>
      <c r="AT28" s="142">
        <v>11.12</v>
      </c>
      <c r="AU28" s="144">
        <v>10.88</v>
      </c>
      <c r="AV28" s="167">
        <v>10.72</v>
      </c>
      <c r="AW28" s="8" t="s">
        <v>2126</v>
      </c>
      <c r="AX28" s="12">
        <v>0.45</v>
      </c>
      <c r="AY28" s="69"/>
      <c r="AZ28" s="69"/>
      <c r="BA28" s="69"/>
      <c r="BB28" s="69"/>
    </row>
    <row r="29" spans="1:54" ht="24">
      <c r="A29" s="19" t="s">
        <v>2157</v>
      </c>
      <c r="B29" s="326" t="s">
        <v>2187</v>
      </c>
      <c r="C29" s="42">
        <v>0.15</v>
      </c>
      <c r="D29" s="43">
        <v>6.6000000000000003E-2</v>
      </c>
      <c r="E29" s="248">
        <v>5.3999999999999999E-2</v>
      </c>
      <c r="F29" s="285" t="s">
        <v>2249</v>
      </c>
      <c r="G29" s="251" t="s">
        <v>1961</v>
      </c>
      <c r="H29" s="240" t="s">
        <v>1952</v>
      </c>
      <c r="I29" s="252" t="s">
        <v>1951</v>
      </c>
      <c r="J29" s="194">
        <f t="shared" si="1"/>
        <v>0.15</v>
      </c>
      <c r="K29" s="43">
        <f t="shared" si="2"/>
        <v>0.20399999999999999</v>
      </c>
      <c r="L29" s="248">
        <f t="shared" si="3"/>
        <v>0.27</v>
      </c>
      <c r="M29" s="456" t="s">
        <v>2043</v>
      </c>
      <c r="N29" s="310" t="s">
        <v>2470</v>
      </c>
      <c r="O29" s="69"/>
      <c r="P29" s="19" t="s">
        <v>2157</v>
      </c>
      <c r="Q29" s="285" t="s">
        <v>2158</v>
      </c>
      <c r="R29" s="42" t="s">
        <v>1919</v>
      </c>
      <c r="S29" s="43" t="s">
        <v>1922</v>
      </c>
      <c r="T29" s="43"/>
      <c r="U29" s="248"/>
      <c r="V29" s="41"/>
      <c r="W29" s="285" t="s">
        <v>2159</v>
      </c>
      <c r="X29" s="42" t="s">
        <v>1925</v>
      </c>
      <c r="Y29" s="248" t="s">
        <v>1962</v>
      </c>
      <c r="Z29" s="43" t="s">
        <v>2109</v>
      </c>
      <c r="AA29" s="43" t="s">
        <v>2029</v>
      </c>
      <c r="AB29" s="297"/>
      <c r="AC29" s="241"/>
      <c r="AD29" s="280" t="s">
        <v>2160</v>
      </c>
      <c r="AE29" s="42" t="s">
        <v>1957</v>
      </c>
      <c r="AF29" s="43" t="s">
        <v>1959</v>
      </c>
      <c r="AG29" s="43" t="s">
        <v>2111</v>
      </c>
      <c r="AH29" s="241" t="s">
        <v>2029</v>
      </c>
      <c r="AI29" s="65"/>
      <c r="AJ29" s="4" t="s">
        <v>195</v>
      </c>
      <c r="AL29" s="4" t="s">
        <v>130</v>
      </c>
      <c r="AM29" s="4" t="s">
        <v>196</v>
      </c>
      <c r="AO29" s="8" t="s">
        <v>189</v>
      </c>
      <c r="AP29" s="12">
        <v>0.16</v>
      </c>
      <c r="AQ29" s="152" t="s">
        <v>133</v>
      </c>
      <c r="AR29" s="144" t="s">
        <v>2327</v>
      </c>
      <c r="AS29" s="167" t="str">
        <f t="shared" si="0"/>
        <v>東京都多摩市</v>
      </c>
      <c r="AT29" s="142">
        <v>11.12</v>
      </c>
      <c r="AU29" s="144">
        <v>10.88</v>
      </c>
      <c r="AV29" s="167">
        <v>10.72</v>
      </c>
      <c r="AW29" s="8" t="s">
        <v>2474</v>
      </c>
      <c r="AX29" s="12">
        <v>0.45</v>
      </c>
      <c r="AY29" s="69"/>
      <c r="AZ29" s="69"/>
      <c r="BA29" s="69"/>
      <c r="BB29" s="69"/>
    </row>
    <row r="30" spans="1:54" ht="13.5">
      <c r="A30" s="19" t="s">
        <v>1914</v>
      </c>
      <c r="B30" s="326" t="s">
        <v>2188</v>
      </c>
      <c r="C30" s="42">
        <v>0.14399999999999999</v>
      </c>
      <c r="D30" s="43">
        <v>4.8000000000000001E-2</v>
      </c>
      <c r="E30" s="248">
        <v>4.2000000000000003E-2</v>
      </c>
      <c r="F30" s="285" t="s">
        <v>2231</v>
      </c>
      <c r="G30" s="251" t="s">
        <v>1961</v>
      </c>
      <c r="H30" s="240" t="s">
        <v>1952</v>
      </c>
      <c r="I30" s="252" t="s">
        <v>1951</v>
      </c>
      <c r="J30" s="194">
        <f t="shared" si="1"/>
        <v>0.14399999999999999</v>
      </c>
      <c r="K30" s="43">
        <f t="shared" si="2"/>
        <v>0.186</v>
      </c>
      <c r="L30" s="248">
        <f t="shared" si="3"/>
        <v>0.23400000000000001</v>
      </c>
      <c r="M30" s="456" t="s">
        <v>2043</v>
      </c>
      <c r="N30" s="310" t="s">
        <v>2466</v>
      </c>
      <c r="O30" s="69"/>
      <c r="P30" s="19" t="s">
        <v>1914</v>
      </c>
      <c r="Q30" s="285" t="s">
        <v>1975</v>
      </c>
      <c r="R30" s="42" t="s">
        <v>1919</v>
      </c>
      <c r="S30" s="43" t="s">
        <v>1922</v>
      </c>
      <c r="T30" s="43"/>
      <c r="U30" s="248"/>
      <c r="V30" s="41"/>
      <c r="W30" s="285" t="s">
        <v>2001</v>
      </c>
      <c r="X30" s="42" t="s">
        <v>1925</v>
      </c>
      <c r="Y30" s="248" t="s">
        <v>1962</v>
      </c>
      <c r="Z30" s="43" t="s">
        <v>2109</v>
      </c>
      <c r="AA30" s="43" t="s">
        <v>2029</v>
      </c>
      <c r="AB30" s="297"/>
      <c r="AC30" s="241"/>
      <c r="AD30" s="280" t="s">
        <v>2022</v>
      </c>
      <c r="AE30" s="42" t="s">
        <v>1957</v>
      </c>
      <c r="AF30" s="43" t="s">
        <v>1959</v>
      </c>
      <c r="AG30" s="43" t="s">
        <v>2111</v>
      </c>
      <c r="AH30" s="241" t="s">
        <v>2029</v>
      </c>
      <c r="AI30" s="65"/>
      <c r="AJ30" s="4" t="s">
        <v>197</v>
      </c>
      <c r="AL30" s="4" t="s">
        <v>130</v>
      </c>
      <c r="AM30" s="4" t="s">
        <v>198</v>
      </c>
      <c r="AO30" s="8" t="s">
        <v>189</v>
      </c>
      <c r="AP30" s="12">
        <v>0.16</v>
      </c>
      <c r="AQ30" s="152" t="s">
        <v>199</v>
      </c>
      <c r="AR30" s="144" t="s">
        <v>2328</v>
      </c>
      <c r="AS30" s="167" t="str">
        <f t="shared" si="0"/>
        <v>神奈川県横浜市</v>
      </c>
      <c r="AT30" s="142">
        <v>11.12</v>
      </c>
      <c r="AU30" s="144">
        <v>10.88</v>
      </c>
      <c r="AV30" s="167">
        <v>10.72</v>
      </c>
      <c r="AW30" s="8" t="s">
        <v>200</v>
      </c>
      <c r="AX30" s="12">
        <v>0.45</v>
      </c>
      <c r="AY30" s="69"/>
      <c r="AZ30" s="69"/>
      <c r="BA30" s="69"/>
      <c r="BB30" s="69"/>
    </row>
    <row r="31" spans="1:54" ht="13.5">
      <c r="A31" s="19" t="s">
        <v>200</v>
      </c>
      <c r="B31" s="326" t="s">
        <v>2189</v>
      </c>
      <c r="C31" s="42">
        <v>0.14399999999999999</v>
      </c>
      <c r="D31" s="43">
        <v>4.8000000000000001E-2</v>
      </c>
      <c r="E31" s="248">
        <v>4.2000000000000003E-2</v>
      </c>
      <c r="F31" s="285" t="s">
        <v>2232</v>
      </c>
      <c r="G31" s="251" t="s">
        <v>1961</v>
      </c>
      <c r="H31" s="240" t="s">
        <v>1952</v>
      </c>
      <c r="I31" s="252" t="s">
        <v>1951</v>
      </c>
      <c r="J31" s="194">
        <f t="shared" si="1"/>
        <v>0.14399999999999999</v>
      </c>
      <c r="K31" s="43">
        <f t="shared" si="2"/>
        <v>0.186</v>
      </c>
      <c r="L31" s="248">
        <f t="shared" si="3"/>
        <v>0.23400000000000001</v>
      </c>
      <c r="M31" s="456" t="s">
        <v>2043</v>
      </c>
      <c r="N31" s="310" t="s">
        <v>2466</v>
      </c>
      <c r="O31" s="69"/>
      <c r="P31" s="19" t="s">
        <v>200</v>
      </c>
      <c r="Q31" s="285" t="s">
        <v>1976</v>
      </c>
      <c r="R31" s="42" t="s">
        <v>1919</v>
      </c>
      <c r="S31" s="43" t="s">
        <v>1922</v>
      </c>
      <c r="T31" s="43"/>
      <c r="U31" s="248"/>
      <c r="V31" s="41"/>
      <c r="W31" s="285" t="s">
        <v>2002</v>
      </c>
      <c r="X31" s="42" t="s">
        <v>1925</v>
      </c>
      <c r="Y31" s="248" t="s">
        <v>1962</v>
      </c>
      <c r="Z31" s="43" t="s">
        <v>2109</v>
      </c>
      <c r="AA31" s="43" t="s">
        <v>2029</v>
      </c>
      <c r="AB31" s="297"/>
      <c r="AC31" s="241"/>
      <c r="AD31" s="280" t="s">
        <v>2023</v>
      </c>
      <c r="AE31" s="42" t="s">
        <v>1957</v>
      </c>
      <c r="AF31" s="43" t="s">
        <v>1959</v>
      </c>
      <c r="AG31" s="43" t="s">
        <v>2111</v>
      </c>
      <c r="AH31" s="241" t="s">
        <v>2029</v>
      </c>
      <c r="AI31" s="65"/>
      <c r="AJ31" s="4" t="s">
        <v>201</v>
      </c>
      <c r="AL31" s="4" t="s">
        <v>130</v>
      </c>
      <c r="AM31" s="4" t="s">
        <v>202</v>
      </c>
      <c r="AO31" s="8" t="s">
        <v>189</v>
      </c>
      <c r="AP31" s="12">
        <v>0.16</v>
      </c>
      <c r="AQ31" s="152" t="s">
        <v>199</v>
      </c>
      <c r="AR31" s="144" t="s">
        <v>2329</v>
      </c>
      <c r="AS31" s="167" t="str">
        <f t="shared" si="0"/>
        <v>神奈川県川崎市</v>
      </c>
      <c r="AT31" s="142">
        <v>11.12</v>
      </c>
      <c r="AU31" s="144">
        <v>10.88</v>
      </c>
      <c r="AV31" s="167">
        <v>10.72</v>
      </c>
      <c r="AW31" s="8" t="s">
        <v>2127</v>
      </c>
      <c r="AX31" s="12">
        <v>0.55000000000000004</v>
      </c>
      <c r="AY31" s="69"/>
      <c r="AZ31" s="69"/>
      <c r="BA31" s="69"/>
      <c r="BB31" s="69"/>
    </row>
    <row r="32" spans="1:54" ht="14" thickBot="1">
      <c r="A32" s="19" t="s">
        <v>2084</v>
      </c>
      <c r="B32" s="326" t="s">
        <v>2190</v>
      </c>
      <c r="C32" s="42">
        <v>0.14399999999999999</v>
      </c>
      <c r="D32" s="43">
        <v>4.8000000000000001E-2</v>
      </c>
      <c r="E32" s="248">
        <v>4.2000000000000003E-2</v>
      </c>
      <c r="F32" s="285" t="s">
        <v>2233</v>
      </c>
      <c r="G32" s="251" t="s">
        <v>1961</v>
      </c>
      <c r="H32" s="240" t="s">
        <v>1952</v>
      </c>
      <c r="I32" s="252" t="s">
        <v>1951</v>
      </c>
      <c r="J32" s="194">
        <f t="shared" ref="J32" si="28">C32</f>
        <v>0.14399999999999999</v>
      </c>
      <c r="K32" s="43">
        <f t="shared" ref="K32" si="29">SUM(C32,E32)</f>
        <v>0.186</v>
      </c>
      <c r="L32" s="248">
        <f t="shared" ref="L32" si="30">SUM(C32:E32)</f>
        <v>0.23400000000000001</v>
      </c>
      <c r="M32" s="456" t="s">
        <v>2043</v>
      </c>
      <c r="N32" s="310" t="s">
        <v>2466</v>
      </c>
      <c r="O32" s="69"/>
      <c r="P32" s="19" t="s">
        <v>2084</v>
      </c>
      <c r="Q32" s="285" t="s">
        <v>2081</v>
      </c>
      <c r="R32" s="42" t="s">
        <v>1919</v>
      </c>
      <c r="S32" s="43" t="s">
        <v>1922</v>
      </c>
      <c r="T32" s="43"/>
      <c r="U32" s="248"/>
      <c r="V32" s="41"/>
      <c r="W32" s="285" t="s">
        <v>2082</v>
      </c>
      <c r="X32" s="42" t="s">
        <v>1925</v>
      </c>
      <c r="Y32" s="248" t="s">
        <v>1962</v>
      </c>
      <c r="Z32" s="43" t="s">
        <v>1924</v>
      </c>
      <c r="AA32" s="43" t="s">
        <v>1928</v>
      </c>
      <c r="AB32" s="297" t="s">
        <v>2109</v>
      </c>
      <c r="AC32" s="241" t="s">
        <v>2029</v>
      </c>
      <c r="AD32" s="280" t="s">
        <v>2083</v>
      </c>
      <c r="AE32" s="42" t="s">
        <v>1957</v>
      </c>
      <c r="AF32" s="43" t="s">
        <v>1959</v>
      </c>
      <c r="AG32" s="43" t="s">
        <v>2111</v>
      </c>
      <c r="AH32" s="241" t="s">
        <v>2029</v>
      </c>
      <c r="AI32" s="65"/>
      <c r="AJ32" s="4" t="s">
        <v>203</v>
      </c>
      <c r="AL32" s="4" t="s">
        <v>130</v>
      </c>
      <c r="AM32" s="4" t="s">
        <v>204</v>
      </c>
      <c r="AO32" s="13" t="s">
        <v>189</v>
      </c>
      <c r="AP32" s="14">
        <v>0.16</v>
      </c>
      <c r="AQ32" s="168" t="s">
        <v>205</v>
      </c>
      <c r="AR32" s="163" t="s">
        <v>2330</v>
      </c>
      <c r="AS32" s="176" t="str">
        <f t="shared" si="0"/>
        <v>大阪府大阪市</v>
      </c>
      <c r="AT32" s="146">
        <v>11.12</v>
      </c>
      <c r="AU32" s="147">
        <v>10.88</v>
      </c>
      <c r="AV32" s="228">
        <v>10.72</v>
      </c>
      <c r="AW32" s="8" t="s">
        <v>2128</v>
      </c>
      <c r="AX32" s="12">
        <v>0.55000000000000004</v>
      </c>
      <c r="AY32" s="69"/>
      <c r="AZ32" s="69"/>
      <c r="BA32" s="69"/>
      <c r="BB32" s="69"/>
    </row>
    <row r="33" spans="1:50" ht="13.5">
      <c r="A33" s="19" t="s">
        <v>2085</v>
      </c>
      <c r="B33" s="326" t="s">
        <v>2191</v>
      </c>
      <c r="C33" s="42">
        <v>0.14399999999999999</v>
      </c>
      <c r="D33" s="43">
        <v>4.8000000000000001E-2</v>
      </c>
      <c r="E33" s="248">
        <v>4.2000000000000003E-2</v>
      </c>
      <c r="F33" s="285" t="s">
        <v>2234</v>
      </c>
      <c r="G33" s="251" t="s">
        <v>1961</v>
      </c>
      <c r="H33" s="240" t="s">
        <v>1952</v>
      </c>
      <c r="I33" s="252" t="s">
        <v>1951</v>
      </c>
      <c r="J33" s="194">
        <f t="shared" si="1"/>
        <v>0.14399999999999999</v>
      </c>
      <c r="K33" s="43">
        <f t="shared" si="2"/>
        <v>0.186</v>
      </c>
      <c r="L33" s="248">
        <f t="shared" si="3"/>
        <v>0.23400000000000001</v>
      </c>
      <c r="M33" s="456" t="s">
        <v>2043</v>
      </c>
      <c r="N33" s="310" t="s">
        <v>2467</v>
      </c>
      <c r="O33" s="69"/>
      <c r="P33" s="19" t="s">
        <v>2085</v>
      </c>
      <c r="Q33" s="285" t="s">
        <v>1985</v>
      </c>
      <c r="R33" s="42" t="s">
        <v>1919</v>
      </c>
      <c r="S33" s="43" t="s">
        <v>1922</v>
      </c>
      <c r="T33" s="43"/>
      <c r="U33" s="248"/>
      <c r="V33" s="41"/>
      <c r="W33" s="285" t="s">
        <v>2003</v>
      </c>
      <c r="X33" s="42" t="s">
        <v>1925</v>
      </c>
      <c r="Y33" s="248" t="s">
        <v>1962</v>
      </c>
      <c r="Z33" s="43" t="s">
        <v>1924</v>
      </c>
      <c r="AA33" s="43" t="s">
        <v>1928</v>
      </c>
      <c r="AB33" s="297" t="s">
        <v>2109</v>
      </c>
      <c r="AC33" s="241" t="s">
        <v>2029</v>
      </c>
      <c r="AD33" s="280" t="s">
        <v>2024</v>
      </c>
      <c r="AE33" s="42" t="s">
        <v>1957</v>
      </c>
      <c r="AF33" s="43" t="s">
        <v>1959</v>
      </c>
      <c r="AG33" s="43" t="s">
        <v>2111</v>
      </c>
      <c r="AH33" s="241" t="s">
        <v>2029</v>
      </c>
      <c r="AJ33" s="4" t="s">
        <v>206</v>
      </c>
      <c r="AL33" s="4" t="s">
        <v>130</v>
      </c>
      <c r="AM33" s="4" t="s">
        <v>207</v>
      </c>
      <c r="AO33" s="10" t="s">
        <v>208</v>
      </c>
      <c r="AP33" s="70">
        <v>0.15</v>
      </c>
      <c r="AQ33" s="151" t="s">
        <v>209</v>
      </c>
      <c r="AR33" s="166" t="s">
        <v>210</v>
      </c>
      <c r="AS33" s="170" t="str">
        <f t="shared" si="0"/>
        <v>埼玉県さいたま市</v>
      </c>
      <c r="AT33" s="177">
        <v>11.05</v>
      </c>
      <c r="AU33" s="166">
        <v>10.83</v>
      </c>
      <c r="AV33" s="227">
        <v>10.68</v>
      </c>
      <c r="AW33" s="8" t="s">
        <v>2475</v>
      </c>
      <c r="AX33" s="12">
        <v>0.45</v>
      </c>
    </row>
    <row r="34" spans="1:50" ht="13.5">
      <c r="A34" s="19" t="s">
        <v>1915</v>
      </c>
      <c r="B34" s="326" t="s">
        <v>2192</v>
      </c>
      <c r="C34" s="42">
        <v>0.10199999999999999</v>
      </c>
      <c r="D34" s="43">
        <v>0.03</v>
      </c>
      <c r="E34" s="248">
        <v>2.4E-2</v>
      </c>
      <c r="F34" s="285" t="s">
        <v>2235</v>
      </c>
      <c r="G34" s="251" t="s">
        <v>1961</v>
      </c>
      <c r="H34" s="240" t="s">
        <v>1952</v>
      </c>
      <c r="I34" s="252" t="s">
        <v>1951</v>
      </c>
      <c r="J34" s="194">
        <f t="shared" si="1"/>
        <v>0.10199999999999999</v>
      </c>
      <c r="K34" s="43">
        <f t="shared" si="2"/>
        <v>0.126</v>
      </c>
      <c r="L34" s="248">
        <f t="shared" si="3"/>
        <v>0.156</v>
      </c>
      <c r="M34" s="456" t="s">
        <v>2043</v>
      </c>
      <c r="N34" s="310" t="s">
        <v>2466</v>
      </c>
      <c r="O34" s="69"/>
      <c r="P34" s="19" t="s">
        <v>1915</v>
      </c>
      <c r="Q34" s="285" t="s">
        <v>1977</v>
      </c>
      <c r="R34" s="42" t="s">
        <v>1919</v>
      </c>
      <c r="S34" s="43" t="s">
        <v>1922</v>
      </c>
      <c r="T34" s="43"/>
      <c r="U34" s="248"/>
      <c r="V34" s="41"/>
      <c r="W34" s="285" t="s">
        <v>2004</v>
      </c>
      <c r="X34" s="42" t="s">
        <v>1925</v>
      </c>
      <c r="Y34" s="248" t="s">
        <v>1962</v>
      </c>
      <c r="Z34" s="43" t="s">
        <v>2109</v>
      </c>
      <c r="AA34" s="43" t="s">
        <v>2029</v>
      </c>
      <c r="AB34" s="297"/>
      <c r="AC34" s="241"/>
      <c r="AD34" s="280" t="s">
        <v>2025</v>
      </c>
      <c r="AE34" s="42" t="s">
        <v>1957</v>
      </c>
      <c r="AF34" s="43" t="s">
        <v>1959</v>
      </c>
      <c r="AG34" s="43" t="s">
        <v>2111</v>
      </c>
      <c r="AH34" s="241" t="s">
        <v>2029</v>
      </c>
      <c r="AJ34" s="4" t="s">
        <v>211</v>
      </c>
      <c r="AL34" s="4" t="s">
        <v>130</v>
      </c>
      <c r="AM34" s="4" t="s">
        <v>212</v>
      </c>
      <c r="AO34" s="8" t="s">
        <v>208</v>
      </c>
      <c r="AP34" s="12">
        <v>0.15</v>
      </c>
      <c r="AQ34" s="152" t="s">
        <v>1929</v>
      </c>
      <c r="AR34" s="144" t="s">
        <v>213</v>
      </c>
      <c r="AS34" s="156" t="str">
        <f t="shared" si="0"/>
        <v>千葉県千葉市</v>
      </c>
      <c r="AT34" s="142">
        <v>11.05</v>
      </c>
      <c r="AU34" s="144">
        <v>10.83</v>
      </c>
      <c r="AV34" s="167">
        <v>10.68</v>
      </c>
      <c r="AW34" s="8" t="s">
        <v>2477</v>
      </c>
      <c r="AX34" s="12">
        <v>0.45</v>
      </c>
    </row>
    <row r="35" spans="1:50" ht="13.5">
      <c r="A35" s="19" t="s">
        <v>2086</v>
      </c>
      <c r="B35" s="326" t="s">
        <v>2193</v>
      </c>
      <c r="C35" s="42">
        <v>0.10199999999999999</v>
      </c>
      <c r="D35" s="43">
        <v>0.03</v>
      </c>
      <c r="E35" s="248">
        <v>2.4E-2</v>
      </c>
      <c r="F35" s="285" t="s">
        <v>2250</v>
      </c>
      <c r="G35" s="251" t="s">
        <v>1961</v>
      </c>
      <c r="H35" s="240" t="s">
        <v>1952</v>
      </c>
      <c r="I35" s="252" t="s">
        <v>1951</v>
      </c>
      <c r="J35" s="194">
        <f t="shared" ref="J35" si="31">C35</f>
        <v>0.10199999999999999</v>
      </c>
      <c r="K35" s="43">
        <f t="shared" ref="K35" si="32">SUM(C35,E35)</f>
        <v>0.126</v>
      </c>
      <c r="L35" s="248">
        <f t="shared" ref="L35" si="33">SUM(C35:E35)</f>
        <v>0.156</v>
      </c>
      <c r="M35" s="456" t="s">
        <v>2043</v>
      </c>
      <c r="N35" s="310" t="s">
        <v>2466</v>
      </c>
      <c r="O35" s="69"/>
      <c r="P35" s="19" t="s">
        <v>2086</v>
      </c>
      <c r="Q35" s="285" t="s">
        <v>2087</v>
      </c>
      <c r="R35" s="42" t="s">
        <v>1919</v>
      </c>
      <c r="S35" s="43" t="s">
        <v>1922</v>
      </c>
      <c r="T35" s="43"/>
      <c r="U35" s="248"/>
      <c r="V35" s="41"/>
      <c r="W35" s="285" t="s">
        <v>2088</v>
      </c>
      <c r="X35" s="42" t="s">
        <v>1925</v>
      </c>
      <c r="Y35" s="248" t="s">
        <v>1962</v>
      </c>
      <c r="Z35" s="43" t="s">
        <v>1924</v>
      </c>
      <c r="AA35" s="43" t="s">
        <v>1928</v>
      </c>
      <c r="AB35" s="297" t="s">
        <v>2109</v>
      </c>
      <c r="AC35" s="241" t="s">
        <v>2029</v>
      </c>
      <c r="AD35" s="280" t="s">
        <v>2089</v>
      </c>
      <c r="AE35" s="42" t="s">
        <v>1957</v>
      </c>
      <c r="AF35" s="43" t="s">
        <v>1959</v>
      </c>
      <c r="AG35" s="43" t="s">
        <v>2111</v>
      </c>
      <c r="AH35" s="241" t="s">
        <v>2029</v>
      </c>
      <c r="AJ35" s="4" t="s">
        <v>214</v>
      </c>
      <c r="AL35" s="4" t="s">
        <v>130</v>
      </c>
      <c r="AM35" s="4" t="s">
        <v>215</v>
      </c>
      <c r="AO35" s="8" t="s">
        <v>208</v>
      </c>
      <c r="AP35" s="12">
        <v>0.15</v>
      </c>
      <c r="AQ35" s="152" t="s">
        <v>1929</v>
      </c>
      <c r="AR35" s="144" t="s">
        <v>216</v>
      </c>
      <c r="AS35" s="156" t="str">
        <f t="shared" si="0"/>
        <v>千葉県浦安市</v>
      </c>
      <c r="AT35" s="142">
        <v>11.05</v>
      </c>
      <c r="AU35" s="144">
        <v>10.83</v>
      </c>
      <c r="AV35" s="167">
        <v>10.68</v>
      </c>
      <c r="AW35" s="8" t="s">
        <v>2478</v>
      </c>
      <c r="AX35" s="12">
        <v>0.45</v>
      </c>
    </row>
    <row r="36" spans="1:50" ht="13.5">
      <c r="A36" s="19" t="s">
        <v>2090</v>
      </c>
      <c r="B36" s="326" t="s">
        <v>2194</v>
      </c>
      <c r="C36" s="42">
        <v>0.10199999999999999</v>
      </c>
      <c r="D36" s="43">
        <v>0.03</v>
      </c>
      <c r="E36" s="248">
        <v>2.4E-2</v>
      </c>
      <c r="F36" s="285" t="s">
        <v>2251</v>
      </c>
      <c r="G36" s="251" t="s">
        <v>1961</v>
      </c>
      <c r="H36" s="240" t="s">
        <v>1952</v>
      </c>
      <c r="I36" s="252" t="s">
        <v>1951</v>
      </c>
      <c r="J36" s="194">
        <f t="shared" si="1"/>
        <v>0.10199999999999999</v>
      </c>
      <c r="K36" s="43">
        <f t="shared" si="2"/>
        <v>0.126</v>
      </c>
      <c r="L36" s="248">
        <f t="shared" si="3"/>
        <v>0.156</v>
      </c>
      <c r="M36" s="456" t="s">
        <v>2043</v>
      </c>
      <c r="N36" s="310" t="s">
        <v>2467</v>
      </c>
      <c r="O36" s="69"/>
      <c r="P36" s="19" t="s">
        <v>2090</v>
      </c>
      <c r="Q36" s="285" t="s">
        <v>2263</v>
      </c>
      <c r="R36" s="42" t="s">
        <v>1919</v>
      </c>
      <c r="S36" s="43" t="s">
        <v>1922</v>
      </c>
      <c r="T36" s="43"/>
      <c r="U36" s="248"/>
      <c r="V36" s="41"/>
      <c r="W36" s="285" t="s">
        <v>2005</v>
      </c>
      <c r="X36" s="42" t="s">
        <v>1925</v>
      </c>
      <c r="Y36" s="248" t="s">
        <v>1962</v>
      </c>
      <c r="Z36" s="43" t="s">
        <v>1924</v>
      </c>
      <c r="AA36" s="43" t="s">
        <v>1928</v>
      </c>
      <c r="AB36" s="297" t="s">
        <v>2109</v>
      </c>
      <c r="AC36" s="241" t="s">
        <v>2029</v>
      </c>
      <c r="AD36" s="280" t="s">
        <v>2293</v>
      </c>
      <c r="AE36" s="42" t="s">
        <v>1957</v>
      </c>
      <c r="AF36" s="43" t="s">
        <v>1959</v>
      </c>
      <c r="AG36" s="43" t="s">
        <v>2111</v>
      </c>
      <c r="AH36" s="241" t="s">
        <v>2029</v>
      </c>
      <c r="AJ36" s="4" t="s">
        <v>217</v>
      </c>
      <c r="AL36" s="4" t="s">
        <v>130</v>
      </c>
      <c r="AM36" s="4" t="s">
        <v>218</v>
      </c>
      <c r="AO36" s="8" t="s">
        <v>208</v>
      </c>
      <c r="AP36" s="12">
        <v>0.15</v>
      </c>
      <c r="AQ36" s="152" t="s">
        <v>133</v>
      </c>
      <c r="AR36" s="144" t="s">
        <v>219</v>
      </c>
      <c r="AS36" s="156" t="str">
        <f t="shared" si="0"/>
        <v>東京都八王子市</v>
      </c>
      <c r="AT36" s="142">
        <v>11.05</v>
      </c>
      <c r="AU36" s="144">
        <v>10.83</v>
      </c>
      <c r="AV36" s="167">
        <v>10.68</v>
      </c>
      <c r="AW36" s="19" t="s">
        <v>2206</v>
      </c>
      <c r="AX36" s="12">
        <v>0.45</v>
      </c>
    </row>
    <row r="37" spans="1:50" ht="13.5">
      <c r="A37" s="19" t="s">
        <v>2206</v>
      </c>
      <c r="B37" s="326" t="s">
        <v>2195</v>
      </c>
      <c r="C37" s="42">
        <v>7.8E-2</v>
      </c>
      <c r="D37" s="43">
        <v>1.7999999999999999E-2</v>
      </c>
      <c r="E37" s="248">
        <v>1.2E-2</v>
      </c>
      <c r="F37" s="285" t="s">
        <v>2252</v>
      </c>
      <c r="G37" s="251" t="s">
        <v>1961</v>
      </c>
      <c r="H37" s="240" t="s">
        <v>1952</v>
      </c>
      <c r="I37" s="252" t="s">
        <v>1951</v>
      </c>
      <c r="J37" s="194">
        <f t="shared" ref="J37" si="34">C37</f>
        <v>7.8E-2</v>
      </c>
      <c r="K37" s="43">
        <f t="shared" ref="K37" si="35">SUM(C37,E37)</f>
        <v>0.09</v>
      </c>
      <c r="L37" s="248">
        <f t="shared" ref="L37" si="36">SUM(C37:E37)</f>
        <v>0.108</v>
      </c>
      <c r="M37" s="456" t="s">
        <v>2043</v>
      </c>
      <c r="N37" s="310" t="s">
        <v>2466</v>
      </c>
      <c r="O37" s="69"/>
      <c r="P37" s="19" t="s">
        <v>2206</v>
      </c>
      <c r="Q37" s="285" t="s">
        <v>2264</v>
      </c>
      <c r="R37" s="42" t="s">
        <v>1919</v>
      </c>
      <c r="S37" s="43" t="s">
        <v>1922</v>
      </c>
      <c r="T37" s="43"/>
      <c r="U37" s="248"/>
      <c r="V37" s="41"/>
      <c r="W37" s="285" t="s">
        <v>2275</v>
      </c>
      <c r="X37" s="42" t="s">
        <v>1925</v>
      </c>
      <c r="Y37" s="248" t="s">
        <v>1962</v>
      </c>
      <c r="Z37" s="43" t="s">
        <v>1924</v>
      </c>
      <c r="AA37" s="43" t="s">
        <v>1928</v>
      </c>
      <c r="AB37" s="297" t="s">
        <v>2109</v>
      </c>
      <c r="AC37" s="241" t="s">
        <v>2029</v>
      </c>
      <c r="AD37" s="280" t="s">
        <v>2294</v>
      </c>
      <c r="AE37" s="42" t="s">
        <v>1957</v>
      </c>
      <c r="AF37" s="43" t="s">
        <v>1959</v>
      </c>
      <c r="AG37" s="43" t="s">
        <v>2111</v>
      </c>
      <c r="AH37" s="241" t="s">
        <v>2029</v>
      </c>
      <c r="AJ37" s="4" t="s">
        <v>220</v>
      </c>
      <c r="AL37" s="4" t="s">
        <v>130</v>
      </c>
      <c r="AM37" s="4" t="s">
        <v>221</v>
      </c>
      <c r="AO37" s="8" t="s">
        <v>208</v>
      </c>
      <c r="AP37" s="12">
        <v>0.15</v>
      </c>
      <c r="AQ37" s="152" t="s">
        <v>133</v>
      </c>
      <c r="AR37" s="144" t="s">
        <v>222</v>
      </c>
      <c r="AS37" s="156" t="str">
        <f t="shared" si="0"/>
        <v>東京都武蔵野市</v>
      </c>
      <c r="AT37" s="142">
        <v>11.05</v>
      </c>
      <c r="AU37" s="144">
        <v>10.83</v>
      </c>
      <c r="AV37" s="167">
        <v>10.68</v>
      </c>
      <c r="AW37" s="19" t="s">
        <v>2207</v>
      </c>
      <c r="AX37" s="12">
        <v>0.45</v>
      </c>
    </row>
    <row r="38" spans="1:50" ht="13.5">
      <c r="A38" s="19" t="s">
        <v>2207</v>
      </c>
      <c r="B38" s="326" t="s">
        <v>2196</v>
      </c>
      <c r="C38" s="42">
        <v>7.8E-2</v>
      </c>
      <c r="D38" s="43">
        <v>1.7999999999999999E-2</v>
      </c>
      <c r="E38" s="248">
        <v>1.2E-2</v>
      </c>
      <c r="F38" s="285" t="s">
        <v>2253</v>
      </c>
      <c r="G38" s="251" t="s">
        <v>1961</v>
      </c>
      <c r="H38" s="240" t="s">
        <v>1952</v>
      </c>
      <c r="I38" s="252" t="s">
        <v>1951</v>
      </c>
      <c r="J38" s="194">
        <f t="shared" si="1"/>
        <v>7.8E-2</v>
      </c>
      <c r="K38" s="43">
        <f t="shared" si="2"/>
        <v>0.09</v>
      </c>
      <c r="L38" s="248">
        <f t="shared" si="3"/>
        <v>0.108</v>
      </c>
      <c r="M38" s="456" t="s">
        <v>2043</v>
      </c>
      <c r="N38" s="310" t="s">
        <v>2467</v>
      </c>
      <c r="O38" s="69"/>
      <c r="P38" s="19" t="s">
        <v>2207</v>
      </c>
      <c r="Q38" s="285" t="s">
        <v>2265</v>
      </c>
      <c r="R38" s="42" t="s">
        <v>1919</v>
      </c>
      <c r="S38" s="43" t="s">
        <v>1922</v>
      </c>
      <c r="T38" s="43"/>
      <c r="U38" s="248"/>
      <c r="V38" s="41"/>
      <c r="W38" s="285" t="s">
        <v>2276</v>
      </c>
      <c r="X38" s="42" t="s">
        <v>1925</v>
      </c>
      <c r="Y38" s="248" t="s">
        <v>1962</v>
      </c>
      <c r="Z38" s="43" t="s">
        <v>1924</v>
      </c>
      <c r="AA38" s="43" t="s">
        <v>1928</v>
      </c>
      <c r="AB38" s="297" t="s">
        <v>2109</v>
      </c>
      <c r="AC38" s="241" t="s">
        <v>2029</v>
      </c>
      <c r="AD38" s="280" t="s">
        <v>2295</v>
      </c>
      <c r="AE38" s="42" t="s">
        <v>1957</v>
      </c>
      <c r="AF38" s="43" t="s">
        <v>1959</v>
      </c>
      <c r="AG38" s="43" t="s">
        <v>2111</v>
      </c>
      <c r="AH38" s="241" t="s">
        <v>2029</v>
      </c>
      <c r="AJ38" s="4" t="s">
        <v>223</v>
      </c>
      <c r="AL38" s="4" t="s">
        <v>130</v>
      </c>
      <c r="AM38" s="4" t="s">
        <v>224</v>
      </c>
      <c r="AO38" s="8" t="s">
        <v>208</v>
      </c>
      <c r="AP38" s="12">
        <v>0.15</v>
      </c>
      <c r="AQ38" s="152" t="s">
        <v>133</v>
      </c>
      <c r="AR38" s="144" t="s">
        <v>225</v>
      </c>
      <c r="AS38" s="156" t="str">
        <f t="shared" si="0"/>
        <v>東京都三鷹市</v>
      </c>
      <c r="AT38" s="142">
        <v>11.05</v>
      </c>
      <c r="AU38" s="144">
        <v>10.83</v>
      </c>
      <c r="AV38" s="167">
        <v>10.68</v>
      </c>
      <c r="AW38" s="8" t="s">
        <v>2476</v>
      </c>
      <c r="AX38" s="12">
        <v>0.45</v>
      </c>
    </row>
    <row r="39" spans="1:50" ht="13.5">
      <c r="A39" s="317" t="s">
        <v>1916</v>
      </c>
      <c r="B39" s="326" t="s">
        <v>2197</v>
      </c>
      <c r="C39" s="201">
        <v>7.8E-2</v>
      </c>
      <c r="D39" s="299">
        <v>1.7999999999999999E-2</v>
      </c>
      <c r="E39" s="246">
        <v>1.2E-2</v>
      </c>
      <c r="F39" s="317" t="s">
        <v>2236</v>
      </c>
      <c r="G39" s="254" t="s">
        <v>1961</v>
      </c>
      <c r="H39" s="255" t="s">
        <v>1952</v>
      </c>
      <c r="I39" s="256" t="s">
        <v>1951</v>
      </c>
      <c r="J39" s="305">
        <f t="shared" ref="J39:J40" si="37">C39</f>
        <v>7.8E-2</v>
      </c>
      <c r="K39" s="299">
        <f t="shared" ref="K39:K40" si="38">SUM(C39,E39)</f>
        <v>0.09</v>
      </c>
      <c r="L39" s="246">
        <f t="shared" ref="L39:L40" si="39">SUM(C39:E39)</f>
        <v>0.108</v>
      </c>
      <c r="M39" s="456" t="s">
        <v>2043</v>
      </c>
      <c r="N39" s="310" t="s">
        <v>2466</v>
      </c>
      <c r="O39" s="69"/>
      <c r="P39" s="317" t="s">
        <v>1916</v>
      </c>
      <c r="Q39" s="317" t="s">
        <v>1978</v>
      </c>
      <c r="R39" s="201" t="s">
        <v>1919</v>
      </c>
      <c r="S39" s="299" t="s">
        <v>1922</v>
      </c>
      <c r="T39" s="299"/>
      <c r="U39" s="246"/>
      <c r="V39" s="241"/>
      <c r="W39" s="317" t="s">
        <v>2006</v>
      </c>
      <c r="X39" s="201" t="s">
        <v>1925</v>
      </c>
      <c r="Y39" s="246" t="s">
        <v>1962</v>
      </c>
      <c r="Z39" s="299" t="s">
        <v>2109</v>
      </c>
      <c r="AA39" s="299" t="s">
        <v>2029</v>
      </c>
      <c r="AB39" s="300"/>
      <c r="AC39" s="301"/>
      <c r="AD39" s="368" t="s">
        <v>2026</v>
      </c>
      <c r="AE39" s="201" t="s">
        <v>1957</v>
      </c>
      <c r="AF39" s="299" t="s">
        <v>1959</v>
      </c>
      <c r="AG39" s="299" t="s">
        <v>2111</v>
      </c>
      <c r="AH39" s="301" t="s">
        <v>2029</v>
      </c>
      <c r="AJ39" s="4" t="s">
        <v>226</v>
      </c>
      <c r="AL39" s="4" t="s">
        <v>130</v>
      </c>
      <c r="AM39" s="4" t="s">
        <v>227</v>
      </c>
      <c r="AO39" s="8" t="s">
        <v>208</v>
      </c>
      <c r="AP39" s="12">
        <v>0.15</v>
      </c>
      <c r="AQ39" s="152" t="s">
        <v>133</v>
      </c>
      <c r="AR39" s="144" t="s">
        <v>228</v>
      </c>
      <c r="AS39" s="156" t="str">
        <f t="shared" si="0"/>
        <v>東京都青梅市</v>
      </c>
      <c r="AT39" s="142">
        <v>11.05</v>
      </c>
      <c r="AU39" s="144">
        <v>10.83</v>
      </c>
      <c r="AV39" s="167">
        <v>10.68</v>
      </c>
      <c r="AW39" s="13" t="s">
        <v>2208</v>
      </c>
      <c r="AX39" s="14">
        <v>0.45</v>
      </c>
    </row>
    <row r="40" spans="1:50" ht="14" thickBot="1">
      <c r="A40" s="193" t="s">
        <v>2208</v>
      </c>
      <c r="B40" s="325" t="s">
        <v>2198</v>
      </c>
      <c r="C40" s="201">
        <v>7.8E-2</v>
      </c>
      <c r="D40" s="299">
        <v>1.7999999999999999E-2</v>
      </c>
      <c r="E40" s="246">
        <v>1.2E-2</v>
      </c>
      <c r="F40" s="285" t="s">
        <v>2254</v>
      </c>
      <c r="G40" s="254" t="s">
        <v>1961</v>
      </c>
      <c r="H40" s="255" t="s">
        <v>1952</v>
      </c>
      <c r="I40" s="256" t="s">
        <v>1951</v>
      </c>
      <c r="J40" s="305">
        <f t="shared" si="37"/>
        <v>7.8E-2</v>
      </c>
      <c r="K40" s="299">
        <f t="shared" si="38"/>
        <v>0.09</v>
      </c>
      <c r="L40" s="246">
        <f t="shared" si="39"/>
        <v>0.108</v>
      </c>
      <c r="M40" s="456" t="s">
        <v>2043</v>
      </c>
      <c r="N40" s="310" t="s">
        <v>2466</v>
      </c>
      <c r="O40" s="69"/>
      <c r="P40" s="193" t="s">
        <v>2208</v>
      </c>
      <c r="Q40" s="285" t="s">
        <v>2266</v>
      </c>
      <c r="R40" s="201" t="s">
        <v>1919</v>
      </c>
      <c r="S40" s="299" t="s">
        <v>1922</v>
      </c>
      <c r="T40" s="299"/>
      <c r="U40" s="246"/>
      <c r="V40" s="241"/>
      <c r="W40" s="285" t="s">
        <v>2277</v>
      </c>
      <c r="X40" s="201" t="s">
        <v>1925</v>
      </c>
      <c r="Y40" s="246" t="s">
        <v>1962</v>
      </c>
      <c r="Z40" s="43" t="s">
        <v>1924</v>
      </c>
      <c r="AA40" s="43" t="s">
        <v>1928</v>
      </c>
      <c r="AB40" s="300" t="s">
        <v>2109</v>
      </c>
      <c r="AC40" s="301" t="s">
        <v>2029</v>
      </c>
      <c r="AD40" s="369" t="s">
        <v>2296</v>
      </c>
      <c r="AE40" s="201" t="s">
        <v>1957</v>
      </c>
      <c r="AF40" s="299" t="s">
        <v>1959</v>
      </c>
      <c r="AG40" s="299" t="s">
        <v>2111</v>
      </c>
      <c r="AH40" s="301" t="s">
        <v>2029</v>
      </c>
      <c r="AJ40" s="4" t="s">
        <v>229</v>
      </c>
      <c r="AL40" s="4" t="s">
        <v>130</v>
      </c>
      <c r="AM40" s="4" t="s">
        <v>230</v>
      </c>
      <c r="AO40" s="8" t="s">
        <v>208</v>
      </c>
      <c r="AP40" s="12">
        <v>0.15</v>
      </c>
      <c r="AQ40" s="152" t="s">
        <v>133</v>
      </c>
      <c r="AR40" s="144" t="s">
        <v>1930</v>
      </c>
      <c r="AS40" s="156" t="str">
        <f t="shared" si="0"/>
        <v>東京都府中市</v>
      </c>
      <c r="AT40" s="142">
        <v>11.05</v>
      </c>
      <c r="AU40" s="144">
        <v>10.83</v>
      </c>
      <c r="AV40" s="156">
        <v>10.68</v>
      </c>
      <c r="AW40" s="13" t="s">
        <v>2209</v>
      </c>
      <c r="AX40" s="14">
        <v>0.45</v>
      </c>
    </row>
    <row r="41" spans="1:50" ht="14" thickBot="1">
      <c r="A41" s="19" t="s">
        <v>2209</v>
      </c>
      <c r="B41" s="327" t="s">
        <v>2199</v>
      </c>
      <c r="C41" s="201">
        <v>7.8E-2</v>
      </c>
      <c r="D41" s="299">
        <v>1.7999999999999999E-2</v>
      </c>
      <c r="E41" s="246">
        <v>1.2E-2</v>
      </c>
      <c r="F41" s="302" t="s">
        <v>2255</v>
      </c>
      <c r="G41" s="254" t="s">
        <v>1961</v>
      </c>
      <c r="H41" s="255" t="s">
        <v>1952</v>
      </c>
      <c r="I41" s="256" t="s">
        <v>1951</v>
      </c>
      <c r="J41" s="305">
        <f t="shared" si="1"/>
        <v>7.8E-2</v>
      </c>
      <c r="K41" s="299">
        <f t="shared" si="2"/>
        <v>0.09</v>
      </c>
      <c r="L41" s="246">
        <f t="shared" si="3"/>
        <v>0.108</v>
      </c>
      <c r="M41" s="457" t="s">
        <v>2043</v>
      </c>
      <c r="N41" s="311" t="s">
        <v>2467</v>
      </c>
      <c r="O41" s="69"/>
      <c r="P41" s="19" t="s">
        <v>2209</v>
      </c>
      <c r="Q41" s="285" t="s">
        <v>2267</v>
      </c>
      <c r="R41" s="201" t="s">
        <v>1919</v>
      </c>
      <c r="S41" s="299" t="s">
        <v>1922</v>
      </c>
      <c r="T41" s="299"/>
      <c r="U41" s="246"/>
      <c r="V41" s="290"/>
      <c r="W41" s="285" t="s">
        <v>2278</v>
      </c>
      <c r="X41" s="44" t="s">
        <v>1925</v>
      </c>
      <c r="Y41" s="249" t="s">
        <v>1962</v>
      </c>
      <c r="Z41" s="45" t="s">
        <v>1924</v>
      </c>
      <c r="AA41" s="45" t="s">
        <v>1928</v>
      </c>
      <c r="AB41" s="373" t="s">
        <v>2109</v>
      </c>
      <c r="AC41" s="242" t="s">
        <v>2029</v>
      </c>
      <c r="AD41" s="369" t="s">
        <v>2297</v>
      </c>
      <c r="AE41" s="201" t="s">
        <v>1957</v>
      </c>
      <c r="AF41" s="299" t="s">
        <v>1959</v>
      </c>
      <c r="AG41" s="299" t="s">
        <v>2111</v>
      </c>
      <c r="AH41" s="301" t="s">
        <v>2029</v>
      </c>
      <c r="AJ41" s="4" t="s">
        <v>231</v>
      </c>
      <c r="AL41" s="4" t="s">
        <v>130</v>
      </c>
      <c r="AM41" s="4" t="s">
        <v>232</v>
      </c>
      <c r="AO41" s="8" t="s">
        <v>208</v>
      </c>
      <c r="AP41" s="12">
        <v>0.15</v>
      </c>
      <c r="AQ41" s="152" t="s">
        <v>133</v>
      </c>
      <c r="AR41" s="144" t="s">
        <v>233</v>
      </c>
      <c r="AS41" s="156" t="str">
        <f t="shared" si="0"/>
        <v>東京都小金井市</v>
      </c>
      <c r="AT41" s="142">
        <v>11.05</v>
      </c>
      <c r="AU41" s="144">
        <v>10.83</v>
      </c>
      <c r="AV41" s="156">
        <v>10.68</v>
      </c>
      <c r="AW41" s="347" t="s">
        <v>2129</v>
      </c>
      <c r="AX41" s="320">
        <v>0.7</v>
      </c>
    </row>
    <row r="42" spans="1:50" ht="13.5">
      <c r="A42" s="322" t="s">
        <v>2129</v>
      </c>
      <c r="B42" s="325" t="s">
        <v>2200</v>
      </c>
      <c r="C42" s="197">
        <v>0.156</v>
      </c>
      <c r="D42" s="198">
        <v>0.06</v>
      </c>
      <c r="E42" s="200">
        <v>4.8000000000000001E-2</v>
      </c>
      <c r="F42" s="307" t="s">
        <v>2256</v>
      </c>
      <c r="G42" s="257" t="s">
        <v>1961</v>
      </c>
      <c r="H42" s="259" t="s">
        <v>1952</v>
      </c>
      <c r="I42" s="260" t="s">
        <v>1951</v>
      </c>
      <c r="J42" s="197">
        <f>C42</f>
        <v>0.156</v>
      </c>
      <c r="K42" s="198">
        <f t="shared" ref="K42" si="40">SUM(C42,E42)</f>
        <v>0.20400000000000001</v>
      </c>
      <c r="L42" s="247">
        <f t="shared" ref="L42" si="41">SUM(C42:E42)</f>
        <v>0.26400000000000001</v>
      </c>
      <c r="M42" s="455" t="s">
        <v>2043</v>
      </c>
      <c r="N42" s="353" t="s">
        <v>2471</v>
      </c>
      <c r="O42" s="69"/>
      <c r="P42" s="6" t="s">
        <v>2129</v>
      </c>
      <c r="Q42" s="287" t="s">
        <v>2268</v>
      </c>
      <c r="R42" s="199" t="s">
        <v>1921</v>
      </c>
      <c r="S42" s="198" t="s">
        <v>1922</v>
      </c>
      <c r="T42" s="198"/>
      <c r="U42" s="198"/>
      <c r="V42" s="200"/>
      <c r="W42" s="287" t="s">
        <v>2279</v>
      </c>
      <c r="X42" s="197" t="s">
        <v>1924</v>
      </c>
      <c r="Y42" s="198" t="s">
        <v>1927</v>
      </c>
      <c r="Z42" s="198" t="s">
        <v>2109</v>
      </c>
      <c r="AA42" s="198" t="s">
        <v>2029</v>
      </c>
      <c r="AB42" s="298"/>
      <c r="AC42" s="247"/>
      <c r="AD42" s="287" t="s">
        <v>2286</v>
      </c>
      <c r="AE42" s="199" t="s">
        <v>1956</v>
      </c>
      <c r="AF42" s="198" t="s">
        <v>1958</v>
      </c>
      <c r="AG42" s="198" t="s">
        <v>2111</v>
      </c>
      <c r="AH42" s="200" t="s">
        <v>2029</v>
      </c>
      <c r="AJ42" s="4" t="s">
        <v>234</v>
      </c>
      <c r="AL42" s="4" t="s">
        <v>130</v>
      </c>
      <c r="AM42" s="4" t="s">
        <v>235</v>
      </c>
      <c r="AO42" s="8" t="s">
        <v>208</v>
      </c>
      <c r="AP42" s="12">
        <v>0.15</v>
      </c>
      <c r="AQ42" s="152" t="s">
        <v>133</v>
      </c>
      <c r="AR42" s="144" t="s">
        <v>236</v>
      </c>
      <c r="AS42" s="156" t="str">
        <f t="shared" si="0"/>
        <v>東京都小平市</v>
      </c>
      <c r="AT42" s="142">
        <v>11.05</v>
      </c>
      <c r="AU42" s="144">
        <v>10.83</v>
      </c>
      <c r="AV42" s="156">
        <v>10.68</v>
      </c>
      <c r="AW42" s="262" t="s">
        <v>2130</v>
      </c>
      <c r="AX42" s="321">
        <v>0.7</v>
      </c>
    </row>
    <row r="43" spans="1:50" ht="13.5">
      <c r="A43" s="323" t="s">
        <v>2130</v>
      </c>
      <c r="B43" s="326" t="s">
        <v>2201</v>
      </c>
      <c r="C43" s="42">
        <v>0.156</v>
      </c>
      <c r="D43" s="43">
        <v>0.06</v>
      </c>
      <c r="E43" s="241">
        <v>4.8000000000000001E-2</v>
      </c>
      <c r="F43" s="308" t="s">
        <v>2257</v>
      </c>
      <c r="G43" s="251" t="s">
        <v>1961</v>
      </c>
      <c r="H43" s="240" t="s">
        <v>1952</v>
      </c>
      <c r="I43" s="252" t="s">
        <v>1951</v>
      </c>
      <c r="J43" s="42">
        <f>C43</f>
        <v>0.156</v>
      </c>
      <c r="K43" s="43">
        <f t="shared" ref="K43" si="42">SUM(C43,E43)</f>
        <v>0.20400000000000001</v>
      </c>
      <c r="L43" s="248">
        <f t="shared" ref="L43" si="43">SUM(C43:E43)</f>
        <v>0.26400000000000001</v>
      </c>
      <c r="M43" s="458" t="s">
        <v>2043</v>
      </c>
      <c r="N43" s="310" t="s">
        <v>2471</v>
      </c>
      <c r="O43" s="69"/>
      <c r="P43" s="4" t="s">
        <v>2130</v>
      </c>
      <c r="Q43" s="317" t="s">
        <v>2269</v>
      </c>
      <c r="R43" s="194" t="s">
        <v>1921</v>
      </c>
      <c r="S43" s="43" t="s">
        <v>1922</v>
      </c>
      <c r="T43" s="43"/>
      <c r="U43" s="43"/>
      <c r="V43" s="241"/>
      <c r="W43" s="317" t="s">
        <v>2280</v>
      </c>
      <c r="X43" s="42" t="s">
        <v>1924</v>
      </c>
      <c r="Y43" s="43" t="s">
        <v>1927</v>
      </c>
      <c r="Z43" s="43" t="s">
        <v>2109</v>
      </c>
      <c r="AA43" s="43" t="s">
        <v>2029</v>
      </c>
      <c r="AB43" s="297"/>
      <c r="AC43" s="248"/>
      <c r="AD43" s="317" t="s">
        <v>2287</v>
      </c>
      <c r="AE43" s="194" t="s">
        <v>1956</v>
      </c>
      <c r="AF43" s="43" t="s">
        <v>1958</v>
      </c>
      <c r="AG43" s="43" t="s">
        <v>2111</v>
      </c>
      <c r="AH43" s="241" t="s">
        <v>2029</v>
      </c>
      <c r="AJ43" s="4" t="s">
        <v>237</v>
      </c>
      <c r="AL43" s="4" t="s">
        <v>130</v>
      </c>
      <c r="AM43" s="4" t="s">
        <v>238</v>
      </c>
      <c r="AO43" s="8" t="s">
        <v>208</v>
      </c>
      <c r="AP43" s="12">
        <v>0.15</v>
      </c>
      <c r="AQ43" s="152" t="s">
        <v>133</v>
      </c>
      <c r="AR43" s="144" t="s">
        <v>239</v>
      </c>
      <c r="AS43" s="156" t="str">
        <f t="shared" si="0"/>
        <v>東京都日野市</v>
      </c>
      <c r="AT43" s="142">
        <v>11.05</v>
      </c>
      <c r="AU43" s="144">
        <v>10.83</v>
      </c>
      <c r="AV43" s="156">
        <v>10.68</v>
      </c>
      <c r="AW43" s="262" t="s">
        <v>2131</v>
      </c>
      <c r="AX43" s="321">
        <v>0.7</v>
      </c>
    </row>
    <row r="44" spans="1:50" ht="13.5">
      <c r="A44" s="323" t="s">
        <v>2131</v>
      </c>
      <c r="B44" s="326" t="s">
        <v>2202</v>
      </c>
      <c r="C44" s="42">
        <v>0.156</v>
      </c>
      <c r="D44" s="43">
        <v>0.06</v>
      </c>
      <c r="E44" s="241">
        <v>4.8000000000000001E-2</v>
      </c>
      <c r="F44" s="308" t="s">
        <v>2258</v>
      </c>
      <c r="G44" s="251" t="s">
        <v>1961</v>
      </c>
      <c r="H44" s="240" t="s">
        <v>1952</v>
      </c>
      <c r="I44" s="252" t="s">
        <v>1951</v>
      </c>
      <c r="J44" s="42">
        <f>C44</f>
        <v>0.156</v>
      </c>
      <c r="K44" s="43">
        <f t="shared" si="2"/>
        <v>0.20400000000000001</v>
      </c>
      <c r="L44" s="248">
        <f t="shared" si="3"/>
        <v>0.26400000000000001</v>
      </c>
      <c r="M44" s="458" t="s">
        <v>2043</v>
      </c>
      <c r="N44" s="310" t="s">
        <v>2471</v>
      </c>
      <c r="O44" s="69"/>
      <c r="P44" s="4" t="s">
        <v>2131</v>
      </c>
      <c r="Q44" s="317" t="s">
        <v>2270</v>
      </c>
      <c r="R44" s="194" t="s">
        <v>1921</v>
      </c>
      <c r="S44" s="43" t="s">
        <v>1922</v>
      </c>
      <c r="T44" s="43"/>
      <c r="U44" s="43"/>
      <c r="V44" s="241"/>
      <c r="W44" s="317" t="s">
        <v>2281</v>
      </c>
      <c r="X44" s="42" t="s">
        <v>1924</v>
      </c>
      <c r="Y44" s="43" t="s">
        <v>1927</v>
      </c>
      <c r="Z44" s="43" t="s">
        <v>2109</v>
      </c>
      <c r="AA44" s="43" t="s">
        <v>2029</v>
      </c>
      <c r="AB44" s="297"/>
      <c r="AC44" s="248"/>
      <c r="AD44" s="317" t="s">
        <v>2288</v>
      </c>
      <c r="AE44" s="194" t="s">
        <v>1956</v>
      </c>
      <c r="AF44" s="43" t="s">
        <v>1958</v>
      </c>
      <c r="AG44" s="43" t="s">
        <v>2111</v>
      </c>
      <c r="AH44" s="241" t="s">
        <v>2029</v>
      </c>
      <c r="AJ44" s="4" t="s">
        <v>240</v>
      </c>
      <c r="AL44" s="4" t="s">
        <v>130</v>
      </c>
      <c r="AM44" s="4" t="s">
        <v>241</v>
      </c>
      <c r="AO44" s="8" t="s">
        <v>208</v>
      </c>
      <c r="AP44" s="12">
        <v>0.15</v>
      </c>
      <c r="AQ44" s="152" t="s">
        <v>133</v>
      </c>
      <c r="AR44" s="144" t="s">
        <v>2331</v>
      </c>
      <c r="AS44" s="156" t="str">
        <f t="shared" si="0"/>
        <v>東京都東村山市</v>
      </c>
      <c r="AT44" s="142">
        <v>11.05</v>
      </c>
      <c r="AU44" s="144">
        <v>10.83</v>
      </c>
      <c r="AV44" s="156">
        <v>10.68</v>
      </c>
      <c r="AW44" s="262" t="s">
        <v>2132</v>
      </c>
      <c r="AX44" s="12">
        <v>0.45</v>
      </c>
    </row>
    <row r="45" spans="1:50" ht="13.5">
      <c r="A45" s="323" t="s">
        <v>2132</v>
      </c>
      <c r="B45" s="326" t="s">
        <v>2203</v>
      </c>
      <c r="C45" s="42">
        <v>0.126</v>
      </c>
      <c r="D45" s="43">
        <v>3.5999999999999997E-2</v>
      </c>
      <c r="E45" s="241">
        <v>0.03</v>
      </c>
      <c r="F45" s="308" t="s">
        <v>2259</v>
      </c>
      <c r="G45" s="251" t="s">
        <v>1961</v>
      </c>
      <c r="H45" s="240" t="s">
        <v>1952</v>
      </c>
      <c r="I45" s="252" t="s">
        <v>1951</v>
      </c>
      <c r="J45" s="42">
        <f t="shared" ref="J45" si="44">C45</f>
        <v>0.126</v>
      </c>
      <c r="K45" s="43">
        <f t="shared" si="2"/>
        <v>0.156</v>
      </c>
      <c r="L45" s="248">
        <f t="shared" si="3"/>
        <v>0.192</v>
      </c>
      <c r="M45" s="459" t="s">
        <v>2043</v>
      </c>
      <c r="N45" s="310" t="s">
        <v>2471</v>
      </c>
      <c r="O45" s="69"/>
      <c r="P45" s="4" t="s">
        <v>2132</v>
      </c>
      <c r="Q45" s="317" t="s">
        <v>2271</v>
      </c>
      <c r="R45" s="194" t="s">
        <v>1921</v>
      </c>
      <c r="S45" s="43" t="s">
        <v>1922</v>
      </c>
      <c r="T45" s="43"/>
      <c r="U45" s="43"/>
      <c r="V45" s="241"/>
      <c r="W45" s="317" t="s">
        <v>2282</v>
      </c>
      <c r="X45" s="42" t="s">
        <v>1924</v>
      </c>
      <c r="Y45" s="43" t="s">
        <v>1926</v>
      </c>
      <c r="Z45" s="43" t="s">
        <v>2109</v>
      </c>
      <c r="AA45" s="43" t="s">
        <v>2029</v>
      </c>
      <c r="AB45" s="297"/>
      <c r="AC45" s="248"/>
      <c r="AD45" s="317" t="s">
        <v>2289</v>
      </c>
      <c r="AE45" s="194" t="s">
        <v>1956</v>
      </c>
      <c r="AF45" s="43" t="s">
        <v>1958</v>
      </c>
      <c r="AG45" s="43" t="s">
        <v>2113</v>
      </c>
      <c r="AH45" s="241" t="s">
        <v>2029</v>
      </c>
      <c r="AJ45" s="4" t="s">
        <v>242</v>
      </c>
      <c r="AL45" s="4" t="s">
        <v>130</v>
      </c>
      <c r="AM45" s="4" t="s">
        <v>243</v>
      </c>
      <c r="AO45" s="8" t="s">
        <v>208</v>
      </c>
      <c r="AP45" s="12">
        <v>0.15</v>
      </c>
      <c r="AQ45" s="152" t="s">
        <v>133</v>
      </c>
      <c r="AR45" s="144" t="s">
        <v>244</v>
      </c>
      <c r="AS45" s="156" t="str">
        <f t="shared" si="0"/>
        <v>東京都国分寺市</v>
      </c>
      <c r="AT45" s="142">
        <v>11.05</v>
      </c>
      <c r="AU45" s="144">
        <v>10.83</v>
      </c>
      <c r="AV45" s="156">
        <v>10.68</v>
      </c>
      <c r="AW45" s="262" t="s">
        <v>2133</v>
      </c>
      <c r="AX45" s="12">
        <v>0.45</v>
      </c>
    </row>
    <row r="46" spans="1:50" ht="13.5">
      <c r="A46" s="323" t="s">
        <v>2133</v>
      </c>
      <c r="B46" s="326" t="s">
        <v>2204</v>
      </c>
      <c r="C46" s="42">
        <v>0.126</v>
      </c>
      <c r="D46" s="43">
        <v>3.5999999999999997E-2</v>
      </c>
      <c r="E46" s="241">
        <v>0.03</v>
      </c>
      <c r="F46" s="308" t="s">
        <v>2260</v>
      </c>
      <c r="G46" s="251" t="s">
        <v>1961</v>
      </c>
      <c r="H46" s="240" t="s">
        <v>1952</v>
      </c>
      <c r="I46" s="252" t="s">
        <v>1951</v>
      </c>
      <c r="J46" s="42">
        <f t="shared" ref="J46" si="45">C46</f>
        <v>0.126</v>
      </c>
      <c r="K46" s="43">
        <f t="shared" ref="K46" si="46">SUM(C46,E46)</f>
        <v>0.156</v>
      </c>
      <c r="L46" s="248">
        <f t="shared" ref="L46" si="47">SUM(C46:E46)</f>
        <v>0.192</v>
      </c>
      <c r="M46" s="459" t="s">
        <v>2043</v>
      </c>
      <c r="N46" s="310" t="s">
        <v>2471</v>
      </c>
      <c r="O46" s="69"/>
      <c r="P46" s="4" t="s">
        <v>2133</v>
      </c>
      <c r="Q46" s="317" t="s">
        <v>2272</v>
      </c>
      <c r="R46" s="194" t="s">
        <v>1921</v>
      </c>
      <c r="S46" s="43" t="s">
        <v>1922</v>
      </c>
      <c r="T46" s="43"/>
      <c r="U46" s="43"/>
      <c r="V46" s="241"/>
      <c r="W46" s="317" t="s">
        <v>2283</v>
      </c>
      <c r="X46" s="42" t="s">
        <v>1924</v>
      </c>
      <c r="Y46" s="43" t="s">
        <v>1926</v>
      </c>
      <c r="Z46" s="43" t="s">
        <v>2109</v>
      </c>
      <c r="AA46" s="43" t="s">
        <v>2029</v>
      </c>
      <c r="AB46" s="297"/>
      <c r="AC46" s="248"/>
      <c r="AD46" s="317" t="s">
        <v>2290</v>
      </c>
      <c r="AE46" s="194" t="s">
        <v>1956</v>
      </c>
      <c r="AF46" s="43" t="s">
        <v>1958</v>
      </c>
      <c r="AG46" s="43" t="s">
        <v>2113</v>
      </c>
      <c r="AH46" s="241" t="s">
        <v>2029</v>
      </c>
      <c r="AJ46" s="4" t="s">
        <v>245</v>
      </c>
      <c r="AL46" s="4" t="s">
        <v>130</v>
      </c>
      <c r="AM46" s="4" t="s">
        <v>246</v>
      </c>
      <c r="AO46" s="8" t="s">
        <v>208</v>
      </c>
      <c r="AP46" s="12">
        <v>0.15</v>
      </c>
      <c r="AQ46" s="152" t="s">
        <v>133</v>
      </c>
      <c r="AR46" s="144" t="s">
        <v>247</v>
      </c>
      <c r="AS46" s="156" t="str">
        <f t="shared" si="0"/>
        <v>東京都国立市</v>
      </c>
      <c r="AT46" s="142">
        <v>11.05</v>
      </c>
      <c r="AU46" s="144">
        <v>10.83</v>
      </c>
      <c r="AV46" s="156">
        <v>10.68</v>
      </c>
      <c r="AW46" s="262" t="s">
        <v>2134</v>
      </c>
      <c r="AX46" s="12">
        <v>0.45</v>
      </c>
    </row>
    <row r="47" spans="1:50" ht="14" thickBot="1">
      <c r="A47" s="323" t="s">
        <v>2134</v>
      </c>
      <c r="B47" s="326" t="s">
        <v>2205</v>
      </c>
      <c r="C47" s="42">
        <v>0.126</v>
      </c>
      <c r="D47" s="43">
        <v>3.5999999999999997E-2</v>
      </c>
      <c r="E47" s="241">
        <v>0.03</v>
      </c>
      <c r="F47" s="308" t="s">
        <v>2261</v>
      </c>
      <c r="G47" s="251" t="s">
        <v>1961</v>
      </c>
      <c r="H47" s="240" t="s">
        <v>1952</v>
      </c>
      <c r="I47" s="252" t="s">
        <v>1951</v>
      </c>
      <c r="J47" s="42">
        <f t="shared" si="1"/>
        <v>0.126</v>
      </c>
      <c r="K47" s="43">
        <f t="shared" si="2"/>
        <v>0.156</v>
      </c>
      <c r="L47" s="248">
        <f t="shared" si="3"/>
        <v>0.192</v>
      </c>
      <c r="M47" s="456" t="s">
        <v>2043</v>
      </c>
      <c r="N47" s="310" t="s">
        <v>2471</v>
      </c>
      <c r="O47" s="354"/>
      <c r="P47" s="4" t="s">
        <v>2134</v>
      </c>
      <c r="Q47" s="317" t="s">
        <v>2273</v>
      </c>
      <c r="R47" s="194" t="s">
        <v>1921</v>
      </c>
      <c r="S47" s="43" t="s">
        <v>1922</v>
      </c>
      <c r="T47" s="43"/>
      <c r="U47" s="43"/>
      <c r="V47" s="241"/>
      <c r="W47" s="317" t="s">
        <v>2284</v>
      </c>
      <c r="X47" s="42" t="s">
        <v>1924</v>
      </c>
      <c r="Y47" s="43" t="s">
        <v>1926</v>
      </c>
      <c r="Z47" s="43" t="s">
        <v>2109</v>
      </c>
      <c r="AA47" s="43" t="s">
        <v>2029</v>
      </c>
      <c r="AB47" s="297"/>
      <c r="AC47" s="248"/>
      <c r="AD47" s="317" t="s">
        <v>2291</v>
      </c>
      <c r="AE47" s="194" t="s">
        <v>1956</v>
      </c>
      <c r="AF47" s="43" t="s">
        <v>1958</v>
      </c>
      <c r="AG47" s="43" t="s">
        <v>2113</v>
      </c>
      <c r="AH47" s="241" t="s">
        <v>2029</v>
      </c>
      <c r="AJ47" s="4" t="s">
        <v>248</v>
      </c>
      <c r="AL47" s="4" t="s">
        <v>130</v>
      </c>
      <c r="AM47" s="4" t="s">
        <v>249</v>
      </c>
      <c r="AO47" s="8" t="s">
        <v>208</v>
      </c>
      <c r="AP47" s="12">
        <v>0.15</v>
      </c>
      <c r="AQ47" s="152" t="s">
        <v>133</v>
      </c>
      <c r="AR47" s="144" t="s">
        <v>2332</v>
      </c>
      <c r="AS47" s="156" t="str">
        <f t="shared" si="0"/>
        <v>東京都清瀬市</v>
      </c>
      <c r="AT47" s="142">
        <v>11.05</v>
      </c>
      <c r="AU47" s="144">
        <v>10.83</v>
      </c>
      <c r="AV47" s="156">
        <v>10.68</v>
      </c>
      <c r="AW47" s="13" t="s">
        <v>2210</v>
      </c>
      <c r="AX47" s="14">
        <v>0.7</v>
      </c>
    </row>
    <row r="48" spans="1:50" ht="14" thickBot="1">
      <c r="A48" s="329" t="s">
        <v>2210</v>
      </c>
      <c r="B48" s="332" t="s">
        <v>2211</v>
      </c>
      <c r="C48" s="291">
        <v>0.15</v>
      </c>
      <c r="D48" s="289">
        <v>0</v>
      </c>
      <c r="E48" s="290">
        <v>0</v>
      </c>
      <c r="F48" s="314" t="s">
        <v>2262</v>
      </c>
      <c r="G48" s="333" t="s">
        <v>1961</v>
      </c>
      <c r="H48" s="334"/>
      <c r="I48" s="319"/>
      <c r="J48" s="355">
        <f t="shared" si="1"/>
        <v>0.15</v>
      </c>
      <c r="K48" s="334">
        <f t="shared" si="2"/>
        <v>0.15</v>
      </c>
      <c r="L48" s="335">
        <f t="shared" si="3"/>
        <v>0.15</v>
      </c>
      <c r="M48" s="457" t="s">
        <v>2045</v>
      </c>
      <c r="N48" s="352" t="s">
        <v>2471</v>
      </c>
      <c r="O48" s="69"/>
      <c r="P48" s="342" t="s">
        <v>2210</v>
      </c>
      <c r="Q48" s="286" t="s">
        <v>2274</v>
      </c>
      <c r="R48" s="336" t="s">
        <v>1923</v>
      </c>
      <c r="S48" s="337" t="s">
        <v>1955</v>
      </c>
      <c r="T48" s="334" t="s">
        <v>1924</v>
      </c>
      <c r="U48" s="335" t="s">
        <v>1927</v>
      </c>
      <c r="V48" s="319" t="s">
        <v>2110</v>
      </c>
      <c r="W48" s="286" t="s">
        <v>2285</v>
      </c>
      <c r="X48" s="338" t="s">
        <v>68</v>
      </c>
      <c r="Y48" s="339" t="s">
        <v>68</v>
      </c>
      <c r="Z48" s="339" t="s">
        <v>68</v>
      </c>
      <c r="AA48" s="339" t="s">
        <v>68</v>
      </c>
      <c r="AB48" s="339" t="s">
        <v>68</v>
      </c>
      <c r="AC48" s="340" t="s">
        <v>68</v>
      </c>
      <c r="AD48" s="286" t="s">
        <v>2292</v>
      </c>
      <c r="AE48" s="338" t="s">
        <v>68</v>
      </c>
      <c r="AF48" s="339" t="s">
        <v>68</v>
      </c>
      <c r="AG48" s="339" t="s">
        <v>68</v>
      </c>
      <c r="AH48" s="341" t="s">
        <v>68</v>
      </c>
      <c r="AJ48" s="4" t="s">
        <v>250</v>
      </c>
      <c r="AL48" s="4" t="s">
        <v>130</v>
      </c>
      <c r="AM48" s="4" t="s">
        <v>251</v>
      </c>
      <c r="AO48" s="8" t="s">
        <v>208</v>
      </c>
      <c r="AP48" s="12">
        <v>0.15</v>
      </c>
      <c r="AQ48" s="152" t="s">
        <v>133</v>
      </c>
      <c r="AR48" s="144" t="s">
        <v>252</v>
      </c>
      <c r="AS48" s="156" t="str">
        <f t="shared" si="0"/>
        <v>東京都東久留米市</v>
      </c>
      <c r="AT48" s="142">
        <v>11.05</v>
      </c>
      <c r="AU48" s="144">
        <v>10.83</v>
      </c>
      <c r="AV48" s="156">
        <v>10.68</v>
      </c>
      <c r="AW48" s="348" t="s">
        <v>2094</v>
      </c>
      <c r="AX48" s="70">
        <v>0.7</v>
      </c>
    </row>
    <row r="49" spans="1:50" ht="14" thickBot="1">
      <c r="A49" s="206" t="s">
        <v>2094</v>
      </c>
      <c r="B49" s="330">
        <v>13</v>
      </c>
      <c r="C49" s="197">
        <v>0.13200000000000001</v>
      </c>
      <c r="D49" s="198">
        <v>0</v>
      </c>
      <c r="E49" s="200">
        <v>0</v>
      </c>
      <c r="F49" s="280" t="s">
        <v>2237</v>
      </c>
      <c r="G49" s="258" t="s">
        <v>1961</v>
      </c>
      <c r="H49" s="292"/>
      <c r="I49" s="41"/>
      <c r="J49" s="293">
        <f t="shared" ref="J49" si="48">C49</f>
        <v>0.13200000000000001</v>
      </c>
      <c r="K49" s="292">
        <f t="shared" ref="K49" si="49">SUM(C49,E49)</f>
        <v>0.13200000000000001</v>
      </c>
      <c r="L49" s="245">
        <f t="shared" ref="L49" si="50">SUM(C49:E49)</f>
        <v>0.13200000000000001</v>
      </c>
      <c r="M49" s="455" t="s">
        <v>2044</v>
      </c>
      <c r="N49" s="312" t="s">
        <v>2466</v>
      </c>
      <c r="O49" s="69"/>
      <c r="P49" s="206" t="s">
        <v>2094</v>
      </c>
      <c r="Q49" s="285" t="s">
        <v>2091</v>
      </c>
      <c r="R49" s="324" t="s">
        <v>1923</v>
      </c>
      <c r="S49" s="145" t="s">
        <v>1955</v>
      </c>
      <c r="T49" s="292" t="s">
        <v>1924</v>
      </c>
      <c r="U49" s="245" t="s">
        <v>1927</v>
      </c>
      <c r="V49" s="41" t="s">
        <v>2110</v>
      </c>
      <c r="W49" s="285" t="s">
        <v>2092</v>
      </c>
      <c r="X49" s="294" t="s">
        <v>68</v>
      </c>
      <c r="Y49" s="296" t="s">
        <v>68</v>
      </c>
      <c r="Z49" s="296" t="s">
        <v>68</v>
      </c>
      <c r="AA49" s="296" t="s">
        <v>68</v>
      </c>
      <c r="AB49" s="296" t="s">
        <v>68</v>
      </c>
      <c r="AC49" s="313" t="s">
        <v>68</v>
      </c>
      <c r="AD49" s="193" t="s">
        <v>2093</v>
      </c>
      <c r="AE49" s="294" t="s">
        <v>68</v>
      </c>
      <c r="AF49" s="296" t="s">
        <v>68</v>
      </c>
      <c r="AG49" s="296" t="s">
        <v>68</v>
      </c>
      <c r="AH49" s="295" t="s">
        <v>68</v>
      </c>
      <c r="AJ49" s="5" t="s">
        <v>253</v>
      </c>
      <c r="AL49" s="4" t="s">
        <v>130</v>
      </c>
      <c r="AM49" s="4" t="s">
        <v>254</v>
      </c>
      <c r="AO49" s="8" t="s">
        <v>208</v>
      </c>
      <c r="AP49" s="12">
        <v>0.15</v>
      </c>
      <c r="AQ49" s="152" t="s">
        <v>133</v>
      </c>
      <c r="AR49" s="144" t="s">
        <v>255</v>
      </c>
      <c r="AS49" s="156" t="str">
        <f t="shared" si="0"/>
        <v>東京都稲城市</v>
      </c>
      <c r="AT49" s="142">
        <v>11.05</v>
      </c>
      <c r="AU49" s="144">
        <v>10.83</v>
      </c>
      <c r="AV49" s="156">
        <v>10.68</v>
      </c>
      <c r="AW49" s="349" t="s">
        <v>2095</v>
      </c>
      <c r="AX49" s="12">
        <v>0.7</v>
      </c>
    </row>
    <row r="50" spans="1:50" ht="13.5">
      <c r="A50" s="306" t="s">
        <v>2095</v>
      </c>
      <c r="B50" s="328">
        <v>63</v>
      </c>
      <c r="C50" s="42">
        <v>0.13200000000000001</v>
      </c>
      <c r="D50" s="43">
        <v>0</v>
      </c>
      <c r="E50" s="241">
        <v>0</v>
      </c>
      <c r="F50" s="308" t="s">
        <v>2238</v>
      </c>
      <c r="G50" s="251" t="s">
        <v>1961</v>
      </c>
      <c r="H50" s="43"/>
      <c r="I50" s="241"/>
      <c r="J50" s="194">
        <f t="shared" si="1"/>
        <v>0.13200000000000001</v>
      </c>
      <c r="K50" s="43">
        <f t="shared" si="2"/>
        <v>0.13200000000000001</v>
      </c>
      <c r="L50" s="248">
        <f t="shared" si="3"/>
        <v>0.13200000000000001</v>
      </c>
      <c r="M50" s="456" t="s">
        <v>2044</v>
      </c>
      <c r="N50" s="310" t="s">
        <v>2467</v>
      </c>
      <c r="O50" s="69"/>
      <c r="P50" s="306" t="s">
        <v>2095</v>
      </c>
      <c r="Q50" s="317" t="s">
        <v>1986</v>
      </c>
      <c r="R50" s="315" t="s">
        <v>1923</v>
      </c>
      <c r="S50" s="144" t="s">
        <v>1955</v>
      </c>
      <c r="T50" s="43" t="s">
        <v>1924</v>
      </c>
      <c r="U50" s="248" t="s">
        <v>1927</v>
      </c>
      <c r="V50" s="41" t="s">
        <v>2110</v>
      </c>
      <c r="W50" s="285" t="s">
        <v>2007</v>
      </c>
      <c r="X50" s="209" t="s">
        <v>68</v>
      </c>
      <c r="Y50" s="202" t="s">
        <v>68</v>
      </c>
      <c r="Z50" s="296" t="s">
        <v>68</v>
      </c>
      <c r="AA50" s="296" t="s">
        <v>68</v>
      </c>
      <c r="AB50" s="202" t="s">
        <v>68</v>
      </c>
      <c r="AC50" s="303" t="s">
        <v>68</v>
      </c>
      <c r="AD50" s="19" t="s">
        <v>2027</v>
      </c>
      <c r="AE50" s="209" t="s">
        <v>68</v>
      </c>
      <c r="AF50" s="202" t="s">
        <v>68</v>
      </c>
      <c r="AG50" s="202" t="s">
        <v>68</v>
      </c>
      <c r="AH50" s="203" t="s">
        <v>68</v>
      </c>
      <c r="AJ50" s="2"/>
      <c r="AL50" s="4" t="s">
        <v>130</v>
      </c>
      <c r="AM50" s="4" t="s">
        <v>256</v>
      </c>
      <c r="AO50" s="8" t="s">
        <v>208</v>
      </c>
      <c r="AP50" s="12">
        <v>0.15</v>
      </c>
      <c r="AQ50" s="152" t="s">
        <v>133</v>
      </c>
      <c r="AR50" s="144" t="s">
        <v>257</v>
      </c>
      <c r="AS50" s="156" t="str">
        <f t="shared" si="0"/>
        <v>東京都西東京市</v>
      </c>
      <c r="AT50" s="142">
        <v>11.05</v>
      </c>
      <c r="AU50" s="144">
        <v>10.83</v>
      </c>
      <c r="AV50" s="156">
        <v>10.68</v>
      </c>
      <c r="AW50" s="350" t="s">
        <v>2096</v>
      </c>
      <c r="AX50" s="12">
        <v>0.55000000000000004</v>
      </c>
    </row>
    <row r="51" spans="1:50" ht="13.5">
      <c r="A51" s="207" t="s">
        <v>2096</v>
      </c>
      <c r="B51" s="328">
        <v>14</v>
      </c>
      <c r="C51" s="42">
        <v>0.108</v>
      </c>
      <c r="D51" s="43">
        <v>0</v>
      </c>
      <c r="E51" s="241">
        <v>0</v>
      </c>
      <c r="F51" s="308" t="s">
        <v>2239</v>
      </c>
      <c r="G51" s="251" t="s">
        <v>1961</v>
      </c>
      <c r="H51" s="43"/>
      <c r="I51" s="241"/>
      <c r="J51" s="194">
        <f t="shared" ref="J51" si="51">C51</f>
        <v>0.108</v>
      </c>
      <c r="K51" s="43">
        <f t="shared" ref="K51" si="52">SUM(C51,E51)</f>
        <v>0.108</v>
      </c>
      <c r="L51" s="248">
        <f t="shared" ref="L51" si="53">SUM(C51:E51)</f>
        <v>0.108</v>
      </c>
      <c r="M51" s="456" t="s">
        <v>2045</v>
      </c>
      <c r="N51" s="310" t="s">
        <v>2466</v>
      </c>
      <c r="O51" s="69"/>
      <c r="P51" s="207" t="s">
        <v>2096</v>
      </c>
      <c r="Q51" s="317" t="s">
        <v>2097</v>
      </c>
      <c r="R51" s="315" t="s">
        <v>1923</v>
      </c>
      <c r="S51" s="144" t="s">
        <v>1955</v>
      </c>
      <c r="T51" s="43" t="s">
        <v>1924</v>
      </c>
      <c r="U51" s="248" t="s">
        <v>1927</v>
      </c>
      <c r="V51" s="41" t="s">
        <v>2110</v>
      </c>
      <c r="W51" s="285" t="s">
        <v>2098</v>
      </c>
      <c r="X51" s="209" t="s">
        <v>68</v>
      </c>
      <c r="Y51" s="202" t="s">
        <v>68</v>
      </c>
      <c r="Z51" s="296" t="s">
        <v>68</v>
      </c>
      <c r="AA51" s="296" t="s">
        <v>68</v>
      </c>
      <c r="AB51" s="202" t="s">
        <v>68</v>
      </c>
      <c r="AC51" s="303" t="s">
        <v>68</v>
      </c>
      <c r="AD51" s="19" t="s">
        <v>2099</v>
      </c>
      <c r="AE51" s="209" t="s">
        <v>68</v>
      </c>
      <c r="AF51" s="202" t="s">
        <v>68</v>
      </c>
      <c r="AG51" s="202" t="s">
        <v>68</v>
      </c>
      <c r="AH51" s="203" t="s">
        <v>68</v>
      </c>
      <c r="AJ51" s="2"/>
      <c r="AL51" s="4" t="s">
        <v>130</v>
      </c>
      <c r="AM51" s="4" t="s">
        <v>258</v>
      </c>
      <c r="AO51" s="8" t="s">
        <v>208</v>
      </c>
      <c r="AP51" s="12">
        <v>0.15</v>
      </c>
      <c r="AQ51" s="152" t="s">
        <v>199</v>
      </c>
      <c r="AR51" s="144" t="s">
        <v>259</v>
      </c>
      <c r="AS51" s="156" t="str">
        <f t="shared" si="0"/>
        <v>神奈川県鎌倉市</v>
      </c>
      <c r="AT51" s="142">
        <v>11.05</v>
      </c>
      <c r="AU51" s="144">
        <v>10.83</v>
      </c>
      <c r="AV51" s="156">
        <v>10.68</v>
      </c>
      <c r="AW51" s="350" t="s">
        <v>2100</v>
      </c>
      <c r="AX51" s="12">
        <v>0.55000000000000004</v>
      </c>
    </row>
    <row r="52" spans="1:50" ht="13.5">
      <c r="A52" s="207" t="s">
        <v>2100</v>
      </c>
      <c r="B52" s="328">
        <v>64</v>
      </c>
      <c r="C52" s="42">
        <v>0.108</v>
      </c>
      <c r="D52" s="43">
        <v>0</v>
      </c>
      <c r="E52" s="241">
        <v>0</v>
      </c>
      <c r="F52" s="308" t="s">
        <v>2240</v>
      </c>
      <c r="G52" s="251" t="s">
        <v>1961</v>
      </c>
      <c r="H52" s="43"/>
      <c r="I52" s="241"/>
      <c r="J52" s="194">
        <f t="shared" si="1"/>
        <v>0.108</v>
      </c>
      <c r="K52" s="43">
        <f t="shared" si="2"/>
        <v>0.108</v>
      </c>
      <c r="L52" s="248">
        <f t="shared" si="3"/>
        <v>0.108</v>
      </c>
      <c r="M52" s="456" t="s">
        <v>2045</v>
      </c>
      <c r="N52" s="310" t="s">
        <v>2467</v>
      </c>
      <c r="O52" s="69"/>
      <c r="P52" s="207" t="s">
        <v>2100</v>
      </c>
      <c r="Q52" s="317" t="s">
        <v>1987</v>
      </c>
      <c r="R52" s="315" t="s">
        <v>1923</v>
      </c>
      <c r="S52" s="144" t="s">
        <v>1955</v>
      </c>
      <c r="T52" s="43" t="s">
        <v>1924</v>
      </c>
      <c r="U52" s="248" t="s">
        <v>1927</v>
      </c>
      <c r="V52" s="41" t="s">
        <v>2110</v>
      </c>
      <c r="W52" s="285" t="s">
        <v>2008</v>
      </c>
      <c r="X52" s="209" t="s">
        <v>68</v>
      </c>
      <c r="Y52" s="202" t="s">
        <v>68</v>
      </c>
      <c r="Z52" s="296" t="s">
        <v>68</v>
      </c>
      <c r="AA52" s="296" t="s">
        <v>68</v>
      </c>
      <c r="AB52" s="202" t="s">
        <v>68</v>
      </c>
      <c r="AC52" s="303" t="s">
        <v>68</v>
      </c>
      <c r="AD52" s="19" t="s">
        <v>2028</v>
      </c>
      <c r="AE52" s="209" t="s">
        <v>68</v>
      </c>
      <c r="AF52" s="202" t="s">
        <v>68</v>
      </c>
      <c r="AG52" s="202" t="s">
        <v>68</v>
      </c>
      <c r="AH52" s="203" t="s">
        <v>68</v>
      </c>
      <c r="AJ52" s="2"/>
      <c r="AL52" s="4" t="s">
        <v>130</v>
      </c>
      <c r="AM52" s="4" t="s">
        <v>260</v>
      </c>
      <c r="AO52" s="8" t="s">
        <v>208</v>
      </c>
      <c r="AP52" s="12">
        <v>0.15</v>
      </c>
      <c r="AQ52" s="152" t="s">
        <v>199</v>
      </c>
      <c r="AR52" s="144" t="s">
        <v>261</v>
      </c>
      <c r="AS52" s="156" t="str">
        <f t="shared" si="0"/>
        <v>神奈川県厚木市</v>
      </c>
      <c r="AT52" s="142">
        <v>11.05</v>
      </c>
      <c r="AU52" s="144">
        <v>10.83</v>
      </c>
      <c r="AV52" s="156">
        <v>10.68</v>
      </c>
      <c r="AW52" s="350" t="s">
        <v>2101</v>
      </c>
      <c r="AX52" s="12">
        <v>0.7</v>
      </c>
    </row>
    <row r="53" spans="1:50" ht="14" thickBot="1">
      <c r="A53" s="207" t="s">
        <v>2101</v>
      </c>
      <c r="B53" s="328">
        <v>43</v>
      </c>
      <c r="C53" s="42">
        <v>0.15</v>
      </c>
      <c r="D53" s="43">
        <v>0</v>
      </c>
      <c r="E53" s="241">
        <v>0</v>
      </c>
      <c r="F53" s="308" t="s">
        <v>2241</v>
      </c>
      <c r="G53" s="251" t="s">
        <v>1961</v>
      </c>
      <c r="H53" s="43"/>
      <c r="I53" s="241"/>
      <c r="J53" s="194">
        <f t="shared" si="1"/>
        <v>0.15</v>
      </c>
      <c r="K53" s="43">
        <f t="shared" si="2"/>
        <v>0.15</v>
      </c>
      <c r="L53" s="248">
        <f t="shared" si="3"/>
        <v>0.15</v>
      </c>
      <c r="M53" s="456" t="s">
        <v>2045</v>
      </c>
      <c r="N53" s="310" t="s">
        <v>2466</v>
      </c>
      <c r="O53" s="69"/>
      <c r="P53" s="207" t="s">
        <v>2101</v>
      </c>
      <c r="Q53" s="317" t="s">
        <v>2102</v>
      </c>
      <c r="R53" s="315" t="s">
        <v>1923</v>
      </c>
      <c r="S53" s="144" t="s">
        <v>1955</v>
      </c>
      <c r="T53" s="43" t="s">
        <v>1924</v>
      </c>
      <c r="U53" s="248" t="s">
        <v>1927</v>
      </c>
      <c r="V53" s="41" t="s">
        <v>2110</v>
      </c>
      <c r="W53" s="285" t="s">
        <v>2106</v>
      </c>
      <c r="X53" s="209" t="s">
        <v>68</v>
      </c>
      <c r="Y53" s="202" t="s">
        <v>68</v>
      </c>
      <c r="Z53" s="202" t="s">
        <v>68</v>
      </c>
      <c r="AA53" s="202" t="s">
        <v>68</v>
      </c>
      <c r="AB53" s="202" t="s">
        <v>68</v>
      </c>
      <c r="AC53" s="303" t="s">
        <v>68</v>
      </c>
      <c r="AD53" s="19" t="s">
        <v>2107</v>
      </c>
      <c r="AE53" s="209" t="s">
        <v>68</v>
      </c>
      <c r="AF53" s="202" t="s">
        <v>68</v>
      </c>
      <c r="AG53" s="202" t="s">
        <v>68</v>
      </c>
      <c r="AH53" s="203" t="s">
        <v>68</v>
      </c>
      <c r="AJ53" s="2"/>
      <c r="AL53" s="4" t="s">
        <v>130</v>
      </c>
      <c r="AM53" s="4" t="s">
        <v>262</v>
      </c>
      <c r="AO53" s="8" t="s">
        <v>208</v>
      </c>
      <c r="AP53" s="12">
        <v>0.15</v>
      </c>
      <c r="AQ53" s="152" t="s">
        <v>1931</v>
      </c>
      <c r="AR53" s="144" t="s">
        <v>263</v>
      </c>
      <c r="AS53" s="156" t="str">
        <f t="shared" si="0"/>
        <v>愛知県名古屋市</v>
      </c>
      <c r="AT53" s="142">
        <v>11.05</v>
      </c>
      <c r="AU53" s="144">
        <v>10.83</v>
      </c>
      <c r="AV53" s="167">
        <v>10.68</v>
      </c>
      <c r="AW53" s="351" t="s">
        <v>2103</v>
      </c>
      <c r="AX53" s="148">
        <v>0.7</v>
      </c>
    </row>
    <row r="54" spans="1:50" ht="14" thickBot="1">
      <c r="A54" s="208" t="s">
        <v>2103</v>
      </c>
      <c r="B54" s="331">
        <v>46</v>
      </c>
      <c r="C54" s="44">
        <v>0.15</v>
      </c>
      <c r="D54" s="45">
        <v>0</v>
      </c>
      <c r="E54" s="242">
        <v>0</v>
      </c>
      <c r="F54" s="309" t="s">
        <v>2242</v>
      </c>
      <c r="G54" s="253" t="s">
        <v>1961</v>
      </c>
      <c r="H54" s="45"/>
      <c r="I54" s="242"/>
      <c r="J54" s="195">
        <f t="shared" ref="J54" si="54">C54</f>
        <v>0.15</v>
      </c>
      <c r="K54" s="45">
        <f t="shared" ref="K54" si="55">SUM(C54,E54)</f>
        <v>0.15</v>
      </c>
      <c r="L54" s="249">
        <f t="shared" ref="L54" si="56">SUM(C54:E54)</f>
        <v>0.15</v>
      </c>
      <c r="M54" s="460" t="s">
        <v>2045</v>
      </c>
      <c r="N54" s="311" t="s">
        <v>2467</v>
      </c>
      <c r="O54" s="69"/>
      <c r="P54" s="208" t="s">
        <v>2103</v>
      </c>
      <c r="Q54" s="318" t="s">
        <v>2104</v>
      </c>
      <c r="R54" s="316" t="s">
        <v>1923</v>
      </c>
      <c r="S54" s="147" t="s">
        <v>1955</v>
      </c>
      <c r="T54" s="45" t="s">
        <v>1924</v>
      </c>
      <c r="U54" s="249" t="s">
        <v>1927</v>
      </c>
      <c r="V54" s="319" t="s">
        <v>2110</v>
      </c>
      <c r="W54" s="286" t="s">
        <v>2105</v>
      </c>
      <c r="X54" s="210" t="s">
        <v>68</v>
      </c>
      <c r="Y54" s="204" t="s">
        <v>68</v>
      </c>
      <c r="Z54" s="339" t="s">
        <v>68</v>
      </c>
      <c r="AA54" s="339" t="s">
        <v>68</v>
      </c>
      <c r="AB54" s="204" t="s">
        <v>68</v>
      </c>
      <c r="AC54" s="304" t="s">
        <v>68</v>
      </c>
      <c r="AD54" s="67" t="s">
        <v>2108</v>
      </c>
      <c r="AE54" s="210" t="s">
        <v>68</v>
      </c>
      <c r="AF54" s="204" t="s">
        <v>68</v>
      </c>
      <c r="AG54" s="204" t="s">
        <v>68</v>
      </c>
      <c r="AH54" s="205" t="s">
        <v>68</v>
      </c>
      <c r="AJ54" s="2"/>
      <c r="AL54" s="4" t="s">
        <v>130</v>
      </c>
      <c r="AM54" s="4" t="s">
        <v>264</v>
      </c>
      <c r="AO54" s="8" t="s">
        <v>208</v>
      </c>
      <c r="AP54" s="12">
        <v>0.15</v>
      </c>
      <c r="AQ54" s="152" t="s">
        <v>1931</v>
      </c>
      <c r="AR54" s="144" t="s">
        <v>265</v>
      </c>
      <c r="AS54" s="156" t="str">
        <f t="shared" si="0"/>
        <v>愛知県刈谷市</v>
      </c>
      <c r="AT54" s="142">
        <v>11.05</v>
      </c>
      <c r="AU54" s="144">
        <v>10.83</v>
      </c>
      <c r="AV54" s="167">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130</v>
      </c>
      <c r="AM55" s="4" t="s">
        <v>266</v>
      </c>
      <c r="AO55" s="8" t="s">
        <v>208</v>
      </c>
      <c r="AP55" s="12">
        <v>0.15</v>
      </c>
      <c r="AQ55" s="152" t="s">
        <v>1931</v>
      </c>
      <c r="AR55" s="144" t="s">
        <v>267</v>
      </c>
      <c r="AS55" s="156" t="str">
        <f t="shared" si="0"/>
        <v>愛知県豊田市</v>
      </c>
      <c r="AT55" s="142">
        <v>11.05</v>
      </c>
      <c r="AU55" s="144">
        <v>10.83</v>
      </c>
      <c r="AV55" s="167">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130</v>
      </c>
      <c r="AM56" s="4" t="s">
        <v>268</v>
      </c>
      <c r="AO56" s="8" t="s">
        <v>208</v>
      </c>
      <c r="AP56" s="12">
        <v>0.15</v>
      </c>
      <c r="AQ56" s="152" t="s">
        <v>205</v>
      </c>
      <c r="AR56" s="144" t="s">
        <v>269</v>
      </c>
      <c r="AS56" s="156" t="str">
        <f t="shared" si="0"/>
        <v>大阪府守口市</v>
      </c>
      <c r="AT56" s="142">
        <v>11.05</v>
      </c>
      <c r="AU56" s="144">
        <v>10.83</v>
      </c>
      <c r="AV56" s="167">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130</v>
      </c>
      <c r="AM57" s="4" t="s">
        <v>270</v>
      </c>
      <c r="AO57" s="8" t="s">
        <v>208</v>
      </c>
      <c r="AP57" s="12">
        <v>0.15</v>
      </c>
      <c r="AQ57" s="152" t="s">
        <v>205</v>
      </c>
      <c r="AR57" s="144" t="s">
        <v>271</v>
      </c>
      <c r="AS57" s="156" t="str">
        <f t="shared" si="0"/>
        <v>大阪府大東市</v>
      </c>
      <c r="AT57" s="142">
        <v>11.05</v>
      </c>
      <c r="AU57" s="144">
        <v>10.83</v>
      </c>
      <c r="AV57" s="167">
        <v>10.68</v>
      </c>
    </row>
    <row r="58" spans="1:50" ht="13.5">
      <c r="E58" s="65"/>
      <c r="F58" s="65"/>
      <c r="G58" s="65"/>
      <c r="H58" s="65"/>
      <c r="I58" s="65"/>
      <c r="AJ58" s="2"/>
      <c r="AL58" s="4" t="s">
        <v>130</v>
      </c>
      <c r="AM58" s="4" t="s">
        <v>272</v>
      </c>
      <c r="AO58" s="8" t="s">
        <v>208</v>
      </c>
      <c r="AP58" s="12">
        <v>0.15</v>
      </c>
      <c r="AQ58" s="152" t="s">
        <v>205</v>
      </c>
      <c r="AR58" s="144" t="s">
        <v>273</v>
      </c>
      <c r="AS58" s="156" t="str">
        <f t="shared" si="0"/>
        <v>大阪府門真市</v>
      </c>
      <c r="AT58" s="142">
        <v>11.05</v>
      </c>
      <c r="AU58" s="144">
        <v>10.83</v>
      </c>
      <c r="AV58" s="167">
        <v>10.68</v>
      </c>
    </row>
    <row r="59" spans="1:50" ht="13.5">
      <c r="E59" s="65"/>
      <c r="F59" s="65"/>
      <c r="G59" s="65"/>
      <c r="H59" s="65"/>
      <c r="I59" s="65"/>
      <c r="AJ59" s="2"/>
      <c r="AL59" s="4" t="s">
        <v>130</v>
      </c>
      <c r="AM59" s="4" t="s">
        <v>274</v>
      </c>
      <c r="AO59" s="8" t="s">
        <v>208</v>
      </c>
      <c r="AP59" s="12">
        <v>0.15</v>
      </c>
      <c r="AQ59" s="152" t="s">
        <v>1932</v>
      </c>
      <c r="AR59" s="144" t="s">
        <v>275</v>
      </c>
      <c r="AS59" s="156" t="str">
        <f t="shared" si="0"/>
        <v>兵庫県西宮市</v>
      </c>
      <c r="AT59" s="142">
        <v>11.05</v>
      </c>
      <c r="AU59" s="144">
        <v>10.83</v>
      </c>
      <c r="AV59" s="167">
        <v>10.68</v>
      </c>
    </row>
    <row r="60" spans="1:50" ht="13.5">
      <c r="E60" s="65"/>
      <c r="F60" s="65"/>
      <c r="G60" s="65"/>
      <c r="H60" s="65"/>
      <c r="I60" s="65"/>
      <c r="AJ60" s="2"/>
      <c r="AL60" s="4" t="s">
        <v>130</v>
      </c>
      <c r="AM60" s="4" t="s">
        <v>276</v>
      </c>
      <c r="AO60" s="8" t="s">
        <v>208</v>
      </c>
      <c r="AP60" s="12">
        <v>0.15</v>
      </c>
      <c r="AQ60" s="152" t="s">
        <v>1932</v>
      </c>
      <c r="AR60" s="144" t="s">
        <v>277</v>
      </c>
      <c r="AS60" s="156" t="str">
        <f t="shared" si="0"/>
        <v>兵庫県芦屋市</v>
      </c>
      <c r="AT60" s="142">
        <v>11.05</v>
      </c>
      <c r="AU60" s="144">
        <v>10.83</v>
      </c>
      <c r="AV60" s="167">
        <v>10.68</v>
      </c>
    </row>
    <row r="61" spans="1:50" ht="14" thickBot="1">
      <c r="E61" s="65"/>
      <c r="F61" s="65"/>
      <c r="G61" s="65"/>
      <c r="H61" s="65"/>
      <c r="I61" s="65"/>
      <c r="AJ61" s="2"/>
      <c r="AL61" s="4" t="s">
        <v>130</v>
      </c>
      <c r="AM61" s="4" t="s">
        <v>278</v>
      </c>
      <c r="AO61" s="9" t="s">
        <v>208</v>
      </c>
      <c r="AP61" s="148">
        <v>0.15</v>
      </c>
      <c r="AQ61" s="153" t="s">
        <v>1932</v>
      </c>
      <c r="AR61" s="147" t="s">
        <v>279</v>
      </c>
      <c r="AS61" s="173" t="str">
        <f t="shared" si="0"/>
        <v>兵庫県宝塚市</v>
      </c>
      <c r="AT61" s="146">
        <v>11.05</v>
      </c>
      <c r="AU61" s="147">
        <v>10.83</v>
      </c>
      <c r="AV61" s="228">
        <v>10.68</v>
      </c>
    </row>
    <row r="62" spans="1:50" ht="13.5">
      <c r="E62" s="65"/>
      <c r="F62" s="65"/>
      <c r="G62" s="65"/>
      <c r="H62" s="65"/>
      <c r="I62" s="65"/>
      <c r="AJ62" s="2"/>
      <c r="AL62" s="4" t="s">
        <v>130</v>
      </c>
      <c r="AM62" s="4" t="s">
        <v>280</v>
      </c>
      <c r="AO62" s="10" t="s">
        <v>281</v>
      </c>
      <c r="AP62" s="70">
        <v>0.12</v>
      </c>
      <c r="AQ62" s="229" t="s">
        <v>156</v>
      </c>
      <c r="AR62" s="166" t="s">
        <v>282</v>
      </c>
      <c r="AS62" s="227" t="str">
        <f t="shared" si="0"/>
        <v>茨城県牛久市</v>
      </c>
      <c r="AT62" s="177">
        <v>10.84</v>
      </c>
      <c r="AU62" s="166">
        <v>10.66</v>
      </c>
      <c r="AV62" s="227">
        <v>10.54</v>
      </c>
    </row>
    <row r="63" spans="1:50" ht="13.5">
      <c r="E63" s="65"/>
      <c r="F63" s="65"/>
      <c r="G63" s="65"/>
      <c r="H63" s="65"/>
      <c r="I63" s="65"/>
      <c r="AJ63" s="2"/>
      <c r="AL63" s="4" t="s">
        <v>130</v>
      </c>
      <c r="AM63" s="4" t="s">
        <v>283</v>
      </c>
      <c r="AO63" s="8" t="s">
        <v>281</v>
      </c>
      <c r="AP63" s="12">
        <v>0.12</v>
      </c>
      <c r="AQ63" s="230" t="s">
        <v>162</v>
      </c>
      <c r="AR63" s="144" t="s">
        <v>284</v>
      </c>
      <c r="AS63" s="167" t="str">
        <f t="shared" si="0"/>
        <v>埼玉県朝霞市</v>
      </c>
      <c r="AT63" s="142">
        <v>10.84</v>
      </c>
      <c r="AU63" s="144">
        <v>10.66</v>
      </c>
      <c r="AV63" s="167">
        <v>10.54</v>
      </c>
    </row>
    <row r="64" spans="1:50" ht="13.5">
      <c r="E64" s="65"/>
      <c r="F64" s="65"/>
      <c r="G64" s="65"/>
      <c r="H64" s="65"/>
      <c r="I64" s="65"/>
      <c r="AJ64" s="2"/>
      <c r="AL64" s="4" t="s">
        <v>130</v>
      </c>
      <c r="AM64" s="4" t="s">
        <v>285</v>
      </c>
      <c r="AO64" s="8" t="s">
        <v>281</v>
      </c>
      <c r="AP64" s="12">
        <v>0.12</v>
      </c>
      <c r="AQ64" s="230" t="s">
        <v>162</v>
      </c>
      <c r="AR64" s="144" t="s">
        <v>2333</v>
      </c>
      <c r="AS64" s="167" t="str">
        <f t="shared" si="0"/>
        <v>埼玉県志木市</v>
      </c>
      <c r="AT64" s="142">
        <v>10.84</v>
      </c>
      <c r="AU64" s="144">
        <v>10.66</v>
      </c>
      <c r="AV64" s="167">
        <v>10.54</v>
      </c>
    </row>
    <row r="65" spans="5:48" ht="13.5">
      <c r="E65" s="65"/>
      <c r="F65" s="65"/>
      <c r="G65" s="65"/>
      <c r="H65" s="65"/>
      <c r="I65" s="65"/>
      <c r="AJ65" s="2"/>
      <c r="AL65" s="4" t="s">
        <v>130</v>
      </c>
      <c r="AM65" s="4" t="s">
        <v>286</v>
      </c>
      <c r="AO65" s="8" t="s">
        <v>281</v>
      </c>
      <c r="AP65" s="12">
        <v>0.12</v>
      </c>
      <c r="AQ65" s="230" t="s">
        <v>162</v>
      </c>
      <c r="AR65" s="144" t="s">
        <v>2334</v>
      </c>
      <c r="AS65" s="167" t="str">
        <f t="shared" si="0"/>
        <v>埼玉県和光市</v>
      </c>
      <c r="AT65" s="142">
        <v>10.84</v>
      </c>
      <c r="AU65" s="144">
        <v>10.66</v>
      </c>
      <c r="AV65" s="167">
        <v>10.54</v>
      </c>
    </row>
    <row r="66" spans="5:48" ht="13.5">
      <c r="E66" s="65"/>
      <c r="F66" s="65"/>
      <c r="G66" s="65"/>
      <c r="H66" s="65"/>
      <c r="I66" s="65"/>
      <c r="AJ66" s="2"/>
      <c r="AL66" s="4" t="s">
        <v>130</v>
      </c>
      <c r="AM66" s="4" t="s">
        <v>287</v>
      </c>
      <c r="AO66" s="8" t="s">
        <v>281</v>
      </c>
      <c r="AP66" s="12">
        <v>0.12</v>
      </c>
      <c r="AQ66" s="230" t="s">
        <v>164</v>
      </c>
      <c r="AR66" s="144" t="s">
        <v>288</v>
      </c>
      <c r="AS66" s="167" t="str">
        <f t="shared" si="0"/>
        <v>千葉県船橋市</v>
      </c>
      <c r="AT66" s="142">
        <v>10.84</v>
      </c>
      <c r="AU66" s="144">
        <v>10.66</v>
      </c>
      <c r="AV66" s="167">
        <v>10.54</v>
      </c>
    </row>
    <row r="67" spans="5:48" ht="13.5">
      <c r="E67" s="65"/>
      <c r="F67" s="65"/>
      <c r="G67" s="65"/>
      <c r="H67" s="65"/>
      <c r="I67" s="65"/>
      <c r="AJ67" s="2"/>
      <c r="AL67" s="4" t="s">
        <v>130</v>
      </c>
      <c r="AM67" s="4" t="s">
        <v>289</v>
      </c>
      <c r="AO67" s="8" t="s">
        <v>281</v>
      </c>
      <c r="AP67" s="12">
        <v>0.12</v>
      </c>
      <c r="AQ67" s="230" t="s">
        <v>164</v>
      </c>
      <c r="AR67" s="144" t="s">
        <v>290</v>
      </c>
      <c r="AS67" s="167" t="str">
        <f t="shared" si="0"/>
        <v>千葉県成田市</v>
      </c>
      <c r="AT67" s="142">
        <v>10.84</v>
      </c>
      <c r="AU67" s="144">
        <v>10.66</v>
      </c>
      <c r="AV67" s="167">
        <v>10.54</v>
      </c>
    </row>
    <row r="68" spans="5:48" ht="13.5">
      <c r="E68" s="65"/>
      <c r="F68" s="65"/>
      <c r="G68" s="65"/>
      <c r="H68" s="65"/>
      <c r="I68" s="65"/>
      <c r="AJ68" s="2"/>
      <c r="AL68" s="4" t="s">
        <v>130</v>
      </c>
      <c r="AM68" s="4" t="s">
        <v>291</v>
      </c>
      <c r="AO68" s="8" t="s">
        <v>281</v>
      </c>
      <c r="AP68" s="12">
        <v>0.12</v>
      </c>
      <c r="AQ68" s="230" t="s">
        <v>164</v>
      </c>
      <c r="AR68" s="144" t="s">
        <v>292</v>
      </c>
      <c r="AS68" s="167" t="str">
        <f t="shared" ref="AS68:AS131" si="57">AQ68&amp;AR68</f>
        <v>千葉県習志野市</v>
      </c>
      <c r="AT68" s="142">
        <v>10.84</v>
      </c>
      <c r="AU68" s="144">
        <v>10.66</v>
      </c>
      <c r="AV68" s="167">
        <v>10.54</v>
      </c>
    </row>
    <row r="69" spans="5:48" ht="13.5">
      <c r="E69" s="65"/>
      <c r="F69" s="65"/>
      <c r="G69" s="65"/>
      <c r="H69" s="65"/>
      <c r="I69" s="65"/>
      <c r="AJ69" s="2"/>
      <c r="AL69" s="4" t="s">
        <v>130</v>
      </c>
      <c r="AM69" s="4" t="s">
        <v>293</v>
      </c>
      <c r="AO69" s="8" t="s">
        <v>281</v>
      </c>
      <c r="AP69" s="12">
        <v>0.12</v>
      </c>
      <c r="AQ69" s="230" t="s">
        <v>166</v>
      </c>
      <c r="AR69" s="144" t="s">
        <v>294</v>
      </c>
      <c r="AS69" s="167" t="str">
        <f t="shared" si="57"/>
        <v>東京都立川市</v>
      </c>
      <c r="AT69" s="142">
        <v>10.84</v>
      </c>
      <c r="AU69" s="144">
        <v>10.66</v>
      </c>
      <c r="AV69" s="167">
        <v>10.54</v>
      </c>
    </row>
    <row r="70" spans="5:48" ht="13.5">
      <c r="E70" s="65"/>
      <c r="F70" s="65"/>
      <c r="G70" s="65"/>
      <c r="H70" s="65"/>
      <c r="I70" s="65"/>
      <c r="AJ70" s="2"/>
      <c r="AL70" s="4" t="s">
        <v>130</v>
      </c>
      <c r="AM70" s="4" t="s">
        <v>295</v>
      </c>
      <c r="AO70" s="8" t="s">
        <v>281</v>
      </c>
      <c r="AP70" s="12">
        <v>0.12</v>
      </c>
      <c r="AQ70" s="230" t="s">
        <v>166</v>
      </c>
      <c r="AR70" s="144" t="s">
        <v>296</v>
      </c>
      <c r="AS70" s="167" t="str">
        <f t="shared" si="57"/>
        <v>東京都昭島市</v>
      </c>
      <c r="AT70" s="142">
        <v>10.84</v>
      </c>
      <c r="AU70" s="144">
        <v>10.66</v>
      </c>
      <c r="AV70" s="167">
        <v>10.54</v>
      </c>
    </row>
    <row r="71" spans="5:48">
      <c r="AJ71" s="2"/>
      <c r="AL71" s="4" t="s">
        <v>130</v>
      </c>
      <c r="AM71" s="4" t="s">
        <v>297</v>
      </c>
      <c r="AO71" s="8" t="s">
        <v>281</v>
      </c>
      <c r="AP71" s="12">
        <v>0.12</v>
      </c>
      <c r="AQ71" s="230" t="s">
        <v>166</v>
      </c>
      <c r="AR71" s="144" t="s">
        <v>298</v>
      </c>
      <c r="AS71" s="167" t="str">
        <f t="shared" si="57"/>
        <v>東京都東大和市</v>
      </c>
      <c r="AT71" s="142">
        <v>10.84</v>
      </c>
      <c r="AU71" s="144">
        <v>10.66</v>
      </c>
      <c r="AV71" s="167">
        <v>10.54</v>
      </c>
    </row>
    <row r="72" spans="5:48">
      <c r="AJ72" s="2"/>
      <c r="AL72" s="4" t="s">
        <v>130</v>
      </c>
      <c r="AM72" s="4" t="s">
        <v>299</v>
      </c>
      <c r="AO72" s="8" t="s">
        <v>281</v>
      </c>
      <c r="AP72" s="12">
        <v>0.12</v>
      </c>
      <c r="AQ72" s="230" t="s">
        <v>168</v>
      </c>
      <c r="AR72" s="144" t="s">
        <v>300</v>
      </c>
      <c r="AS72" s="167" t="str">
        <f t="shared" si="57"/>
        <v>神奈川県相模原市</v>
      </c>
      <c r="AT72" s="142">
        <v>10.84</v>
      </c>
      <c r="AU72" s="144">
        <v>10.66</v>
      </c>
      <c r="AV72" s="167">
        <v>10.54</v>
      </c>
    </row>
    <row r="73" spans="5:48">
      <c r="AJ73" s="2"/>
      <c r="AL73" s="4" t="s">
        <v>130</v>
      </c>
      <c r="AM73" s="4" t="s">
        <v>301</v>
      </c>
      <c r="AO73" s="8" t="s">
        <v>281</v>
      </c>
      <c r="AP73" s="12">
        <v>0.12</v>
      </c>
      <c r="AQ73" s="230" t="s">
        <v>168</v>
      </c>
      <c r="AR73" s="144" t="s">
        <v>302</v>
      </c>
      <c r="AS73" s="167" t="str">
        <f t="shared" si="57"/>
        <v>神奈川県横須賀市</v>
      </c>
      <c r="AT73" s="142">
        <v>10.84</v>
      </c>
      <c r="AU73" s="144">
        <v>10.66</v>
      </c>
      <c r="AV73" s="167">
        <v>10.54</v>
      </c>
    </row>
    <row r="74" spans="5:48">
      <c r="J74" s="2"/>
      <c r="K74" s="2"/>
      <c r="L74" s="2"/>
      <c r="M74" s="2"/>
      <c r="N74" s="2"/>
      <c r="AJ74" s="2"/>
      <c r="AL74" s="4" t="s">
        <v>130</v>
      </c>
      <c r="AM74" s="4" t="s">
        <v>303</v>
      </c>
      <c r="AO74" s="8" t="s">
        <v>281</v>
      </c>
      <c r="AP74" s="12">
        <v>0.12</v>
      </c>
      <c r="AQ74" s="230" t="s">
        <v>168</v>
      </c>
      <c r="AR74" s="144" t="s">
        <v>304</v>
      </c>
      <c r="AS74" s="167" t="str">
        <f t="shared" si="57"/>
        <v>神奈川県藤沢市</v>
      </c>
      <c r="AT74" s="142">
        <v>10.84</v>
      </c>
      <c r="AU74" s="144">
        <v>10.66</v>
      </c>
      <c r="AV74" s="167">
        <v>10.54</v>
      </c>
    </row>
    <row r="75" spans="5:48">
      <c r="J75" s="2"/>
      <c r="K75" s="2"/>
      <c r="L75" s="2"/>
      <c r="M75" s="2"/>
      <c r="N75" s="2"/>
      <c r="AJ75" s="2"/>
      <c r="AL75" s="4" t="s">
        <v>130</v>
      </c>
      <c r="AM75" s="4" t="s">
        <v>305</v>
      </c>
      <c r="AO75" s="8" t="s">
        <v>281</v>
      </c>
      <c r="AP75" s="12">
        <v>0.12</v>
      </c>
      <c r="AQ75" s="230" t="s">
        <v>168</v>
      </c>
      <c r="AR75" s="144" t="s">
        <v>306</v>
      </c>
      <c r="AS75" s="167" t="str">
        <f t="shared" si="57"/>
        <v>神奈川県逗子市</v>
      </c>
      <c r="AT75" s="142">
        <v>10.84</v>
      </c>
      <c r="AU75" s="144">
        <v>10.66</v>
      </c>
      <c r="AV75" s="167">
        <v>10.54</v>
      </c>
    </row>
    <row r="76" spans="5:48">
      <c r="J76" s="2"/>
      <c r="K76" s="2"/>
      <c r="L76" s="2"/>
      <c r="M76" s="2"/>
      <c r="N76" s="2"/>
      <c r="AJ76" s="2"/>
      <c r="AL76" s="4" t="s">
        <v>130</v>
      </c>
      <c r="AM76" s="4" t="s">
        <v>307</v>
      </c>
      <c r="AO76" s="8" t="s">
        <v>281</v>
      </c>
      <c r="AP76" s="12">
        <v>0.12</v>
      </c>
      <c r="AQ76" s="230" t="s">
        <v>168</v>
      </c>
      <c r="AR76" s="144" t="s">
        <v>308</v>
      </c>
      <c r="AS76" s="167" t="str">
        <f t="shared" si="57"/>
        <v>神奈川県三浦市</v>
      </c>
      <c r="AT76" s="142">
        <v>10.84</v>
      </c>
      <c r="AU76" s="144">
        <v>10.66</v>
      </c>
      <c r="AV76" s="167">
        <v>10.54</v>
      </c>
    </row>
    <row r="77" spans="5:48">
      <c r="J77" s="2"/>
      <c r="K77" s="2"/>
      <c r="L77" s="2"/>
      <c r="M77" s="2"/>
      <c r="N77" s="2"/>
      <c r="AJ77" s="2"/>
      <c r="AL77" s="4" t="s">
        <v>130</v>
      </c>
      <c r="AM77" s="4" t="s">
        <v>309</v>
      </c>
      <c r="AO77" s="8" t="s">
        <v>281</v>
      </c>
      <c r="AP77" s="12">
        <v>0.12</v>
      </c>
      <c r="AQ77" s="230" t="s">
        <v>168</v>
      </c>
      <c r="AR77" s="144" t="s">
        <v>2335</v>
      </c>
      <c r="AS77" s="167" t="str">
        <f t="shared" si="57"/>
        <v>神奈川県海老名市</v>
      </c>
      <c r="AT77" s="142">
        <v>10.84</v>
      </c>
      <c r="AU77" s="144">
        <v>10.66</v>
      </c>
      <c r="AV77" s="167">
        <v>10.54</v>
      </c>
    </row>
    <row r="78" spans="5:48">
      <c r="J78" s="2"/>
      <c r="K78" s="2"/>
      <c r="L78" s="2"/>
      <c r="M78" s="2"/>
      <c r="N78" s="2"/>
      <c r="AJ78" s="2"/>
      <c r="AL78" s="4" t="s">
        <v>130</v>
      </c>
      <c r="AM78" s="4" t="s">
        <v>310</v>
      </c>
      <c r="AO78" s="8" t="s">
        <v>281</v>
      </c>
      <c r="AP78" s="12">
        <v>0.12</v>
      </c>
      <c r="AQ78" s="230" t="s">
        <v>195</v>
      </c>
      <c r="AR78" s="144" t="s">
        <v>311</v>
      </c>
      <c r="AS78" s="167" t="str">
        <f t="shared" si="57"/>
        <v>大阪府豊中市</v>
      </c>
      <c r="AT78" s="142">
        <v>10.84</v>
      </c>
      <c r="AU78" s="144">
        <v>10.66</v>
      </c>
      <c r="AV78" s="167">
        <v>10.54</v>
      </c>
    </row>
    <row r="79" spans="5:48">
      <c r="J79" s="2"/>
      <c r="K79" s="2"/>
      <c r="L79" s="2"/>
      <c r="M79" s="2"/>
      <c r="N79" s="2"/>
      <c r="AJ79" s="2"/>
      <c r="AL79" s="4" t="s">
        <v>130</v>
      </c>
      <c r="AM79" s="4" t="s">
        <v>312</v>
      </c>
      <c r="AO79" s="8" t="s">
        <v>281</v>
      </c>
      <c r="AP79" s="12">
        <v>0.12</v>
      </c>
      <c r="AQ79" s="230" t="s">
        <v>195</v>
      </c>
      <c r="AR79" s="144" t="s">
        <v>313</v>
      </c>
      <c r="AS79" s="167" t="str">
        <f t="shared" si="57"/>
        <v>大阪府池田市</v>
      </c>
      <c r="AT79" s="142">
        <v>10.84</v>
      </c>
      <c r="AU79" s="144">
        <v>10.66</v>
      </c>
      <c r="AV79" s="167">
        <v>10.54</v>
      </c>
    </row>
    <row r="80" spans="5:48">
      <c r="J80" s="2"/>
      <c r="K80" s="2"/>
      <c r="L80" s="2"/>
      <c r="M80" s="2"/>
      <c r="N80" s="2"/>
      <c r="AJ80" s="2"/>
      <c r="AL80" s="4" t="s">
        <v>130</v>
      </c>
      <c r="AM80" s="4" t="s">
        <v>314</v>
      </c>
      <c r="AO80" s="8" t="s">
        <v>281</v>
      </c>
      <c r="AP80" s="12">
        <v>0.12</v>
      </c>
      <c r="AQ80" s="230" t="s">
        <v>195</v>
      </c>
      <c r="AR80" s="144" t="s">
        <v>315</v>
      </c>
      <c r="AS80" s="167" t="str">
        <f t="shared" si="57"/>
        <v>大阪府吹田市</v>
      </c>
      <c r="AT80" s="142">
        <v>10.84</v>
      </c>
      <c r="AU80" s="144">
        <v>10.66</v>
      </c>
      <c r="AV80" s="167">
        <v>10.54</v>
      </c>
    </row>
    <row r="81" spans="10:48">
      <c r="J81" s="2"/>
      <c r="K81" s="2"/>
      <c r="L81" s="2"/>
      <c r="M81" s="2"/>
      <c r="N81" s="2"/>
      <c r="AJ81" s="2"/>
      <c r="AL81" s="4" t="s">
        <v>130</v>
      </c>
      <c r="AM81" s="4" t="s">
        <v>316</v>
      </c>
      <c r="AO81" s="8" t="s">
        <v>281</v>
      </c>
      <c r="AP81" s="12">
        <v>0.12</v>
      </c>
      <c r="AQ81" s="230" t="s">
        <v>195</v>
      </c>
      <c r="AR81" s="144" t="s">
        <v>317</v>
      </c>
      <c r="AS81" s="167" t="str">
        <f t="shared" si="57"/>
        <v>大阪府高槻市</v>
      </c>
      <c r="AT81" s="142">
        <v>10.84</v>
      </c>
      <c r="AU81" s="144">
        <v>10.66</v>
      </c>
      <c r="AV81" s="167">
        <v>10.54</v>
      </c>
    </row>
    <row r="82" spans="10:48">
      <c r="J82" s="2"/>
      <c r="K82" s="2"/>
      <c r="L82" s="2"/>
      <c r="M82" s="2"/>
      <c r="N82" s="2"/>
      <c r="AJ82" s="2"/>
      <c r="AL82" s="4" t="s">
        <v>130</v>
      </c>
      <c r="AM82" s="4" t="s">
        <v>318</v>
      </c>
      <c r="AO82" s="8" t="s">
        <v>281</v>
      </c>
      <c r="AP82" s="12">
        <v>0.12</v>
      </c>
      <c r="AQ82" s="230" t="s">
        <v>195</v>
      </c>
      <c r="AR82" s="144" t="s">
        <v>319</v>
      </c>
      <c r="AS82" s="167" t="str">
        <f t="shared" si="57"/>
        <v>大阪府寝屋川市</v>
      </c>
      <c r="AT82" s="142">
        <v>10.84</v>
      </c>
      <c r="AU82" s="144">
        <v>10.66</v>
      </c>
      <c r="AV82" s="167">
        <v>10.54</v>
      </c>
    </row>
    <row r="83" spans="10:48">
      <c r="J83" s="2"/>
      <c r="K83" s="2"/>
      <c r="L83" s="2"/>
      <c r="M83" s="2"/>
      <c r="N83" s="2"/>
      <c r="AJ83" s="2"/>
      <c r="AL83" s="4" t="s">
        <v>130</v>
      </c>
      <c r="AM83" s="4" t="s">
        <v>320</v>
      </c>
      <c r="AO83" s="8" t="s">
        <v>281</v>
      </c>
      <c r="AP83" s="12">
        <v>0.12</v>
      </c>
      <c r="AQ83" s="230" t="s">
        <v>195</v>
      </c>
      <c r="AR83" s="144" t="s">
        <v>321</v>
      </c>
      <c r="AS83" s="167" t="str">
        <f t="shared" si="57"/>
        <v>大阪府箕面市</v>
      </c>
      <c r="AT83" s="142">
        <v>10.84</v>
      </c>
      <c r="AU83" s="144">
        <v>10.66</v>
      </c>
      <c r="AV83" s="167">
        <v>10.54</v>
      </c>
    </row>
    <row r="84" spans="10:48">
      <c r="J84" s="2"/>
      <c r="K84" s="2"/>
      <c r="L84" s="2"/>
      <c r="M84" s="2"/>
      <c r="N84" s="2"/>
      <c r="AJ84" s="2"/>
      <c r="AL84" s="4" t="s">
        <v>130</v>
      </c>
      <c r="AM84" s="4" t="s">
        <v>322</v>
      </c>
      <c r="AO84" s="8" t="s">
        <v>281</v>
      </c>
      <c r="AP84" s="12">
        <v>0.12</v>
      </c>
      <c r="AQ84" s="230" t="s">
        <v>195</v>
      </c>
      <c r="AR84" s="144" t="s">
        <v>323</v>
      </c>
      <c r="AS84" s="167" t="str">
        <f t="shared" si="57"/>
        <v>大阪府四條畷市</v>
      </c>
      <c r="AT84" s="142">
        <v>10.84</v>
      </c>
      <c r="AU84" s="144">
        <v>10.66</v>
      </c>
      <c r="AV84" s="167">
        <v>10.54</v>
      </c>
    </row>
    <row r="85" spans="10:48" ht="13.5" thickBot="1">
      <c r="J85" s="2"/>
      <c r="K85" s="2"/>
      <c r="L85" s="2"/>
      <c r="M85" s="2"/>
      <c r="N85" s="2"/>
      <c r="AJ85" s="2"/>
      <c r="AL85" s="4" t="s">
        <v>130</v>
      </c>
      <c r="AM85" s="4" t="s">
        <v>324</v>
      </c>
      <c r="AO85" s="9" t="s">
        <v>281</v>
      </c>
      <c r="AP85" s="148">
        <v>0.12</v>
      </c>
      <c r="AQ85" s="231" t="s">
        <v>197</v>
      </c>
      <c r="AR85" s="147" t="s">
        <v>325</v>
      </c>
      <c r="AS85" s="228" t="str">
        <f t="shared" si="57"/>
        <v>兵庫県神戸市</v>
      </c>
      <c r="AT85" s="146">
        <v>10.84</v>
      </c>
      <c r="AU85" s="147">
        <v>10.66</v>
      </c>
      <c r="AV85" s="228">
        <v>10.54</v>
      </c>
    </row>
    <row r="86" spans="10:48">
      <c r="J86" s="2"/>
      <c r="K86" s="2"/>
      <c r="L86" s="2"/>
      <c r="M86" s="2"/>
      <c r="N86" s="2"/>
      <c r="AJ86" s="2"/>
      <c r="AL86" s="4" t="s">
        <v>130</v>
      </c>
      <c r="AM86" s="4" t="s">
        <v>326</v>
      </c>
      <c r="AO86" s="10" t="s">
        <v>327</v>
      </c>
      <c r="AP86" s="70">
        <v>0.1</v>
      </c>
      <c r="AQ86" s="229" t="s">
        <v>156</v>
      </c>
      <c r="AR86" s="166" t="s">
        <v>328</v>
      </c>
      <c r="AS86" s="170" t="str">
        <f t="shared" si="57"/>
        <v>茨城県水戸市</v>
      </c>
      <c r="AT86" s="141">
        <v>10.7</v>
      </c>
      <c r="AU86" s="145">
        <v>10.55</v>
      </c>
      <c r="AV86" s="169">
        <v>10.45</v>
      </c>
    </row>
    <row r="87" spans="10:48">
      <c r="J87" s="2"/>
      <c r="K87" s="2"/>
      <c r="L87" s="2"/>
      <c r="M87" s="2"/>
      <c r="N87" s="2"/>
      <c r="AJ87" s="2"/>
      <c r="AL87" s="4" t="s">
        <v>130</v>
      </c>
      <c r="AM87" s="4" t="s">
        <v>329</v>
      </c>
      <c r="AO87" s="8" t="s">
        <v>327</v>
      </c>
      <c r="AP87" s="12">
        <v>0.1</v>
      </c>
      <c r="AQ87" s="230" t="s">
        <v>156</v>
      </c>
      <c r="AR87" s="144" t="s">
        <v>330</v>
      </c>
      <c r="AS87" s="156" t="str">
        <f t="shared" si="57"/>
        <v>茨城県日立市</v>
      </c>
      <c r="AT87" s="142">
        <v>10.7</v>
      </c>
      <c r="AU87" s="144">
        <v>10.55</v>
      </c>
      <c r="AV87" s="167">
        <v>10.45</v>
      </c>
    </row>
    <row r="88" spans="10:48">
      <c r="J88" s="2"/>
      <c r="K88" s="2"/>
      <c r="L88" s="2"/>
      <c r="M88" s="2"/>
      <c r="N88" s="2"/>
      <c r="AJ88" s="2"/>
      <c r="AL88" s="4" t="s">
        <v>130</v>
      </c>
      <c r="AM88" s="4" t="s">
        <v>331</v>
      </c>
      <c r="AO88" s="8" t="s">
        <v>327</v>
      </c>
      <c r="AP88" s="12">
        <v>0.1</v>
      </c>
      <c r="AQ88" s="230" t="s">
        <v>156</v>
      </c>
      <c r="AR88" s="144" t="s">
        <v>332</v>
      </c>
      <c r="AS88" s="156" t="str">
        <f t="shared" si="57"/>
        <v>茨城県龍ケ崎市</v>
      </c>
      <c r="AT88" s="142">
        <v>10.7</v>
      </c>
      <c r="AU88" s="144">
        <v>10.55</v>
      </c>
      <c r="AV88" s="167">
        <v>10.45</v>
      </c>
    </row>
    <row r="89" spans="10:48">
      <c r="J89" s="2"/>
      <c r="K89" s="2"/>
      <c r="L89" s="2"/>
      <c r="M89" s="2"/>
      <c r="N89" s="2"/>
      <c r="AJ89" s="2"/>
      <c r="AL89" s="4" t="s">
        <v>130</v>
      </c>
      <c r="AM89" s="4" t="s">
        <v>333</v>
      </c>
      <c r="AO89" s="8" t="s">
        <v>327</v>
      </c>
      <c r="AP89" s="12">
        <v>0.1</v>
      </c>
      <c r="AQ89" s="230" t="s">
        <v>156</v>
      </c>
      <c r="AR89" s="144" t="s">
        <v>334</v>
      </c>
      <c r="AS89" s="156" t="str">
        <f t="shared" si="57"/>
        <v>茨城県取手市</v>
      </c>
      <c r="AT89" s="142">
        <v>10.7</v>
      </c>
      <c r="AU89" s="144">
        <v>10.55</v>
      </c>
      <c r="AV89" s="167">
        <v>10.45</v>
      </c>
    </row>
    <row r="90" spans="10:48">
      <c r="J90" s="2"/>
      <c r="K90" s="2"/>
      <c r="L90" s="2"/>
      <c r="M90" s="2"/>
      <c r="N90" s="2"/>
      <c r="AJ90" s="2"/>
      <c r="AL90" s="4" t="s">
        <v>130</v>
      </c>
      <c r="AM90" s="4" t="s">
        <v>335</v>
      </c>
      <c r="AO90" s="8" t="s">
        <v>327</v>
      </c>
      <c r="AP90" s="12">
        <v>0.1</v>
      </c>
      <c r="AQ90" s="230" t="s">
        <v>156</v>
      </c>
      <c r="AR90" s="144" t="s">
        <v>336</v>
      </c>
      <c r="AS90" s="156" t="str">
        <f t="shared" si="57"/>
        <v>茨城県つくば市</v>
      </c>
      <c r="AT90" s="142">
        <v>10.7</v>
      </c>
      <c r="AU90" s="144">
        <v>10.55</v>
      </c>
      <c r="AV90" s="167">
        <v>10.45</v>
      </c>
    </row>
    <row r="91" spans="10:48">
      <c r="J91" s="2"/>
      <c r="K91" s="2"/>
      <c r="L91" s="2"/>
      <c r="M91" s="2"/>
      <c r="N91" s="2"/>
      <c r="AJ91" s="2"/>
      <c r="AL91" s="4" t="s">
        <v>130</v>
      </c>
      <c r="AM91" s="4" t="s">
        <v>337</v>
      </c>
      <c r="AO91" s="8" t="s">
        <v>327</v>
      </c>
      <c r="AP91" s="12">
        <v>0.1</v>
      </c>
      <c r="AQ91" s="230" t="s">
        <v>156</v>
      </c>
      <c r="AR91" s="144" t="s">
        <v>338</v>
      </c>
      <c r="AS91" s="156" t="str">
        <f t="shared" si="57"/>
        <v>茨城県守谷市</v>
      </c>
      <c r="AT91" s="142">
        <v>10.7</v>
      </c>
      <c r="AU91" s="144">
        <v>10.55</v>
      </c>
      <c r="AV91" s="167">
        <v>10.45</v>
      </c>
    </row>
    <row r="92" spans="10:48">
      <c r="J92" s="2"/>
      <c r="K92" s="2"/>
      <c r="L92" s="2"/>
      <c r="M92" s="2"/>
      <c r="N92" s="2"/>
      <c r="AJ92" s="2"/>
      <c r="AL92" s="4" t="s">
        <v>130</v>
      </c>
      <c r="AM92" s="4" t="s">
        <v>339</v>
      </c>
      <c r="AO92" s="8" t="s">
        <v>327</v>
      </c>
      <c r="AP92" s="12">
        <v>0.1</v>
      </c>
      <c r="AQ92" s="230" t="s">
        <v>162</v>
      </c>
      <c r="AR92" s="144" t="s">
        <v>340</v>
      </c>
      <c r="AS92" s="156" t="str">
        <f t="shared" si="57"/>
        <v>埼玉県川口市</v>
      </c>
      <c r="AT92" s="142">
        <v>10.7</v>
      </c>
      <c r="AU92" s="144">
        <v>10.55</v>
      </c>
      <c r="AV92" s="167">
        <v>10.45</v>
      </c>
    </row>
    <row r="93" spans="10:48">
      <c r="J93" s="2"/>
      <c r="K93" s="2"/>
      <c r="L93" s="2"/>
      <c r="M93" s="2"/>
      <c r="N93" s="2"/>
      <c r="AJ93" s="2"/>
      <c r="AL93" s="4" t="s">
        <v>130</v>
      </c>
      <c r="AM93" s="4" t="s">
        <v>341</v>
      </c>
      <c r="AO93" s="8" t="s">
        <v>327</v>
      </c>
      <c r="AP93" s="12">
        <v>0.1</v>
      </c>
      <c r="AQ93" s="230" t="s">
        <v>162</v>
      </c>
      <c r="AR93" s="144" t="s">
        <v>342</v>
      </c>
      <c r="AS93" s="156" t="str">
        <f t="shared" si="57"/>
        <v>埼玉県草加市</v>
      </c>
      <c r="AT93" s="142">
        <v>10.7</v>
      </c>
      <c r="AU93" s="144">
        <v>10.55</v>
      </c>
      <c r="AV93" s="167">
        <v>10.45</v>
      </c>
    </row>
    <row r="94" spans="10:48">
      <c r="J94" s="2"/>
      <c r="K94" s="2"/>
      <c r="L94" s="2"/>
      <c r="M94" s="2"/>
      <c r="N94" s="2"/>
      <c r="AJ94" s="2"/>
      <c r="AL94" s="4" t="s">
        <v>130</v>
      </c>
      <c r="AM94" s="4" t="s">
        <v>343</v>
      </c>
      <c r="AO94" s="8" t="s">
        <v>327</v>
      </c>
      <c r="AP94" s="12">
        <v>0.1</v>
      </c>
      <c r="AQ94" s="230" t="s">
        <v>162</v>
      </c>
      <c r="AR94" s="144" t="s">
        <v>344</v>
      </c>
      <c r="AS94" s="156" t="str">
        <f t="shared" si="57"/>
        <v>埼玉県戸田市</v>
      </c>
      <c r="AT94" s="142">
        <v>10.7</v>
      </c>
      <c r="AU94" s="144">
        <v>10.55</v>
      </c>
      <c r="AV94" s="167">
        <v>10.45</v>
      </c>
    </row>
    <row r="95" spans="10:48">
      <c r="J95" s="2"/>
      <c r="K95" s="2"/>
      <c r="L95" s="2"/>
      <c r="M95" s="2"/>
      <c r="N95" s="2"/>
      <c r="AJ95" s="2"/>
      <c r="AL95" s="4" t="s">
        <v>130</v>
      </c>
      <c r="AM95" s="4" t="s">
        <v>345</v>
      </c>
      <c r="AO95" s="8" t="s">
        <v>327</v>
      </c>
      <c r="AP95" s="12">
        <v>0.1</v>
      </c>
      <c r="AQ95" s="230" t="s">
        <v>162</v>
      </c>
      <c r="AR95" s="144" t="s">
        <v>346</v>
      </c>
      <c r="AS95" s="156" t="str">
        <f t="shared" si="57"/>
        <v>埼玉県新座市</v>
      </c>
      <c r="AT95" s="142">
        <v>10.7</v>
      </c>
      <c r="AU95" s="144">
        <v>10.55</v>
      </c>
      <c r="AV95" s="167">
        <v>10.45</v>
      </c>
    </row>
    <row r="96" spans="10:48">
      <c r="J96" s="2"/>
      <c r="K96" s="2"/>
      <c r="L96" s="2"/>
      <c r="M96" s="2"/>
      <c r="N96" s="2"/>
      <c r="AJ96" s="2"/>
      <c r="AL96" s="4" t="s">
        <v>130</v>
      </c>
      <c r="AM96" s="4" t="s">
        <v>347</v>
      </c>
      <c r="AO96" s="8" t="s">
        <v>327</v>
      </c>
      <c r="AP96" s="12">
        <v>0.1</v>
      </c>
      <c r="AQ96" s="230" t="s">
        <v>162</v>
      </c>
      <c r="AR96" s="144" t="s">
        <v>348</v>
      </c>
      <c r="AS96" s="156" t="str">
        <f t="shared" si="57"/>
        <v>埼玉県八潮市</v>
      </c>
      <c r="AT96" s="142">
        <v>10.7</v>
      </c>
      <c r="AU96" s="144">
        <v>10.55</v>
      </c>
      <c r="AV96" s="167">
        <v>10.45</v>
      </c>
    </row>
    <row r="97" spans="10:48">
      <c r="J97" s="2"/>
      <c r="K97" s="2"/>
      <c r="L97" s="2"/>
      <c r="M97" s="2"/>
      <c r="N97" s="2"/>
      <c r="AJ97" s="2"/>
      <c r="AL97" s="4" t="s">
        <v>130</v>
      </c>
      <c r="AM97" s="4" t="s">
        <v>349</v>
      </c>
      <c r="AO97" s="8" t="s">
        <v>327</v>
      </c>
      <c r="AP97" s="12">
        <v>0.1</v>
      </c>
      <c r="AQ97" s="230" t="s">
        <v>162</v>
      </c>
      <c r="AR97" s="144" t="s">
        <v>350</v>
      </c>
      <c r="AS97" s="156" t="str">
        <f t="shared" si="57"/>
        <v>埼玉県ふじみ野市</v>
      </c>
      <c r="AT97" s="142">
        <v>10.7</v>
      </c>
      <c r="AU97" s="144">
        <v>10.55</v>
      </c>
      <c r="AV97" s="167">
        <v>10.45</v>
      </c>
    </row>
    <row r="98" spans="10:48">
      <c r="J98" s="2"/>
      <c r="K98" s="2"/>
      <c r="L98" s="2"/>
      <c r="M98" s="2"/>
      <c r="N98" s="2"/>
      <c r="AJ98" s="2"/>
      <c r="AL98" s="4" t="s">
        <v>130</v>
      </c>
      <c r="AM98" s="4" t="s">
        <v>351</v>
      </c>
      <c r="AO98" s="8" t="s">
        <v>327</v>
      </c>
      <c r="AP98" s="12">
        <v>0.1</v>
      </c>
      <c r="AQ98" s="230" t="s">
        <v>164</v>
      </c>
      <c r="AR98" s="144" t="s">
        <v>352</v>
      </c>
      <c r="AS98" s="156" t="str">
        <f t="shared" si="57"/>
        <v>千葉県市川市</v>
      </c>
      <c r="AT98" s="142">
        <v>10.7</v>
      </c>
      <c r="AU98" s="144">
        <v>10.55</v>
      </c>
      <c r="AV98" s="167">
        <v>10.45</v>
      </c>
    </row>
    <row r="99" spans="10:48">
      <c r="J99" s="2"/>
      <c r="K99" s="2"/>
      <c r="L99" s="2"/>
      <c r="M99" s="2"/>
      <c r="N99" s="2"/>
      <c r="AJ99" s="2"/>
      <c r="AL99" s="4" t="s">
        <v>130</v>
      </c>
      <c r="AM99" s="4" t="s">
        <v>353</v>
      </c>
      <c r="AO99" s="8" t="s">
        <v>327</v>
      </c>
      <c r="AP99" s="12">
        <v>0.1</v>
      </c>
      <c r="AQ99" s="230" t="s">
        <v>164</v>
      </c>
      <c r="AR99" s="144" t="s">
        <v>354</v>
      </c>
      <c r="AS99" s="156" t="str">
        <f t="shared" si="57"/>
        <v>千葉県松戸市</v>
      </c>
      <c r="AT99" s="142">
        <v>10.7</v>
      </c>
      <c r="AU99" s="144">
        <v>10.55</v>
      </c>
      <c r="AV99" s="167">
        <v>10.45</v>
      </c>
    </row>
    <row r="100" spans="10:48">
      <c r="J100" s="2"/>
      <c r="K100" s="2"/>
      <c r="L100" s="2"/>
      <c r="M100" s="2"/>
      <c r="N100" s="2"/>
      <c r="AJ100" s="2"/>
      <c r="AL100" s="4" t="s">
        <v>130</v>
      </c>
      <c r="AM100" s="4" t="s">
        <v>355</v>
      </c>
      <c r="AO100" s="8" t="s">
        <v>327</v>
      </c>
      <c r="AP100" s="12">
        <v>0.1</v>
      </c>
      <c r="AQ100" s="230" t="s">
        <v>164</v>
      </c>
      <c r="AR100" s="144" t="s">
        <v>356</v>
      </c>
      <c r="AS100" s="156" t="str">
        <f t="shared" si="57"/>
        <v>千葉県佐倉市</v>
      </c>
      <c r="AT100" s="142">
        <v>10.7</v>
      </c>
      <c r="AU100" s="144">
        <v>10.55</v>
      </c>
      <c r="AV100" s="167">
        <v>10.45</v>
      </c>
    </row>
    <row r="101" spans="10:48">
      <c r="J101" s="2"/>
      <c r="K101" s="2"/>
      <c r="L101" s="2"/>
      <c r="M101" s="2"/>
      <c r="N101" s="2"/>
      <c r="AJ101" s="2"/>
      <c r="AL101" s="4" t="s">
        <v>130</v>
      </c>
      <c r="AM101" s="4" t="s">
        <v>357</v>
      </c>
      <c r="AO101" s="8" t="s">
        <v>327</v>
      </c>
      <c r="AP101" s="12">
        <v>0.1</v>
      </c>
      <c r="AQ101" s="230" t="s">
        <v>164</v>
      </c>
      <c r="AR101" s="144" t="s">
        <v>358</v>
      </c>
      <c r="AS101" s="156" t="str">
        <f t="shared" si="57"/>
        <v>千葉県市原市</v>
      </c>
      <c r="AT101" s="142">
        <v>10.7</v>
      </c>
      <c r="AU101" s="144">
        <v>10.55</v>
      </c>
      <c r="AV101" s="167">
        <v>10.45</v>
      </c>
    </row>
    <row r="102" spans="10:48">
      <c r="J102" s="2"/>
      <c r="K102" s="2"/>
      <c r="L102" s="2"/>
      <c r="M102" s="2"/>
      <c r="N102" s="2"/>
      <c r="AJ102" s="2"/>
      <c r="AL102" s="4" t="s">
        <v>130</v>
      </c>
      <c r="AM102" s="4" t="s">
        <v>359</v>
      </c>
      <c r="AO102" s="8" t="s">
        <v>327</v>
      </c>
      <c r="AP102" s="12">
        <v>0.1</v>
      </c>
      <c r="AQ102" s="230" t="s">
        <v>1933</v>
      </c>
      <c r="AR102" s="144" t="s">
        <v>360</v>
      </c>
      <c r="AS102" s="156" t="str">
        <f t="shared" si="57"/>
        <v>千葉県八千代市</v>
      </c>
      <c r="AT102" s="142">
        <v>10.7</v>
      </c>
      <c r="AU102" s="144">
        <v>10.55</v>
      </c>
      <c r="AV102" s="167">
        <v>10.45</v>
      </c>
    </row>
    <row r="103" spans="10:48">
      <c r="J103" s="2"/>
      <c r="K103" s="2"/>
      <c r="L103" s="2"/>
      <c r="M103" s="2"/>
      <c r="N103" s="2"/>
      <c r="AJ103" s="2"/>
      <c r="AL103" s="4" t="s">
        <v>130</v>
      </c>
      <c r="AM103" s="4" t="s">
        <v>361</v>
      </c>
      <c r="AO103" s="8" t="s">
        <v>327</v>
      </c>
      <c r="AP103" s="12">
        <v>0.1</v>
      </c>
      <c r="AQ103" s="230" t="s">
        <v>164</v>
      </c>
      <c r="AR103" s="144" t="s">
        <v>362</v>
      </c>
      <c r="AS103" s="156" t="str">
        <f t="shared" si="57"/>
        <v>千葉県四街道市</v>
      </c>
      <c r="AT103" s="142">
        <v>10.7</v>
      </c>
      <c r="AU103" s="144">
        <v>10.55</v>
      </c>
      <c r="AV103" s="167">
        <v>10.45</v>
      </c>
    </row>
    <row r="104" spans="10:48">
      <c r="J104" s="2"/>
      <c r="K104" s="2"/>
      <c r="L104" s="2"/>
      <c r="M104" s="2"/>
      <c r="N104" s="2"/>
      <c r="AJ104" s="2"/>
      <c r="AL104" s="4" t="s">
        <v>130</v>
      </c>
      <c r="AM104" s="4" t="s">
        <v>363</v>
      </c>
      <c r="AO104" s="8" t="s">
        <v>327</v>
      </c>
      <c r="AP104" s="12">
        <v>0.1</v>
      </c>
      <c r="AQ104" s="230" t="s">
        <v>164</v>
      </c>
      <c r="AR104" s="144" t="s">
        <v>364</v>
      </c>
      <c r="AS104" s="156" t="str">
        <f t="shared" si="57"/>
        <v>千葉県袖ケ浦市</v>
      </c>
      <c r="AT104" s="142">
        <v>10.7</v>
      </c>
      <c r="AU104" s="144">
        <v>10.55</v>
      </c>
      <c r="AV104" s="167">
        <v>10.45</v>
      </c>
    </row>
    <row r="105" spans="10:48">
      <c r="J105" s="2"/>
      <c r="K105" s="2"/>
      <c r="L105" s="2"/>
      <c r="M105" s="2"/>
      <c r="N105" s="2"/>
      <c r="AJ105" s="2"/>
      <c r="AL105" s="4" t="s">
        <v>130</v>
      </c>
      <c r="AM105" s="4" t="s">
        <v>365</v>
      </c>
      <c r="AO105" s="8" t="s">
        <v>327</v>
      </c>
      <c r="AP105" s="12">
        <v>0.1</v>
      </c>
      <c r="AQ105" s="230" t="s">
        <v>164</v>
      </c>
      <c r="AR105" s="144" t="s">
        <v>366</v>
      </c>
      <c r="AS105" s="156" t="str">
        <f t="shared" si="57"/>
        <v>千葉県印西市</v>
      </c>
      <c r="AT105" s="142">
        <v>10.7</v>
      </c>
      <c r="AU105" s="144">
        <v>10.55</v>
      </c>
      <c r="AV105" s="167">
        <v>10.45</v>
      </c>
    </row>
    <row r="106" spans="10:48">
      <c r="J106" s="2"/>
      <c r="K106" s="2"/>
      <c r="L106" s="2"/>
      <c r="M106" s="2"/>
      <c r="N106" s="2"/>
      <c r="AJ106" s="2"/>
      <c r="AL106" s="4" t="s">
        <v>130</v>
      </c>
      <c r="AM106" s="4" t="s">
        <v>367</v>
      </c>
      <c r="AO106" s="8" t="s">
        <v>327</v>
      </c>
      <c r="AP106" s="12">
        <v>0.1</v>
      </c>
      <c r="AQ106" s="230" t="s">
        <v>164</v>
      </c>
      <c r="AR106" s="144" t="s">
        <v>368</v>
      </c>
      <c r="AS106" s="156" t="str">
        <f t="shared" si="57"/>
        <v>千葉県栄町</v>
      </c>
      <c r="AT106" s="142">
        <v>10.7</v>
      </c>
      <c r="AU106" s="144">
        <v>10.55</v>
      </c>
      <c r="AV106" s="167">
        <v>10.45</v>
      </c>
    </row>
    <row r="107" spans="10:48">
      <c r="J107" s="2"/>
      <c r="K107" s="2"/>
      <c r="L107" s="2"/>
      <c r="M107" s="2"/>
      <c r="N107" s="2"/>
      <c r="AJ107" s="2"/>
      <c r="AL107" s="4" t="s">
        <v>130</v>
      </c>
      <c r="AM107" s="4" t="s">
        <v>369</v>
      </c>
      <c r="AO107" s="8" t="s">
        <v>327</v>
      </c>
      <c r="AP107" s="12">
        <v>0.1</v>
      </c>
      <c r="AQ107" s="230" t="s">
        <v>166</v>
      </c>
      <c r="AR107" s="144" t="s">
        <v>2336</v>
      </c>
      <c r="AS107" s="156" t="str">
        <f t="shared" si="57"/>
        <v>東京都福生市</v>
      </c>
      <c r="AT107" s="142">
        <v>10.7</v>
      </c>
      <c r="AU107" s="144">
        <v>10.55</v>
      </c>
      <c r="AV107" s="167">
        <v>10.45</v>
      </c>
    </row>
    <row r="108" spans="10:48">
      <c r="J108" s="2"/>
      <c r="K108" s="2"/>
      <c r="L108" s="2"/>
      <c r="M108" s="2"/>
      <c r="N108" s="2"/>
      <c r="AJ108" s="2"/>
      <c r="AL108" s="4" t="s">
        <v>130</v>
      </c>
      <c r="AM108" s="4" t="s">
        <v>370</v>
      </c>
      <c r="AO108" s="8" t="s">
        <v>327</v>
      </c>
      <c r="AP108" s="12">
        <v>0.1</v>
      </c>
      <c r="AQ108" s="230" t="s">
        <v>166</v>
      </c>
      <c r="AR108" s="144" t="s">
        <v>371</v>
      </c>
      <c r="AS108" s="156" t="str">
        <f t="shared" si="57"/>
        <v>東京都あきる野市</v>
      </c>
      <c r="AT108" s="142">
        <v>10.7</v>
      </c>
      <c r="AU108" s="144">
        <v>10.55</v>
      </c>
      <c r="AV108" s="167">
        <v>10.45</v>
      </c>
    </row>
    <row r="109" spans="10:48">
      <c r="J109" s="2"/>
      <c r="K109" s="2"/>
      <c r="L109" s="2"/>
      <c r="M109" s="2"/>
      <c r="N109" s="2"/>
      <c r="AJ109" s="2"/>
      <c r="AL109" s="4" t="s">
        <v>130</v>
      </c>
      <c r="AM109" s="4" t="s">
        <v>372</v>
      </c>
      <c r="AO109" s="8" t="s">
        <v>327</v>
      </c>
      <c r="AP109" s="12">
        <v>0.1</v>
      </c>
      <c r="AQ109" s="230" t="s">
        <v>166</v>
      </c>
      <c r="AR109" s="144" t="s">
        <v>373</v>
      </c>
      <c r="AS109" s="156" t="str">
        <f t="shared" si="57"/>
        <v>東京都日の出町</v>
      </c>
      <c r="AT109" s="142">
        <v>10.7</v>
      </c>
      <c r="AU109" s="144">
        <v>10.55</v>
      </c>
      <c r="AV109" s="167">
        <v>10.45</v>
      </c>
    </row>
    <row r="110" spans="10:48">
      <c r="J110" s="2"/>
      <c r="K110" s="2"/>
      <c r="L110" s="2"/>
      <c r="M110" s="2"/>
      <c r="N110" s="2"/>
      <c r="AJ110" s="2"/>
      <c r="AL110" s="4" t="s">
        <v>130</v>
      </c>
      <c r="AM110" s="4" t="s">
        <v>374</v>
      </c>
      <c r="AO110" s="8" t="s">
        <v>327</v>
      </c>
      <c r="AP110" s="12">
        <v>0.1</v>
      </c>
      <c r="AQ110" s="230" t="s">
        <v>168</v>
      </c>
      <c r="AR110" s="144" t="s">
        <v>375</v>
      </c>
      <c r="AS110" s="156" t="str">
        <f t="shared" si="57"/>
        <v>神奈川県平塚市</v>
      </c>
      <c r="AT110" s="142">
        <v>10.7</v>
      </c>
      <c r="AU110" s="144">
        <v>10.55</v>
      </c>
      <c r="AV110" s="167">
        <v>10.45</v>
      </c>
    </row>
    <row r="111" spans="10:48">
      <c r="J111" s="2"/>
      <c r="K111" s="2"/>
      <c r="L111" s="2"/>
      <c r="M111" s="2"/>
      <c r="N111" s="2"/>
      <c r="AJ111" s="2"/>
      <c r="AL111" s="4" t="s">
        <v>130</v>
      </c>
      <c r="AM111" s="4" t="s">
        <v>376</v>
      </c>
      <c r="AO111" s="8" t="s">
        <v>327</v>
      </c>
      <c r="AP111" s="12">
        <v>0.1</v>
      </c>
      <c r="AQ111" s="230" t="s">
        <v>168</v>
      </c>
      <c r="AR111" s="144" t="s">
        <v>377</v>
      </c>
      <c r="AS111" s="156" t="str">
        <f t="shared" si="57"/>
        <v>神奈川県小田原市</v>
      </c>
      <c r="AT111" s="142">
        <v>10.7</v>
      </c>
      <c r="AU111" s="144">
        <v>10.55</v>
      </c>
      <c r="AV111" s="167">
        <v>10.45</v>
      </c>
    </row>
    <row r="112" spans="10:48">
      <c r="J112" s="2"/>
      <c r="K112" s="2"/>
      <c r="L112" s="2"/>
      <c r="M112" s="2"/>
      <c r="N112" s="2"/>
      <c r="AJ112" s="2"/>
      <c r="AL112" s="4" t="s">
        <v>130</v>
      </c>
      <c r="AM112" s="4" t="s">
        <v>378</v>
      </c>
      <c r="AO112" s="8" t="s">
        <v>327</v>
      </c>
      <c r="AP112" s="12">
        <v>0.1</v>
      </c>
      <c r="AQ112" s="230" t="s">
        <v>168</v>
      </c>
      <c r="AR112" s="144" t="s">
        <v>379</v>
      </c>
      <c r="AS112" s="156" t="str">
        <f t="shared" si="57"/>
        <v>神奈川県茅ヶ崎市</v>
      </c>
      <c r="AT112" s="142">
        <v>10.7</v>
      </c>
      <c r="AU112" s="144">
        <v>10.55</v>
      </c>
      <c r="AV112" s="167">
        <v>10.45</v>
      </c>
    </row>
    <row r="113" spans="10:48">
      <c r="J113" s="2"/>
      <c r="K113" s="2"/>
      <c r="L113" s="2"/>
      <c r="M113" s="2"/>
      <c r="N113" s="2"/>
      <c r="AJ113" s="2"/>
      <c r="AL113" s="4" t="s">
        <v>130</v>
      </c>
      <c r="AM113" s="4" t="s">
        <v>380</v>
      </c>
      <c r="AO113" s="8" t="s">
        <v>327</v>
      </c>
      <c r="AP113" s="12">
        <v>0.1</v>
      </c>
      <c r="AQ113" s="230" t="s">
        <v>168</v>
      </c>
      <c r="AR113" s="144" t="s">
        <v>381</v>
      </c>
      <c r="AS113" s="156" t="str">
        <f t="shared" si="57"/>
        <v>神奈川県大和市</v>
      </c>
      <c r="AT113" s="142">
        <v>10.7</v>
      </c>
      <c r="AU113" s="144">
        <v>10.55</v>
      </c>
      <c r="AV113" s="167">
        <v>10.45</v>
      </c>
    </row>
    <row r="114" spans="10:48">
      <c r="J114" s="2"/>
      <c r="K114" s="2"/>
      <c r="L114" s="2"/>
      <c r="M114" s="2"/>
      <c r="N114" s="2"/>
      <c r="AJ114" s="2"/>
      <c r="AL114" s="4" t="s">
        <v>130</v>
      </c>
      <c r="AM114" s="4" t="s">
        <v>382</v>
      </c>
      <c r="AO114" s="8" t="s">
        <v>327</v>
      </c>
      <c r="AP114" s="12">
        <v>0.1</v>
      </c>
      <c r="AQ114" s="230" t="s">
        <v>168</v>
      </c>
      <c r="AR114" s="144" t="s">
        <v>383</v>
      </c>
      <c r="AS114" s="156" t="str">
        <f t="shared" si="57"/>
        <v>神奈川県伊勢原市</v>
      </c>
      <c r="AT114" s="142">
        <v>10.7</v>
      </c>
      <c r="AU114" s="144">
        <v>10.55</v>
      </c>
      <c r="AV114" s="167">
        <v>10.45</v>
      </c>
    </row>
    <row r="115" spans="10:48">
      <c r="J115" s="2"/>
      <c r="K115" s="2"/>
      <c r="L115" s="2"/>
      <c r="M115" s="2"/>
      <c r="N115" s="2"/>
      <c r="AJ115" s="2"/>
      <c r="AL115" s="4" t="s">
        <v>130</v>
      </c>
      <c r="AM115" s="4" t="s">
        <v>384</v>
      </c>
      <c r="AO115" s="8" t="s">
        <v>327</v>
      </c>
      <c r="AP115" s="12">
        <v>0.1</v>
      </c>
      <c r="AQ115" s="230" t="s">
        <v>168</v>
      </c>
      <c r="AR115" s="144" t="s">
        <v>385</v>
      </c>
      <c r="AS115" s="156" t="str">
        <f t="shared" si="57"/>
        <v>神奈川県座間市</v>
      </c>
      <c r="AT115" s="142">
        <v>10.7</v>
      </c>
      <c r="AU115" s="144">
        <v>10.55</v>
      </c>
      <c r="AV115" s="167">
        <v>10.45</v>
      </c>
    </row>
    <row r="116" spans="10:48">
      <c r="J116" s="2"/>
      <c r="K116" s="2"/>
      <c r="L116" s="2"/>
      <c r="M116" s="2"/>
      <c r="N116" s="2"/>
      <c r="AJ116" s="2"/>
      <c r="AL116" s="4" t="s">
        <v>130</v>
      </c>
      <c r="AM116" s="4" t="s">
        <v>386</v>
      </c>
      <c r="AO116" s="8" t="s">
        <v>327</v>
      </c>
      <c r="AP116" s="12">
        <v>0.1</v>
      </c>
      <c r="AQ116" s="230" t="s">
        <v>168</v>
      </c>
      <c r="AR116" s="144" t="s">
        <v>387</v>
      </c>
      <c r="AS116" s="156" t="str">
        <f t="shared" si="57"/>
        <v>神奈川県綾瀬市</v>
      </c>
      <c r="AT116" s="142">
        <v>10.7</v>
      </c>
      <c r="AU116" s="144">
        <v>10.55</v>
      </c>
      <c r="AV116" s="167">
        <v>10.45</v>
      </c>
    </row>
    <row r="117" spans="10:48">
      <c r="J117" s="2"/>
      <c r="K117" s="2"/>
      <c r="L117" s="2"/>
      <c r="M117" s="2"/>
      <c r="N117" s="2"/>
      <c r="AJ117" s="2"/>
      <c r="AL117" s="4" t="s">
        <v>130</v>
      </c>
      <c r="AM117" s="4" t="s">
        <v>388</v>
      </c>
      <c r="AO117" s="8" t="s">
        <v>327</v>
      </c>
      <c r="AP117" s="12">
        <v>0.1</v>
      </c>
      <c r="AQ117" s="230" t="s">
        <v>168</v>
      </c>
      <c r="AR117" s="144" t="s">
        <v>389</v>
      </c>
      <c r="AS117" s="156" t="str">
        <f t="shared" si="57"/>
        <v>神奈川県葉山町</v>
      </c>
      <c r="AT117" s="142">
        <v>10.7</v>
      </c>
      <c r="AU117" s="144">
        <v>10.55</v>
      </c>
      <c r="AV117" s="167">
        <v>10.45</v>
      </c>
    </row>
    <row r="118" spans="10:48">
      <c r="J118" s="2"/>
      <c r="K118" s="2"/>
      <c r="L118" s="2"/>
      <c r="M118" s="2"/>
      <c r="N118" s="2"/>
      <c r="AJ118" s="2"/>
      <c r="AL118" s="4" t="s">
        <v>130</v>
      </c>
      <c r="AM118" s="4" t="s">
        <v>390</v>
      </c>
      <c r="AO118" s="8" t="s">
        <v>327</v>
      </c>
      <c r="AP118" s="12">
        <v>0.1</v>
      </c>
      <c r="AQ118" s="230" t="s">
        <v>168</v>
      </c>
      <c r="AR118" s="144" t="s">
        <v>391</v>
      </c>
      <c r="AS118" s="156" t="str">
        <f t="shared" si="57"/>
        <v>神奈川県寒川町</v>
      </c>
      <c r="AT118" s="142">
        <v>10.7</v>
      </c>
      <c r="AU118" s="144">
        <v>10.55</v>
      </c>
      <c r="AV118" s="167">
        <v>10.45</v>
      </c>
    </row>
    <row r="119" spans="10:48">
      <c r="J119" s="2"/>
      <c r="K119" s="2"/>
      <c r="L119" s="2"/>
      <c r="M119" s="2"/>
      <c r="N119" s="2"/>
      <c r="AJ119" s="2"/>
      <c r="AL119" s="4" t="s">
        <v>130</v>
      </c>
      <c r="AM119" s="4" t="s">
        <v>392</v>
      </c>
      <c r="AO119" s="8" t="s">
        <v>327</v>
      </c>
      <c r="AP119" s="12">
        <v>0.1</v>
      </c>
      <c r="AQ119" s="230" t="s">
        <v>168</v>
      </c>
      <c r="AR119" s="144" t="s">
        <v>393</v>
      </c>
      <c r="AS119" s="156" t="str">
        <f t="shared" si="57"/>
        <v>神奈川県愛川町</v>
      </c>
      <c r="AT119" s="142">
        <v>10.7</v>
      </c>
      <c r="AU119" s="144">
        <v>10.55</v>
      </c>
      <c r="AV119" s="167">
        <v>10.45</v>
      </c>
    </row>
    <row r="120" spans="10:48">
      <c r="J120" s="2"/>
      <c r="K120" s="2"/>
      <c r="L120" s="2"/>
      <c r="M120" s="2"/>
      <c r="N120" s="2"/>
      <c r="AJ120" s="2"/>
      <c r="AL120" s="4" t="s">
        <v>130</v>
      </c>
      <c r="AM120" s="4" t="s">
        <v>394</v>
      </c>
      <c r="AO120" s="8" t="s">
        <v>327</v>
      </c>
      <c r="AP120" s="12">
        <v>0.1</v>
      </c>
      <c r="AQ120" s="230" t="s">
        <v>1934</v>
      </c>
      <c r="AR120" s="144" t="s">
        <v>395</v>
      </c>
      <c r="AS120" s="156" t="str">
        <f t="shared" si="57"/>
        <v>愛知県知立市</v>
      </c>
      <c r="AT120" s="142">
        <v>10.7</v>
      </c>
      <c r="AU120" s="144">
        <v>10.55</v>
      </c>
      <c r="AV120" s="167">
        <v>10.45</v>
      </c>
    </row>
    <row r="121" spans="10:48">
      <c r="J121" s="2"/>
      <c r="K121" s="2"/>
      <c r="L121" s="2"/>
      <c r="M121" s="2"/>
      <c r="N121" s="2"/>
      <c r="AJ121" s="2"/>
      <c r="AL121" s="4" t="s">
        <v>130</v>
      </c>
      <c r="AM121" s="4" t="s">
        <v>396</v>
      </c>
      <c r="AO121" s="8" t="s">
        <v>327</v>
      </c>
      <c r="AP121" s="12">
        <v>0.1</v>
      </c>
      <c r="AQ121" s="230" t="s">
        <v>1934</v>
      </c>
      <c r="AR121" s="144" t="s">
        <v>397</v>
      </c>
      <c r="AS121" s="156" t="str">
        <f t="shared" si="57"/>
        <v>愛知県豊明市</v>
      </c>
      <c r="AT121" s="142">
        <v>10.7</v>
      </c>
      <c r="AU121" s="144">
        <v>10.55</v>
      </c>
      <c r="AV121" s="167">
        <v>10.45</v>
      </c>
    </row>
    <row r="122" spans="10:48">
      <c r="J122" s="2"/>
      <c r="K122" s="2"/>
      <c r="L122" s="2"/>
      <c r="M122" s="2"/>
      <c r="N122" s="2"/>
      <c r="AJ122" s="2"/>
      <c r="AL122" s="4" t="s">
        <v>130</v>
      </c>
      <c r="AM122" s="4" t="s">
        <v>398</v>
      </c>
      <c r="AO122" s="8" t="s">
        <v>327</v>
      </c>
      <c r="AP122" s="12">
        <v>0.1</v>
      </c>
      <c r="AQ122" s="230" t="s">
        <v>1934</v>
      </c>
      <c r="AR122" s="144" t="s">
        <v>2337</v>
      </c>
      <c r="AS122" s="156" t="str">
        <f t="shared" si="57"/>
        <v>愛知県みよし市</v>
      </c>
      <c r="AT122" s="142">
        <v>10.7</v>
      </c>
      <c r="AU122" s="144">
        <v>10.55</v>
      </c>
      <c r="AV122" s="167">
        <v>10.45</v>
      </c>
    </row>
    <row r="123" spans="10:48">
      <c r="J123" s="2"/>
      <c r="K123" s="2"/>
      <c r="L123" s="2"/>
      <c r="M123" s="2"/>
      <c r="N123" s="2"/>
      <c r="AJ123" s="2"/>
      <c r="AL123" s="4" t="s">
        <v>130</v>
      </c>
      <c r="AM123" s="4" t="s">
        <v>399</v>
      </c>
      <c r="AO123" s="8" t="s">
        <v>327</v>
      </c>
      <c r="AP123" s="12">
        <v>0.1</v>
      </c>
      <c r="AQ123" s="230" t="s">
        <v>191</v>
      </c>
      <c r="AR123" s="144" t="s">
        <v>400</v>
      </c>
      <c r="AS123" s="156" t="str">
        <f t="shared" si="57"/>
        <v>滋賀県大津市</v>
      </c>
      <c r="AT123" s="142">
        <v>10.7</v>
      </c>
      <c r="AU123" s="144">
        <v>10.55</v>
      </c>
      <c r="AV123" s="167">
        <v>10.45</v>
      </c>
    </row>
    <row r="124" spans="10:48">
      <c r="J124" s="2"/>
      <c r="K124" s="2"/>
      <c r="L124" s="2"/>
      <c r="M124" s="2"/>
      <c r="N124" s="2"/>
      <c r="AJ124" s="2"/>
      <c r="AL124" s="4" t="s">
        <v>130</v>
      </c>
      <c r="AM124" s="4" t="s">
        <v>401</v>
      </c>
      <c r="AO124" s="8" t="s">
        <v>327</v>
      </c>
      <c r="AP124" s="12">
        <v>0.1</v>
      </c>
      <c r="AQ124" s="230" t="s">
        <v>191</v>
      </c>
      <c r="AR124" s="144" t="s">
        <v>402</v>
      </c>
      <c r="AS124" s="156" t="str">
        <f t="shared" si="57"/>
        <v>滋賀県草津市</v>
      </c>
      <c r="AT124" s="142">
        <v>10.7</v>
      </c>
      <c r="AU124" s="144">
        <v>10.55</v>
      </c>
      <c r="AV124" s="167">
        <v>10.45</v>
      </c>
    </row>
    <row r="125" spans="10:48">
      <c r="J125" s="2"/>
      <c r="K125" s="2"/>
      <c r="L125" s="2"/>
      <c r="M125" s="2"/>
      <c r="N125" s="2"/>
      <c r="AJ125" s="2"/>
      <c r="AL125" s="4" t="s">
        <v>130</v>
      </c>
      <c r="AM125" s="4" t="s">
        <v>403</v>
      </c>
      <c r="AO125" s="8" t="s">
        <v>327</v>
      </c>
      <c r="AP125" s="12">
        <v>0.1</v>
      </c>
      <c r="AQ125" s="230" t="s">
        <v>191</v>
      </c>
      <c r="AR125" s="144" t="s">
        <v>2338</v>
      </c>
      <c r="AS125" s="156" t="str">
        <f t="shared" si="57"/>
        <v>滋賀県栗東市</v>
      </c>
      <c r="AT125" s="142">
        <v>10.7</v>
      </c>
      <c r="AU125" s="144">
        <v>10.55</v>
      </c>
      <c r="AV125" s="167">
        <v>10.45</v>
      </c>
    </row>
    <row r="126" spans="10:48">
      <c r="J126" s="2"/>
      <c r="K126" s="2"/>
      <c r="L126" s="2"/>
      <c r="M126" s="2"/>
      <c r="N126" s="2"/>
      <c r="AJ126" s="2"/>
      <c r="AL126" s="4" t="s">
        <v>130</v>
      </c>
      <c r="AM126" s="4" t="s">
        <v>404</v>
      </c>
      <c r="AO126" s="8" t="s">
        <v>327</v>
      </c>
      <c r="AP126" s="12">
        <v>0.1</v>
      </c>
      <c r="AQ126" s="230" t="s">
        <v>193</v>
      </c>
      <c r="AR126" s="144" t="s">
        <v>405</v>
      </c>
      <c r="AS126" s="156" t="str">
        <f t="shared" si="57"/>
        <v>京都府京都市</v>
      </c>
      <c r="AT126" s="142">
        <v>10.7</v>
      </c>
      <c r="AU126" s="144">
        <v>10.55</v>
      </c>
      <c r="AV126" s="167">
        <v>10.45</v>
      </c>
    </row>
    <row r="127" spans="10:48">
      <c r="J127" s="2"/>
      <c r="K127" s="2"/>
      <c r="L127" s="2"/>
      <c r="M127" s="2"/>
      <c r="N127" s="2"/>
      <c r="AJ127" s="2"/>
      <c r="AL127" s="4" t="s">
        <v>130</v>
      </c>
      <c r="AM127" s="4" t="s">
        <v>406</v>
      </c>
      <c r="AO127" s="8" t="s">
        <v>327</v>
      </c>
      <c r="AP127" s="12">
        <v>0.1</v>
      </c>
      <c r="AQ127" s="230" t="s">
        <v>193</v>
      </c>
      <c r="AR127" s="144" t="s">
        <v>407</v>
      </c>
      <c r="AS127" s="156" t="str">
        <f t="shared" si="57"/>
        <v>京都府長岡京市</v>
      </c>
      <c r="AT127" s="142">
        <v>10.7</v>
      </c>
      <c r="AU127" s="144">
        <v>10.55</v>
      </c>
      <c r="AV127" s="167">
        <v>10.45</v>
      </c>
    </row>
    <row r="128" spans="10:48">
      <c r="J128" s="2"/>
      <c r="K128" s="2"/>
      <c r="L128" s="2"/>
      <c r="M128" s="2"/>
      <c r="N128" s="2"/>
      <c r="AJ128" s="2"/>
      <c r="AL128" s="4" t="s">
        <v>130</v>
      </c>
      <c r="AM128" s="4" t="s">
        <v>408</v>
      </c>
      <c r="AO128" s="8" t="s">
        <v>327</v>
      </c>
      <c r="AP128" s="12">
        <v>0.1</v>
      </c>
      <c r="AQ128" s="230" t="s">
        <v>195</v>
      </c>
      <c r="AR128" s="144" t="s">
        <v>409</v>
      </c>
      <c r="AS128" s="156" t="str">
        <f t="shared" si="57"/>
        <v>大阪府堺市</v>
      </c>
      <c r="AT128" s="142">
        <v>10.7</v>
      </c>
      <c r="AU128" s="144">
        <v>10.55</v>
      </c>
      <c r="AV128" s="167">
        <v>10.45</v>
      </c>
    </row>
    <row r="129" spans="10:48">
      <c r="J129" s="2"/>
      <c r="K129" s="2"/>
      <c r="L129" s="2"/>
      <c r="M129" s="2"/>
      <c r="N129" s="2"/>
      <c r="AJ129" s="2"/>
      <c r="AL129" s="4" t="s">
        <v>130</v>
      </c>
      <c r="AM129" s="4" t="s">
        <v>410</v>
      </c>
      <c r="AO129" s="8" t="s">
        <v>327</v>
      </c>
      <c r="AP129" s="12">
        <v>0.1</v>
      </c>
      <c r="AQ129" s="230" t="s">
        <v>195</v>
      </c>
      <c r="AR129" s="144" t="s">
        <v>411</v>
      </c>
      <c r="AS129" s="156" t="str">
        <f t="shared" si="57"/>
        <v>大阪府枚方市</v>
      </c>
      <c r="AT129" s="142">
        <v>10.7</v>
      </c>
      <c r="AU129" s="144">
        <v>10.55</v>
      </c>
      <c r="AV129" s="167">
        <v>10.45</v>
      </c>
    </row>
    <row r="130" spans="10:48">
      <c r="J130" s="2"/>
      <c r="K130" s="2"/>
      <c r="L130" s="2"/>
      <c r="M130" s="2"/>
      <c r="N130" s="2"/>
      <c r="AJ130" s="2"/>
      <c r="AL130" s="4" t="s">
        <v>130</v>
      </c>
      <c r="AM130" s="4" t="s">
        <v>412</v>
      </c>
      <c r="AO130" s="8" t="s">
        <v>327</v>
      </c>
      <c r="AP130" s="12">
        <v>0.1</v>
      </c>
      <c r="AQ130" s="230" t="s">
        <v>195</v>
      </c>
      <c r="AR130" s="144" t="s">
        <v>413</v>
      </c>
      <c r="AS130" s="156" t="str">
        <f t="shared" si="57"/>
        <v>大阪府茨木市</v>
      </c>
      <c r="AT130" s="142">
        <v>10.7</v>
      </c>
      <c r="AU130" s="144">
        <v>10.55</v>
      </c>
      <c r="AV130" s="167">
        <v>10.45</v>
      </c>
    </row>
    <row r="131" spans="10:48">
      <c r="J131" s="2"/>
      <c r="K131" s="2"/>
      <c r="L131" s="2"/>
      <c r="M131" s="2"/>
      <c r="N131" s="2"/>
      <c r="AJ131" s="2"/>
      <c r="AL131" s="4" t="s">
        <v>130</v>
      </c>
      <c r="AM131" s="4" t="s">
        <v>414</v>
      </c>
      <c r="AO131" s="8" t="s">
        <v>327</v>
      </c>
      <c r="AP131" s="12">
        <v>0.1</v>
      </c>
      <c r="AQ131" s="230" t="s">
        <v>195</v>
      </c>
      <c r="AR131" s="144" t="s">
        <v>415</v>
      </c>
      <c r="AS131" s="156" t="str">
        <f t="shared" si="57"/>
        <v>大阪府八尾市</v>
      </c>
      <c r="AT131" s="142">
        <v>10.7</v>
      </c>
      <c r="AU131" s="144">
        <v>10.55</v>
      </c>
      <c r="AV131" s="167">
        <v>10.45</v>
      </c>
    </row>
    <row r="132" spans="10:48">
      <c r="J132" s="2"/>
      <c r="K132" s="2"/>
      <c r="L132" s="2"/>
      <c r="M132" s="2"/>
      <c r="N132" s="2"/>
      <c r="AJ132" s="2"/>
      <c r="AL132" s="4" t="s">
        <v>130</v>
      </c>
      <c r="AM132" s="4" t="s">
        <v>416</v>
      </c>
      <c r="AO132" s="8" t="s">
        <v>327</v>
      </c>
      <c r="AP132" s="12">
        <v>0.1</v>
      </c>
      <c r="AQ132" s="230" t="s">
        <v>195</v>
      </c>
      <c r="AR132" s="144" t="s">
        <v>417</v>
      </c>
      <c r="AS132" s="156" t="str">
        <f t="shared" ref="AS132:AS195" si="58">AQ132&amp;AR132</f>
        <v>大阪府松原市</v>
      </c>
      <c r="AT132" s="142">
        <v>10.7</v>
      </c>
      <c r="AU132" s="144">
        <v>10.55</v>
      </c>
      <c r="AV132" s="167">
        <v>10.45</v>
      </c>
    </row>
    <row r="133" spans="10:48">
      <c r="J133" s="2"/>
      <c r="K133" s="2"/>
      <c r="L133" s="2"/>
      <c r="M133" s="2"/>
      <c r="N133" s="2"/>
      <c r="AJ133" s="2"/>
      <c r="AL133" s="4" t="s">
        <v>130</v>
      </c>
      <c r="AM133" s="4" t="s">
        <v>418</v>
      </c>
      <c r="AO133" s="8" t="s">
        <v>327</v>
      </c>
      <c r="AP133" s="12">
        <v>0.1</v>
      </c>
      <c r="AQ133" s="230" t="s">
        <v>195</v>
      </c>
      <c r="AR133" s="144" t="s">
        <v>419</v>
      </c>
      <c r="AS133" s="156" t="str">
        <f t="shared" si="58"/>
        <v>大阪府摂津市</v>
      </c>
      <c r="AT133" s="142">
        <v>10.7</v>
      </c>
      <c r="AU133" s="144">
        <v>10.55</v>
      </c>
      <c r="AV133" s="167">
        <v>10.45</v>
      </c>
    </row>
    <row r="134" spans="10:48">
      <c r="J134" s="2"/>
      <c r="K134" s="2"/>
      <c r="L134" s="2"/>
      <c r="M134" s="2"/>
      <c r="N134" s="2"/>
      <c r="AJ134" s="2"/>
      <c r="AL134" s="4" t="s">
        <v>130</v>
      </c>
      <c r="AM134" s="4" t="s">
        <v>420</v>
      </c>
      <c r="AO134" s="8" t="s">
        <v>327</v>
      </c>
      <c r="AP134" s="12">
        <v>0.1</v>
      </c>
      <c r="AQ134" s="230" t="s">
        <v>195</v>
      </c>
      <c r="AR134" s="144" t="s">
        <v>421</v>
      </c>
      <c r="AS134" s="156" t="str">
        <f t="shared" si="58"/>
        <v>大阪府高石市</v>
      </c>
      <c r="AT134" s="142">
        <v>10.7</v>
      </c>
      <c r="AU134" s="144">
        <v>10.55</v>
      </c>
      <c r="AV134" s="167">
        <v>10.45</v>
      </c>
    </row>
    <row r="135" spans="10:48">
      <c r="J135" s="2"/>
      <c r="K135" s="2"/>
      <c r="L135" s="2"/>
      <c r="M135" s="2"/>
      <c r="N135" s="2"/>
      <c r="AJ135" s="2"/>
      <c r="AL135" s="4" t="s">
        <v>130</v>
      </c>
      <c r="AM135" s="4" t="s">
        <v>422</v>
      </c>
      <c r="AO135" s="8" t="s">
        <v>327</v>
      </c>
      <c r="AP135" s="12">
        <v>0.1</v>
      </c>
      <c r="AQ135" s="230" t="s">
        <v>195</v>
      </c>
      <c r="AR135" s="144" t="s">
        <v>423</v>
      </c>
      <c r="AS135" s="156" t="str">
        <f t="shared" si="58"/>
        <v>大阪府東大阪市</v>
      </c>
      <c r="AT135" s="142">
        <v>10.7</v>
      </c>
      <c r="AU135" s="144">
        <v>10.55</v>
      </c>
      <c r="AV135" s="167">
        <v>10.45</v>
      </c>
    </row>
    <row r="136" spans="10:48">
      <c r="J136" s="2"/>
      <c r="K136" s="2"/>
      <c r="L136" s="2"/>
      <c r="M136" s="2"/>
      <c r="N136" s="2"/>
      <c r="AJ136" s="2"/>
      <c r="AL136" s="4" t="s">
        <v>130</v>
      </c>
      <c r="AM136" s="4" t="s">
        <v>424</v>
      </c>
      <c r="AO136" s="8" t="s">
        <v>327</v>
      </c>
      <c r="AP136" s="12">
        <v>0.1</v>
      </c>
      <c r="AQ136" s="230" t="s">
        <v>195</v>
      </c>
      <c r="AR136" s="144" t="s">
        <v>425</v>
      </c>
      <c r="AS136" s="156" t="str">
        <f t="shared" si="58"/>
        <v>大阪府交野市</v>
      </c>
      <c r="AT136" s="142">
        <v>10.7</v>
      </c>
      <c r="AU136" s="144">
        <v>10.55</v>
      </c>
      <c r="AV136" s="167">
        <v>10.45</v>
      </c>
    </row>
    <row r="137" spans="10:48">
      <c r="J137" s="2"/>
      <c r="K137" s="2"/>
      <c r="L137" s="2"/>
      <c r="M137" s="2"/>
      <c r="N137" s="2"/>
      <c r="AJ137" s="2"/>
      <c r="AL137" s="4" t="s">
        <v>130</v>
      </c>
      <c r="AM137" s="4" t="s">
        <v>426</v>
      </c>
      <c r="AO137" s="8" t="s">
        <v>327</v>
      </c>
      <c r="AP137" s="12">
        <v>0.1</v>
      </c>
      <c r="AQ137" s="230" t="s">
        <v>197</v>
      </c>
      <c r="AR137" s="144" t="s">
        <v>427</v>
      </c>
      <c r="AS137" s="156" t="str">
        <f t="shared" si="58"/>
        <v>兵庫県尼崎市</v>
      </c>
      <c r="AT137" s="142">
        <v>10.7</v>
      </c>
      <c r="AU137" s="144">
        <v>10.55</v>
      </c>
      <c r="AV137" s="167">
        <v>10.45</v>
      </c>
    </row>
    <row r="138" spans="10:48">
      <c r="J138" s="2"/>
      <c r="K138" s="2"/>
      <c r="L138" s="2"/>
      <c r="M138" s="2"/>
      <c r="N138" s="2"/>
      <c r="AJ138" s="2"/>
      <c r="AL138" s="4" t="s">
        <v>130</v>
      </c>
      <c r="AM138" s="4" t="s">
        <v>428</v>
      </c>
      <c r="AO138" s="8" t="s">
        <v>327</v>
      </c>
      <c r="AP138" s="12">
        <v>0.1</v>
      </c>
      <c r="AQ138" s="230" t="s">
        <v>197</v>
      </c>
      <c r="AR138" s="144" t="s">
        <v>429</v>
      </c>
      <c r="AS138" s="156" t="str">
        <f t="shared" si="58"/>
        <v>兵庫県伊丹市</v>
      </c>
      <c r="AT138" s="142">
        <v>10.7</v>
      </c>
      <c r="AU138" s="144">
        <v>10.55</v>
      </c>
      <c r="AV138" s="167">
        <v>10.45</v>
      </c>
    </row>
    <row r="139" spans="10:48">
      <c r="J139" s="2"/>
      <c r="K139" s="2"/>
      <c r="L139" s="2"/>
      <c r="M139" s="2"/>
      <c r="N139" s="2"/>
      <c r="AJ139" s="2"/>
      <c r="AL139" s="4" t="s">
        <v>130</v>
      </c>
      <c r="AM139" s="4" t="s">
        <v>430</v>
      </c>
      <c r="AO139" s="8" t="s">
        <v>327</v>
      </c>
      <c r="AP139" s="12">
        <v>0.1</v>
      </c>
      <c r="AQ139" s="230" t="s">
        <v>197</v>
      </c>
      <c r="AR139" s="144" t="s">
        <v>431</v>
      </c>
      <c r="AS139" s="156" t="str">
        <f t="shared" si="58"/>
        <v>兵庫県川西市</v>
      </c>
      <c r="AT139" s="142">
        <v>10.7</v>
      </c>
      <c r="AU139" s="144">
        <v>10.55</v>
      </c>
      <c r="AV139" s="167">
        <v>10.45</v>
      </c>
    </row>
    <row r="140" spans="10:48">
      <c r="J140" s="2"/>
      <c r="K140" s="2"/>
      <c r="L140" s="2"/>
      <c r="M140" s="2"/>
      <c r="N140" s="2"/>
      <c r="AJ140" s="2"/>
      <c r="AL140" s="4" t="s">
        <v>130</v>
      </c>
      <c r="AM140" s="4" t="s">
        <v>432</v>
      </c>
      <c r="AO140" s="8" t="s">
        <v>327</v>
      </c>
      <c r="AP140" s="12">
        <v>0.1</v>
      </c>
      <c r="AQ140" s="230" t="s">
        <v>197</v>
      </c>
      <c r="AR140" s="144" t="s">
        <v>433</v>
      </c>
      <c r="AS140" s="156" t="str">
        <f t="shared" si="58"/>
        <v>兵庫県三田市</v>
      </c>
      <c r="AT140" s="142">
        <v>10.7</v>
      </c>
      <c r="AU140" s="144">
        <v>10.55</v>
      </c>
      <c r="AV140" s="167">
        <v>10.45</v>
      </c>
    </row>
    <row r="141" spans="10:48">
      <c r="J141" s="2"/>
      <c r="K141" s="2"/>
      <c r="L141" s="2"/>
      <c r="M141" s="2"/>
      <c r="N141" s="2"/>
      <c r="AJ141" s="2"/>
      <c r="AL141" s="4" t="s">
        <v>130</v>
      </c>
      <c r="AM141" s="4" t="s">
        <v>434</v>
      </c>
      <c r="AO141" s="8" t="s">
        <v>327</v>
      </c>
      <c r="AP141" s="12">
        <v>0.1</v>
      </c>
      <c r="AQ141" s="230" t="s">
        <v>217</v>
      </c>
      <c r="AR141" s="144" t="s">
        <v>435</v>
      </c>
      <c r="AS141" s="156" t="str">
        <f t="shared" si="58"/>
        <v>広島県広島市</v>
      </c>
      <c r="AT141" s="142">
        <v>10.7</v>
      </c>
      <c r="AU141" s="144">
        <v>10.55</v>
      </c>
      <c r="AV141" s="167">
        <v>10.45</v>
      </c>
    </row>
    <row r="142" spans="10:48">
      <c r="J142" s="2"/>
      <c r="K142" s="2"/>
      <c r="L142" s="2"/>
      <c r="M142" s="2"/>
      <c r="N142" s="2"/>
      <c r="AJ142" s="2"/>
      <c r="AL142" s="4" t="s">
        <v>130</v>
      </c>
      <c r="AM142" s="4" t="s">
        <v>436</v>
      </c>
      <c r="AO142" s="8" t="s">
        <v>327</v>
      </c>
      <c r="AP142" s="12">
        <v>0.1</v>
      </c>
      <c r="AQ142" s="230" t="s">
        <v>217</v>
      </c>
      <c r="AR142" s="144" t="s">
        <v>437</v>
      </c>
      <c r="AS142" s="156" t="str">
        <f t="shared" si="58"/>
        <v>広島県府中町</v>
      </c>
      <c r="AT142" s="142">
        <v>10.7</v>
      </c>
      <c r="AU142" s="144">
        <v>10.55</v>
      </c>
      <c r="AV142" s="167">
        <v>10.45</v>
      </c>
    </row>
    <row r="143" spans="10:48">
      <c r="J143" s="2"/>
      <c r="K143" s="2"/>
      <c r="L143" s="2"/>
      <c r="M143" s="2"/>
      <c r="N143" s="2"/>
      <c r="AJ143" s="2"/>
      <c r="AL143" s="4" t="s">
        <v>130</v>
      </c>
      <c r="AM143" s="4" t="s">
        <v>438</v>
      </c>
      <c r="AO143" s="8" t="s">
        <v>327</v>
      </c>
      <c r="AP143" s="12">
        <v>0.1</v>
      </c>
      <c r="AQ143" s="230" t="s">
        <v>234</v>
      </c>
      <c r="AR143" s="144" t="s">
        <v>2339</v>
      </c>
      <c r="AS143" s="156" t="str">
        <f t="shared" si="58"/>
        <v>福岡県福岡市</v>
      </c>
      <c r="AT143" s="142">
        <v>10.7</v>
      </c>
      <c r="AU143" s="144">
        <v>10.55</v>
      </c>
      <c r="AV143" s="167">
        <v>10.45</v>
      </c>
    </row>
    <row r="144" spans="10:48" ht="13.5" thickBot="1">
      <c r="J144" s="2"/>
      <c r="K144" s="2"/>
      <c r="L144" s="2"/>
      <c r="M144" s="2"/>
      <c r="N144" s="2"/>
      <c r="AJ144" s="2"/>
      <c r="AL144" s="4" t="s">
        <v>130</v>
      </c>
      <c r="AM144" s="4" t="s">
        <v>439</v>
      </c>
      <c r="AO144" s="9" t="s">
        <v>327</v>
      </c>
      <c r="AP144" s="148">
        <v>0.1</v>
      </c>
      <c r="AQ144" s="231" t="s">
        <v>234</v>
      </c>
      <c r="AR144" s="147" t="s">
        <v>2340</v>
      </c>
      <c r="AS144" s="173" t="str">
        <f t="shared" si="58"/>
        <v>福岡県春日市</v>
      </c>
      <c r="AT144" s="146">
        <v>10.7</v>
      </c>
      <c r="AU144" s="147">
        <v>10.55</v>
      </c>
      <c r="AV144" s="228">
        <v>10.45</v>
      </c>
    </row>
    <row r="145" spans="10:48">
      <c r="J145" s="2"/>
      <c r="K145" s="2"/>
      <c r="L145" s="2"/>
      <c r="M145" s="2"/>
      <c r="N145" s="2"/>
      <c r="AJ145" s="2"/>
      <c r="AL145" s="4" t="s">
        <v>130</v>
      </c>
      <c r="AM145" s="4" t="s">
        <v>440</v>
      </c>
      <c r="AO145" s="139" t="s">
        <v>441</v>
      </c>
      <c r="AP145" s="162">
        <v>0.06</v>
      </c>
      <c r="AQ145" s="232" t="s">
        <v>144</v>
      </c>
      <c r="AR145" s="145" t="s">
        <v>442</v>
      </c>
      <c r="AS145" s="169" t="str">
        <f t="shared" si="58"/>
        <v>宮城県仙台市</v>
      </c>
      <c r="AT145" s="141">
        <v>10.42</v>
      </c>
      <c r="AU145" s="145">
        <v>10.33</v>
      </c>
      <c r="AV145" s="169">
        <v>10.27</v>
      </c>
    </row>
    <row r="146" spans="10:48">
      <c r="J146" s="2"/>
      <c r="K146" s="2"/>
      <c r="L146" s="2"/>
      <c r="M146" s="2"/>
      <c r="N146" s="2"/>
      <c r="AJ146" s="2"/>
      <c r="AL146" s="4" t="s">
        <v>130</v>
      </c>
      <c r="AM146" s="4" t="s">
        <v>443</v>
      </c>
      <c r="AO146" s="8" t="s">
        <v>441</v>
      </c>
      <c r="AP146" s="12">
        <v>0.06</v>
      </c>
      <c r="AQ146" s="230" t="s">
        <v>144</v>
      </c>
      <c r="AR146" s="144" t="s">
        <v>2341</v>
      </c>
      <c r="AS146" s="167" t="str">
        <f t="shared" si="58"/>
        <v>宮城県多賀城市</v>
      </c>
      <c r="AT146" s="142">
        <v>10.42</v>
      </c>
      <c r="AU146" s="144">
        <v>10.33</v>
      </c>
      <c r="AV146" s="167">
        <v>10.27</v>
      </c>
    </row>
    <row r="147" spans="10:48">
      <c r="J147" s="2"/>
      <c r="K147" s="2"/>
      <c r="L147" s="2"/>
      <c r="M147" s="2"/>
      <c r="N147" s="2"/>
      <c r="AJ147" s="2"/>
      <c r="AL147" s="4" t="s">
        <v>130</v>
      </c>
      <c r="AM147" s="4" t="s">
        <v>444</v>
      </c>
      <c r="AO147" s="8" t="s">
        <v>441</v>
      </c>
      <c r="AP147" s="12">
        <v>0.06</v>
      </c>
      <c r="AQ147" s="230" t="s">
        <v>156</v>
      </c>
      <c r="AR147" s="144" t="s">
        <v>445</v>
      </c>
      <c r="AS147" s="167" t="str">
        <f t="shared" si="58"/>
        <v>茨城県土浦市</v>
      </c>
      <c r="AT147" s="142">
        <v>10.42</v>
      </c>
      <c r="AU147" s="144">
        <v>10.33</v>
      </c>
      <c r="AV147" s="167">
        <v>10.27</v>
      </c>
    </row>
    <row r="148" spans="10:48">
      <c r="J148" s="2"/>
      <c r="K148" s="2"/>
      <c r="L148" s="2"/>
      <c r="M148" s="2"/>
      <c r="N148" s="2"/>
      <c r="AJ148" s="2"/>
      <c r="AL148" s="4" t="s">
        <v>130</v>
      </c>
      <c r="AM148" s="4" t="s">
        <v>446</v>
      </c>
      <c r="AO148" s="8" t="s">
        <v>441</v>
      </c>
      <c r="AP148" s="12">
        <v>0.06</v>
      </c>
      <c r="AQ148" s="230" t="s">
        <v>156</v>
      </c>
      <c r="AR148" s="144" t="s">
        <v>447</v>
      </c>
      <c r="AS148" s="167" t="str">
        <f t="shared" si="58"/>
        <v>茨城県古河市</v>
      </c>
      <c r="AT148" s="142">
        <v>10.42</v>
      </c>
      <c r="AU148" s="144">
        <v>10.33</v>
      </c>
      <c r="AV148" s="167">
        <v>10.27</v>
      </c>
    </row>
    <row r="149" spans="10:48">
      <c r="J149" s="2"/>
      <c r="K149" s="2"/>
      <c r="L149" s="2"/>
      <c r="M149" s="2"/>
      <c r="N149" s="2"/>
      <c r="AJ149" s="2"/>
      <c r="AL149" s="4" t="s">
        <v>130</v>
      </c>
      <c r="AM149" s="4" t="s">
        <v>448</v>
      </c>
      <c r="AO149" s="8" t="s">
        <v>441</v>
      </c>
      <c r="AP149" s="12">
        <v>0.06</v>
      </c>
      <c r="AQ149" s="230" t="s">
        <v>156</v>
      </c>
      <c r="AR149" s="144" t="s">
        <v>449</v>
      </c>
      <c r="AS149" s="167" t="str">
        <f t="shared" si="58"/>
        <v>茨城県利根町</v>
      </c>
      <c r="AT149" s="142">
        <v>10.42</v>
      </c>
      <c r="AU149" s="144">
        <v>10.33</v>
      </c>
      <c r="AV149" s="167">
        <v>10.27</v>
      </c>
    </row>
    <row r="150" spans="10:48">
      <c r="J150" s="2"/>
      <c r="K150" s="2"/>
      <c r="L150" s="2"/>
      <c r="M150" s="2"/>
      <c r="N150" s="2"/>
      <c r="AJ150" s="2"/>
      <c r="AL150" s="4" t="s">
        <v>130</v>
      </c>
      <c r="AM150" s="4" t="s">
        <v>450</v>
      </c>
      <c r="AO150" s="8" t="s">
        <v>441</v>
      </c>
      <c r="AP150" s="12">
        <v>0.06</v>
      </c>
      <c r="AQ150" s="230" t="s">
        <v>158</v>
      </c>
      <c r="AR150" s="144" t="s">
        <v>451</v>
      </c>
      <c r="AS150" s="167" t="str">
        <f t="shared" si="58"/>
        <v>栃木県宇都宮市</v>
      </c>
      <c r="AT150" s="142">
        <v>10.42</v>
      </c>
      <c r="AU150" s="144">
        <v>10.33</v>
      </c>
      <c r="AV150" s="167">
        <v>10.27</v>
      </c>
    </row>
    <row r="151" spans="10:48">
      <c r="J151" s="2"/>
      <c r="K151" s="2"/>
      <c r="L151" s="2"/>
      <c r="M151" s="2"/>
      <c r="N151" s="2"/>
      <c r="AJ151" s="2"/>
      <c r="AL151" s="4" t="s">
        <v>130</v>
      </c>
      <c r="AM151" s="4" t="s">
        <v>452</v>
      </c>
      <c r="AO151" s="8" t="s">
        <v>441</v>
      </c>
      <c r="AP151" s="12">
        <v>0.06</v>
      </c>
      <c r="AQ151" s="230" t="s">
        <v>158</v>
      </c>
      <c r="AR151" s="144" t="s">
        <v>453</v>
      </c>
      <c r="AS151" s="167" t="str">
        <f t="shared" si="58"/>
        <v>栃木県野木町</v>
      </c>
      <c r="AT151" s="142">
        <v>10.42</v>
      </c>
      <c r="AU151" s="144">
        <v>10.33</v>
      </c>
      <c r="AV151" s="167">
        <v>10.27</v>
      </c>
    </row>
    <row r="152" spans="10:48">
      <c r="J152" s="2"/>
      <c r="K152" s="2"/>
      <c r="L152" s="2"/>
      <c r="M152" s="2"/>
      <c r="N152" s="2"/>
      <c r="AJ152" s="2"/>
      <c r="AL152" s="4" t="s">
        <v>130</v>
      </c>
      <c r="AM152" s="4" t="s">
        <v>454</v>
      </c>
      <c r="AO152" s="8" t="s">
        <v>441</v>
      </c>
      <c r="AP152" s="12">
        <v>0.06</v>
      </c>
      <c r="AQ152" s="230" t="s">
        <v>160</v>
      </c>
      <c r="AR152" s="144" t="s">
        <v>455</v>
      </c>
      <c r="AS152" s="167" t="str">
        <f t="shared" si="58"/>
        <v>群馬県高崎市</v>
      </c>
      <c r="AT152" s="142">
        <v>10.42</v>
      </c>
      <c r="AU152" s="144">
        <v>10.33</v>
      </c>
      <c r="AV152" s="167">
        <v>10.27</v>
      </c>
    </row>
    <row r="153" spans="10:48">
      <c r="J153" s="2"/>
      <c r="K153" s="2"/>
      <c r="L153" s="2"/>
      <c r="M153" s="2"/>
      <c r="N153" s="2"/>
      <c r="AJ153" s="2"/>
      <c r="AL153" s="4" t="s">
        <v>130</v>
      </c>
      <c r="AM153" s="4" t="s">
        <v>456</v>
      </c>
      <c r="AO153" s="8" t="s">
        <v>441</v>
      </c>
      <c r="AP153" s="12">
        <v>0.06</v>
      </c>
      <c r="AQ153" s="230" t="s">
        <v>162</v>
      </c>
      <c r="AR153" s="144" t="s">
        <v>457</v>
      </c>
      <c r="AS153" s="167" t="str">
        <f t="shared" si="58"/>
        <v>埼玉県川越市</v>
      </c>
      <c r="AT153" s="142">
        <v>10.42</v>
      </c>
      <c r="AU153" s="144">
        <v>10.33</v>
      </c>
      <c r="AV153" s="167">
        <v>10.27</v>
      </c>
    </row>
    <row r="154" spans="10:48">
      <c r="J154" s="2"/>
      <c r="K154" s="2"/>
      <c r="L154" s="2"/>
      <c r="M154" s="2"/>
      <c r="N154" s="2"/>
      <c r="AJ154" s="2"/>
      <c r="AL154" s="4" t="s">
        <v>130</v>
      </c>
      <c r="AM154" s="4" t="s">
        <v>458</v>
      </c>
      <c r="AO154" s="8" t="s">
        <v>441</v>
      </c>
      <c r="AP154" s="12">
        <v>0.06</v>
      </c>
      <c r="AQ154" s="230" t="s">
        <v>162</v>
      </c>
      <c r="AR154" s="144" t="s">
        <v>459</v>
      </c>
      <c r="AS154" s="167" t="str">
        <f t="shared" si="58"/>
        <v>埼玉県行田市</v>
      </c>
      <c r="AT154" s="142">
        <v>10.42</v>
      </c>
      <c r="AU154" s="144">
        <v>10.33</v>
      </c>
      <c r="AV154" s="167">
        <v>10.27</v>
      </c>
    </row>
    <row r="155" spans="10:48">
      <c r="J155" s="2"/>
      <c r="K155" s="2"/>
      <c r="L155" s="2"/>
      <c r="M155" s="2"/>
      <c r="N155" s="2"/>
      <c r="AJ155" s="2"/>
      <c r="AL155" s="4" t="s">
        <v>130</v>
      </c>
      <c r="AM155" s="4" t="s">
        <v>460</v>
      </c>
      <c r="AO155" s="8" t="s">
        <v>441</v>
      </c>
      <c r="AP155" s="12">
        <v>0.06</v>
      </c>
      <c r="AQ155" s="230" t="s">
        <v>162</v>
      </c>
      <c r="AR155" s="144" t="s">
        <v>461</v>
      </c>
      <c r="AS155" s="167" t="str">
        <f t="shared" si="58"/>
        <v>埼玉県所沢市</v>
      </c>
      <c r="AT155" s="142">
        <v>10.42</v>
      </c>
      <c r="AU155" s="144">
        <v>10.33</v>
      </c>
      <c r="AV155" s="167">
        <v>10.27</v>
      </c>
    </row>
    <row r="156" spans="10:48">
      <c r="J156" s="2"/>
      <c r="K156" s="2"/>
      <c r="L156" s="2"/>
      <c r="M156" s="2"/>
      <c r="N156" s="2"/>
      <c r="AJ156" s="2"/>
      <c r="AL156" s="4" t="s">
        <v>130</v>
      </c>
      <c r="AM156" s="4" t="s">
        <v>462</v>
      </c>
      <c r="AO156" s="8" t="s">
        <v>441</v>
      </c>
      <c r="AP156" s="12">
        <v>0.06</v>
      </c>
      <c r="AQ156" s="230" t="s">
        <v>162</v>
      </c>
      <c r="AR156" s="144" t="s">
        <v>2342</v>
      </c>
      <c r="AS156" s="167" t="str">
        <f t="shared" si="58"/>
        <v>埼玉県飯能市</v>
      </c>
      <c r="AT156" s="142">
        <v>10.42</v>
      </c>
      <c r="AU156" s="144">
        <v>10.33</v>
      </c>
      <c r="AV156" s="167">
        <v>10.27</v>
      </c>
    </row>
    <row r="157" spans="10:48">
      <c r="J157" s="2"/>
      <c r="K157" s="2"/>
      <c r="L157" s="2"/>
      <c r="M157" s="2"/>
      <c r="N157" s="2"/>
      <c r="AJ157" s="2"/>
      <c r="AL157" s="4" t="s">
        <v>130</v>
      </c>
      <c r="AM157" s="4" t="s">
        <v>463</v>
      </c>
      <c r="AO157" s="8" t="s">
        <v>441</v>
      </c>
      <c r="AP157" s="12">
        <v>0.06</v>
      </c>
      <c r="AQ157" s="230" t="s">
        <v>162</v>
      </c>
      <c r="AR157" s="144" t="s">
        <v>464</v>
      </c>
      <c r="AS157" s="167" t="str">
        <f t="shared" si="58"/>
        <v>埼玉県加須市</v>
      </c>
      <c r="AT157" s="142">
        <v>10.42</v>
      </c>
      <c r="AU157" s="144">
        <v>10.33</v>
      </c>
      <c r="AV157" s="167">
        <v>10.27</v>
      </c>
    </row>
    <row r="158" spans="10:48">
      <c r="J158" s="2"/>
      <c r="K158" s="2"/>
      <c r="L158" s="2"/>
      <c r="M158" s="2"/>
      <c r="N158" s="2"/>
      <c r="AJ158" s="2"/>
      <c r="AL158" s="4" t="s">
        <v>130</v>
      </c>
      <c r="AM158" s="4" t="s">
        <v>465</v>
      </c>
      <c r="AO158" s="8" t="s">
        <v>441</v>
      </c>
      <c r="AP158" s="12">
        <v>0.06</v>
      </c>
      <c r="AQ158" s="230" t="s">
        <v>162</v>
      </c>
      <c r="AR158" s="144" t="s">
        <v>466</v>
      </c>
      <c r="AS158" s="167" t="str">
        <f t="shared" si="58"/>
        <v>埼玉県東松山市</v>
      </c>
      <c r="AT158" s="142">
        <v>10.42</v>
      </c>
      <c r="AU158" s="144">
        <v>10.33</v>
      </c>
      <c r="AV158" s="167">
        <v>10.27</v>
      </c>
    </row>
    <row r="159" spans="10:48">
      <c r="J159" s="2"/>
      <c r="K159" s="2"/>
      <c r="L159" s="2"/>
      <c r="M159" s="2"/>
      <c r="N159" s="2"/>
      <c r="AJ159" s="2"/>
      <c r="AL159" s="4" t="s">
        <v>130</v>
      </c>
      <c r="AM159" s="4" t="s">
        <v>467</v>
      </c>
      <c r="AO159" s="8" t="s">
        <v>441</v>
      </c>
      <c r="AP159" s="12">
        <v>0.06</v>
      </c>
      <c r="AQ159" s="230" t="s">
        <v>162</v>
      </c>
      <c r="AR159" s="144" t="s">
        <v>468</v>
      </c>
      <c r="AS159" s="167" t="str">
        <f t="shared" si="58"/>
        <v>埼玉県春日部市</v>
      </c>
      <c r="AT159" s="142">
        <v>10.42</v>
      </c>
      <c r="AU159" s="144">
        <v>10.33</v>
      </c>
      <c r="AV159" s="167">
        <v>10.27</v>
      </c>
    </row>
    <row r="160" spans="10:48">
      <c r="J160" s="2"/>
      <c r="K160" s="2"/>
      <c r="L160" s="2"/>
      <c r="M160" s="2"/>
      <c r="N160" s="2"/>
      <c r="AJ160" s="2"/>
      <c r="AL160" s="4" t="s">
        <v>130</v>
      </c>
      <c r="AM160" s="4" t="s">
        <v>469</v>
      </c>
      <c r="AO160" s="8" t="s">
        <v>441</v>
      </c>
      <c r="AP160" s="12">
        <v>0.06</v>
      </c>
      <c r="AQ160" s="230" t="s">
        <v>162</v>
      </c>
      <c r="AR160" s="144" t="s">
        <v>470</v>
      </c>
      <c r="AS160" s="167" t="str">
        <f t="shared" si="58"/>
        <v>埼玉県狭山市</v>
      </c>
      <c r="AT160" s="142">
        <v>10.42</v>
      </c>
      <c r="AU160" s="144">
        <v>10.33</v>
      </c>
      <c r="AV160" s="167">
        <v>10.27</v>
      </c>
    </row>
    <row r="161" spans="10:48">
      <c r="J161" s="2"/>
      <c r="K161" s="2"/>
      <c r="L161" s="2"/>
      <c r="M161" s="2"/>
      <c r="N161" s="2"/>
      <c r="AJ161" s="2"/>
      <c r="AL161" s="4" t="s">
        <v>130</v>
      </c>
      <c r="AM161" s="4" t="s">
        <v>471</v>
      </c>
      <c r="AO161" s="8" t="s">
        <v>441</v>
      </c>
      <c r="AP161" s="12">
        <v>0.06</v>
      </c>
      <c r="AQ161" s="230" t="s">
        <v>162</v>
      </c>
      <c r="AR161" s="144" t="s">
        <v>472</v>
      </c>
      <c r="AS161" s="167" t="str">
        <f t="shared" si="58"/>
        <v>埼玉県羽生市</v>
      </c>
      <c r="AT161" s="142">
        <v>10.42</v>
      </c>
      <c r="AU161" s="144">
        <v>10.33</v>
      </c>
      <c r="AV161" s="167">
        <v>10.27</v>
      </c>
    </row>
    <row r="162" spans="10:48">
      <c r="J162" s="2"/>
      <c r="K162" s="2"/>
      <c r="L162" s="2"/>
      <c r="M162" s="2"/>
      <c r="N162" s="2"/>
      <c r="AJ162" s="2"/>
      <c r="AL162" s="4" t="s">
        <v>130</v>
      </c>
      <c r="AM162" s="4" t="s">
        <v>473</v>
      </c>
      <c r="AO162" s="8" t="s">
        <v>441</v>
      </c>
      <c r="AP162" s="12">
        <v>0.06</v>
      </c>
      <c r="AQ162" s="230" t="s">
        <v>162</v>
      </c>
      <c r="AR162" s="144" t="s">
        <v>474</v>
      </c>
      <c r="AS162" s="167" t="str">
        <f t="shared" si="58"/>
        <v>埼玉県鴻巣市</v>
      </c>
      <c r="AT162" s="142">
        <v>10.42</v>
      </c>
      <c r="AU162" s="144">
        <v>10.33</v>
      </c>
      <c r="AV162" s="167">
        <v>10.27</v>
      </c>
    </row>
    <row r="163" spans="10:48">
      <c r="J163" s="2"/>
      <c r="K163" s="2"/>
      <c r="L163" s="2"/>
      <c r="M163" s="2"/>
      <c r="N163" s="2"/>
      <c r="AJ163" s="2"/>
      <c r="AL163" s="4" t="s">
        <v>130</v>
      </c>
      <c r="AM163" s="4" t="s">
        <v>475</v>
      </c>
      <c r="AO163" s="8" t="s">
        <v>441</v>
      </c>
      <c r="AP163" s="12">
        <v>0.06</v>
      </c>
      <c r="AQ163" s="230" t="s">
        <v>162</v>
      </c>
      <c r="AR163" s="144" t="s">
        <v>476</v>
      </c>
      <c r="AS163" s="167" t="str">
        <f t="shared" si="58"/>
        <v>埼玉県上尾市</v>
      </c>
      <c r="AT163" s="142">
        <v>10.42</v>
      </c>
      <c r="AU163" s="144">
        <v>10.33</v>
      </c>
      <c r="AV163" s="167">
        <v>10.27</v>
      </c>
    </row>
    <row r="164" spans="10:48">
      <c r="J164" s="2"/>
      <c r="K164" s="2"/>
      <c r="L164" s="2"/>
      <c r="M164" s="2"/>
      <c r="N164" s="2"/>
      <c r="AJ164" s="2"/>
      <c r="AL164" s="4" t="s">
        <v>130</v>
      </c>
      <c r="AM164" s="4" t="s">
        <v>477</v>
      </c>
      <c r="AO164" s="8" t="s">
        <v>441</v>
      </c>
      <c r="AP164" s="12">
        <v>0.06</v>
      </c>
      <c r="AQ164" s="230" t="s">
        <v>162</v>
      </c>
      <c r="AR164" s="144" t="s">
        <v>478</v>
      </c>
      <c r="AS164" s="167" t="str">
        <f t="shared" si="58"/>
        <v>埼玉県越谷市</v>
      </c>
      <c r="AT164" s="142">
        <v>10.42</v>
      </c>
      <c r="AU164" s="144">
        <v>10.33</v>
      </c>
      <c r="AV164" s="167">
        <v>10.27</v>
      </c>
    </row>
    <row r="165" spans="10:48">
      <c r="J165" s="2"/>
      <c r="K165" s="2"/>
      <c r="L165" s="2"/>
      <c r="M165" s="2"/>
      <c r="N165" s="2"/>
      <c r="AJ165" s="2"/>
      <c r="AL165" s="4" t="s">
        <v>130</v>
      </c>
      <c r="AM165" s="4" t="s">
        <v>479</v>
      </c>
      <c r="AO165" s="8" t="s">
        <v>441</v>
      </c>
      <c r="AP165" s="12">
        <v>0.06</v>
      </c>
      <c r="AQ165" s="230" t="s">
        <v>162</v>
      </c>
      <c r="AR165" s="144" t="s">
        <v>480</v>
      </c>
      <c r="AS165" s="167" t="str">
        <f t="shared" si="58"/>
        <v>埼玉県蕨市</v>
      </c>
      <c r="AT165" s="142">
        <v>10.42</v>
      </c>
      <c r="AU165" s="144">
        <v>10.33</v>
      </c>
      <c r="AV165" s="167">
        <v>10.27</v>
      </c>
    </row>
    <row r="166" spans="10:48">
      <c r="J166" s="2"/>
      <c r="K166" s="2"/>
      <c r="L166" s="2"/>
      <c r="M166" s="2"/>
      <c r="N166" s="2"/>
      <c r="AJ166" s="2"/>
      <c r="AL166" s="4" t="s">
        <v>130</v>
      </c>
      <c r="AM166" s="4" t="s">
        <v>481</v>
      </c>
      <c r="AO166" s="8" t="s">
        <v>441</v>
      </c>
      <c r="AP166" s="12">
        <v>0.06</v>
      </c>
      <c r="AQ166" s="230" t="s">
        <v>162</v>
      </c>
      <c r="AR166" s="144" t="s">
        <v>482</v>
      </c>
      <c r="AS166" s="167" t="str">
        <f t="shared" si="58"/>
        <v>埼玉県入間市</v>
      </c>
      <c r="AT166" s="142">
        <v>10.42</v>
      </c>
      <c r="AU166" s="144">
        <v>10.33</v>
      </c>
      <c r="AV166" s="167">
        <v>10.27</v>
      </c>
    </row>
    <row r="167" spans="10:48">
      <c r="J167" s="2"/>
      <c r="K167" s="2"/>
      <c r="L167" s="2"/>
      <c r="M167" s="2"/>
      <c r="N167" s="2"/>
      <c r="AJ167" s="2"/>
      <c r="AL167" s="4" t="s">
        <v>130</v>
      </c>
      <c r="AM167" s="4" t="s">
        <v>483</v>
      </c>
      <c r="AO167" s="8" t="s">
        <v>441</v>
      </c>
      <c r="AP167" s="12">
        <v>0.06</v>
      </c>
      <c r="AQ167" s="230" t="s">
        <v>162</v>
      </c>
      <c r="AR167" s="144" t="s">
        <v>484</v>
      </c>
      <c r="AS167" s="167" t="str">
        <f t="shared" si="58"/>
        <v>埼玉県桶川市</v>
      </c>
      <c r="AT167" s="142">
        <v>10.42</v>
      </c>
      <c r="AU167" s="144">
        <v>10.33</v>
      </c>
      <c r="AV167" s="167">
        <v>10.27</v>
      </c>
    </row>
    <row r="168" spans="10:48">
      <c r="J168" s="2"/>
      <c r="K168" s="2"/>
      <c r="L168" s="2"/>
      <c r="M168" s="2"/>
      <c r="N168" s="2"/>
      <c r="AJ168" s="2"/>
      <c r="AL168" s="4" t="s">
        <v>130</v>
      </c>
      <c r="AM168" s="4" t="s">
        <v>485</v>
      </c>
      <c r="AO168" s="8" t="s">
        <v>441</v>
      </c>
      <c r="AP168" s="12">
        <v>0.06</v>
      </c>
      <c r="AQ168" s="230" t="s">
        <v>162</v>
      </c>
      <c r="AR168" s="144" t="s">
        <v>486</v>
      </c>
      <c r="AS168" s="167" t="str">
        <f t="shared" si="58"/>
        <v>埼玉県久喜市</v>
      </c>
      <c r="AT168" s="142">
        <v>10.42</v>
      </c>
      <c r="AU168" s="144">
        <v>10.33</v>
      </c>
      <c r="AV168" s="167">
        <v>10.27</v>
      </c>
    </row>
    <row r="169" spans="10:48">
      <c r="J169" s="2"/>
      <c r="K169" s="2"/>
      <c r="L169" s="2"/>
      <c r="M169" s="2"/>
      <c r="N169" s="2"/>
      <c r="AJ169" s="2"/>
      <c r="AL169" s="4" t="s">
        <v>130</v>
      </c>
      <c r="AM169" s="4" t="s">
        <v>487</v>
      </c>
      <c r="AO169" s="8" t="s">
        <v>441</v>
      </c>
      <c r="AP169" s="12">
        <v>0.06</v>
      </c>
      <c r="AQ169" s="230" t="s">
        <v>162</v>
      </c>
      <c r="AR169" s="144" t="s">
        <v>488</v>
      </c>
      <c r="AS169" s="167" t="str">
        <f t="shared" si="58"/>
        <v>埼玉県北本市</v>
      </c>
      <c r="AT169" s="142">
        <v>10.42</v>
      </c>
      <c r="AU169" s="144">
        <v>10.33</v>
      </c>
      <c r="AV169" s="167">
        <v>10.27</v>
      </c>
    </row>
    <row r="170" spans="10:48">
      <c r="J170" s="2"/>
      <c r="K170" s="2"/>
      <c r="L170" s="2"/>
      <c r="M170" s="2"/>
      <c r="N170" s="2"/>
      <c r="AJ170" s="2"/>
      <c r="AL170" s="4" t="s">
        <v>130</v>
      </c>
      <c r="AM170" s="4" t="s">
        <v>489</v>
      </c>
      <c r="AO170" s="8" t="s">
        <v>441</v>
      </c>
      <c r="AP170" s="12">
        <v>0.06</v>
      </c>
      <c r="AQ170" s="230" t="s">
        <v>162</v>
      </c>
      <c r="AR170" s="144" t="s">
        <v>490</v>
      </c>
      <c r="AS170" s="167" t="str">
        <f t="shared" si="58"/>
        <v>埼玉県富士見市</v>
      </c>
      <c r="AT170" s="142">
        <v>10.42</v>
      </c>
      <c r="AU170" s="144">
        <v>10.33</v>
      </c>
      <c r="AV170" s="167">
        <v>10.27</v>
      </c>
    </row>
    <row r="171" spans="10:48">
      <c r="J171" s="2"/>
      <c r="K171" s="2"/>
      <c r="L171" s="2"/>
      <c r="M171" s="2"/>
      <c r="N171" s="2"/>
      <c r="AJ171" s="2"/>
      <c r="AL171" s="4" t="s">
        <v>130</v>
      </c>
      <c r="AM171" s="4" t="s">
        <v>491</v>
      </c>
      <c r="AO171" s="8" t="s">
        <v>441</v>
      </c>
      <c r="AP171" s="12">
        <v>0.06</v>
      </c>
      <c r="AQ171" s="230" t="s">
        <v>162</v>
      </c>
      <c r="AR171" s="144" t="s">
        <v>492</v>
      </c>
      <c r="AS171" s="167" t="str">
        <f t="shared" si="58"/>
        <v>埼玉県三郷市</v>
      </c>
      <c r="AT171" s="142">
        <v>10.42</v>
      </c>
      <c r="AU171" s="144">
        <v>10.33</v>
      </c>
      <c r="AV171" s="167">
        <v>10.27</v>
      </c>
    </row>
    <row r="172" spans="10:48">
      <c r="J172" s="2"/>
      <c r="K172" s="2"/>
      <c r="L172" s="2"/>
      <c r="M172" s="2"/>
      <c r="N172" s="2"/>
      <c r="AJ172" s="2"/>
      <c r="AL172" s="4" t="s">
        <v>130</v>
      </c>
      <c r="AM172" s="4" t="s">
        <v>493</v>
      </c>
      <c r="AO172" s="8" t="s">
        <v>441</v>
      </c>
      <c r="AP172" s="12">
        <v>0.06</v>
      </c>
      <c r="AQ172" s="230" t="s">
        <v>162</v>
      </c>
      <c r="AR172" s="144" t="s">
        <v>494</v>
      </c>
      <c r="AS172" s="167" t="str">
        <f t="shared" si="58"/>
        <v>埼玉県蓮田市</v>
      </c>
      <c r="AT172" s="142">
        <v>10.42</v>
      </c>
      <c r="AU172" s="144">
        <v>10.33</v>
      </c>
      <c r="AV172" s="167">
        <v>10.27</v>
      </c>
    </row>
    <row r="173" spans="10:48">
      <c r="J173" s="2"/>
      <c r="K173" s="2"/>
      <c r="L173" s="2"/>
      <c r="M173" s="2"/>
      <c r="N173" s="2"/>
      <c r="AJ173" s="2"/>
      <c r="AL173" s="4" t="s">
        <v>130</v>
      </c>
      <c r="AM173" s="4" t="s">
        <v>495</v>
      </c>
      <c r="AO173" s="8" t="s">
        <v>441</v>
      </c>
      <c r="AP173" s="12">
        <v>0.06</v>
      </c>
      <c r="AQ173" s="230" t="s">
        <v>162</v>
      </c>
      <c r="AR173" s="144" t="s">
        <v>496</v>
      </c>
      <c r="AS173" s="167" t="str">
        <f t="shared" si="58"/>
        <v>埼玉県坂戸市</v>
      </c>
      <c r="AT173" s="142">
        <v>10.42</v>
      </c>
      <c r="AU173" s="144">
        <v>10.33</v>
      </c>
      <c r="AV173" s="167">
        <v>10.27</v>
      </c>
    </row>
    <row r="174" spans="10:48">
      <c r="J174" s="2"/>
      <c r="K174" s="2"/>
      <c r="L174" s="2"/>
      <c r="M174" s="2"/>
      <c r="N174" s="2"/>
      <c r="AJ174" s="2"/>
      <c r="AL174" s="4" t="s">
        <v>130</v>
      </c>
      <c r="AM174" s="4" t="s">
        <v>497</v>
      </c>
      <c r="AO174" s="8" t="s">
        <v>441</v>
      </c>
      <c r="AP174" s="12">
        <v>0.06</v>
      </c>
      <c r="AQ174" s="230" t="s">
        <v>162</v>
      </c>
      <c r="AR174" s="144" t="s">
        <v>498</v>
      </c>
      <c r="AS174" s="167" t="str">
        <f t="shared" si="58"/>
        <v>埼玉県幸手市</v>
      </c>
      <c r="AT174" s="142">
        <v>10.42</v>
      </c>
      <c r="AU174" s="144">
        <v>10.33</v>
      </c>
      <c r="AV174" s="167">
        <v>10.27</v>
      </c>
    </row>
    <row r="175" spans="10:48">
      <c r="J175" s="2"/>
      <c r="K175" s="2"/>
      <c r="L175" s="2"/>
      <c r="M175" s="2"/>
      <c r="N175" s="2"/>
      <c r="AJ175" s="2"/>
      <c r="AL175" s="4" t="s">
        <v>130</v>
      </c>
      <c r="AM175" s="4" t="s">
        <v>499</v>
      </c>
      <c r="AO175" s="8" t="s">
        <v>441</v>
      </c>
      <c r="AP175" s="12">
        <v>0.06</v>
      </c>
      <c r="AQ175" s="230" t="s">
        <v>162</v>
      </c>
      <c r="AR175" s="144" t="s">
        <v>500</v>
      </c>
      <c r="AS175" s="167" t="str">
        <f t="shared" si="58"/>
        <v>埼玉県鶴ヶ島市</v>
      </c>
      <c r="AT175" s="142">
        <v>10.42</v>
      </c>
      <c r="AU175" s="144">
        <v>10.33</v>
      </c>
      <c r="AV175" s="167">
        <v>10.27</v>
      </c>
    </row>
    <row r="176" spans="10:48">
      <c r="J176" s="2"/>
      <c r="K176" s="2"/>
      <c r="L176" s="2"/>
      <c r="M176" s="2"/>
      <c r="N176" s="2"/>
      <c r="AJ176" s="2"/>
      <c r="AL176" s="4" t="s">
        <v>130</v>
      </c>
      <c r="AM176" s="4" t="s">
        <v>501</v>
      </c>
      <c r="AO176" s="8" t="s">
        <v>441</v>
      </c>
      <c r="AP176" s="12">
        <v>0.06</v>
      </c>
      <c r="AQ176" s="230" t="s">
        <v>162</v>
      </c>
      <c r="AR176" s="144" t="s">
        <v>502</v>
      </c>
      <c r="AS176" s="167" t="str">
        <f t="shared" si="58"/>
        <v>埼玉県吉川市</v>
      </c>
      <c r="AT176" s="142">
        <v>10.42</v>
      </c>
      <c r="AU176" s="144">
        <v>10.33</v>
      </c>
      <c r="AV176" s="167">
        <v>10.27</v>
      </c>
    </row>
    <row r="177" spans="10:48">
      <c r="J177" s="2"/>
      <c r="K177" s="2"/>
      <c r="L177" s="2"/>
      <c r="M177" s="2"/>
      <c r="N177" s="2"/>
      <c r="AJ177" s="2"/>
      <c r="AL177" s="4" t="s">
        <v>130</v>
      </c>
      <c r="AM177" s="4" t="s">
        <v>503</v>
      </c>
      <c r="AO177" s="8" t="s">
        <v>441</v>
      </c>
      <c r="AP177" s="12">
        <v>0.06</v>
      </c>
      <c r="AQ177" s="230" t="s">
        <v>162</v>
      </c>
      <c r="AR177" s="144" t="s">
        <v>2343</v>
      </c>
      <c r="AS177" s="167" t="str">
        <f t="shared" si="58"/>
        <v>埼玉県白岡市</v>
      </c>
      <c r="AT177" s="142">
        <v>10.42</v>
      </c>
      <c r="AU177" s="144">
        <v>10.33</v>
      </c>
      <c r="AV177" s="167">
        <v>10.27</v>
      </c>
    </row>
    <row r="178" spans="10:48">
      <c r="J178" s="2"/>
      <c r="K178" s="2"/>
      <c r="L178" s="2"/>
      <c r="M178" s="2"/>
      <c r="N178" s="2"/>
      <c r="AJ178" s="2"/>
      <c r="AL178" s="4" t="s">
        <v>130</v>
      </c>
      <c r="AM178" s="4" t="s">
        <v>504</v>
      </c>
      <c r="AO178" s="8" t="s">
        <v>441</v>
      </c>
      <c r="AP178" s="12">
        <v>0.06</v>
      </c>
      <c r="AQ178" s="230" t="s">
        <v>162</v>
      </c>
      <c r="AR178" s="144" t="s">
        <v>505</v>
      </c>
      <c r="AS178" s="167" t="str">
        <f t="shared" si="58"/>
        <v>埼玉県伊奈町</v>
      </c>
      <c r="AT178" s="142">
        <v>10.42</v>
      </c>
      <c r="AU178" s="144">
        <v>10.33</v>
      </c>
      <c r="AV178" s="167">
        <v>10.27</v>
      </c>
    </row>
    <row r="179" spans="10:48">
      <c r="J179" s="2"/>
      <c r="K179" s="2"/>
      <c r="L179" s="2"/>
      <c r="M179" s="2"/>
      <c r="N179" s="2"/>
      <c r="AJ179" s="2"/>
      <c r="AL179" s="4" t="s">
        <v>130</v>
      </c>
      <c r="AM179" s="4" t="s">
        <v>506</v>
      </c>
      <c r="AO179" s="8" t="s">
        <v>441</v>
      </c>
      <c r="AP179" s="12">
        <v>0.06</v>
      </c>
      <c r="AQ179" s="230" t="s">
        <v>162</v>
      </c>
      <c r="AR179" s="144" t="s">
        <v>507</v>
      </c>
      <c r="AS179" s="167" t="str">
        <f t="shared" si="58"/>
        <v>埼玉県三芳町</v>
      </c>
      <c r="AT179" s="142">
        <v>10.42</v>
      </c>
      <c r="AU179" s="144">
        <v>10.33</v>
      </c>
      <c r="AV179" s="167">
        <v>10.27</v>
      </c>
    </row>
    <row r="180" spans="10:48">
      <c r="J180" s="2"/>
      <c r="K180" s="2"/>
      <c r="L180" s="2"/>
      <c r="M180" s="2"/>
      <c r="N180" s="2"/>
      <c r="AJ180" s="2"/>
      <c r="AL180" s="4" t="s">
        <v>130</v>
      </c>
      <c r="AM180" s="4" t="s">
        <v>508</v>
      </c>
      <c r="AO180" s="8" t="s">
        <v>441</v>
      </c>
      <c r="AP180" s="12">
        <v>0.06</v>
      </c>
      <c r="AQ180" s="230" t="s">
        <v>162</v>
      </c>
      <c r="AR180" s="144" t="s">
        <v>509</v>
      </c>
      <c r="AS180" s="167" t="str">
        <f t="shared" si="58"/>
        <v>埼玉県宮代町</v>
      </c>
      <c r="AT180" s="142">
        <v>10.42</v>
      </c>
      <c r="AU180" s="144">
        <v>10.33</v>
      </c>
      <c r="AV180" s="167">
        <v>10.27</v>
      </c>
    </row>
    <row r="181" spans="10:48">
      <c r="J181" s="2"/>
      <c r="K181" s="2"/>
      <c r="L181" s="2"/>
      <c r="M181" s="2"/>
      <c r="N181" s="2"/>
      <c r="AJ181" s="2"/>
      <c r="AL181" s="4" t="s">
        <v>130</v>
      </c>
      <c r="AM181" s="4" t="s">
        <v>510</v>
      </c>
      <c r="AO181" s="8" t="s">
        <v>441</v>
      </c>
      <c r="AP181" s="12">
        <v>0.06</v>
      </c>
      <c r="AQ181" s="230" t="s">
        <v>162</v>
      </c>
      <c r="AR181" s="144" t="s">
        <v>511</v>
      </c>
      <c r="AS181" s="167" t="str">
        <f t="shared" si="58"/>
        <v>埼玉県杉戸町</v>
      </c>
      <c r="AT181" s="142">
        <v>10.42</v>
      </c>
      <c r="AU181" s="144">
        <v>10.33</v>
      </c>
      <c r="AV181" s="167">
        <v>10.27</v>
      </c>
    </row>
    <row r="182" spans="10:48">
      <c r="J182" s="2"/>
      <c r="K182" s="2"/>
      <c r="L182" s="2"/>
      <c r="M182" s="2"/>
      <c r="N182" s="2"/>
      <c r="AJ182" s="2"/>
      <c r="AL182" s="4" t="s">
        <v>130</v>
      </c>
      <c r="AM182" s="4" t="s">
        <v>1936</v>
      </c>
      <c r="AO182" s="8" t="s">
        <v>441</v>
      </c>
      <c r="AP182" s="12">
        <v>0.06</v>
      </c>
      <c r="AQ182" s="230" t="s">
        <v>162</v>
      </c>
      <c r="AR182" s="144" t="s">
        <v>512</v>
      </c>
      <c r="AS182" s="167" t="str">
        <f t="shared" si="58"/>
        <v>埼玉県松伏町</v>
      </c>
      <c r="AT182" s="142">
        <v>10.42</v>
      </c>
      <c r="AU182" s="144">
        <v>10.33</v>
      </c>
      <c r="AV182" s="167">
        <v>10.27</v>
      </c>
    </row>
    <row r="183" spans="10:48">
      <c r="J183" s="2"/>
      <c r="K183" s="2"/>
      <c r="L183" s="2"/>
      <c r="M183" s="2"/>
      <c r="N183" s="2"/>
      <c r="AJ183" s="2"/>
      <c r="AL183" s="4" t="s">
        <v>130</v>
      </c>
      <c r="AM183" s="4" t="s">
        <v>1937</v>
      </c>
      <c r="AO183" s="8" t="s">
        <v>441</v>
      </c>
      <c r="AP183" s="12">
        <v>0.06</v>
      </c>
      <c r="AQ183" s="230" t="s">
        <v>164</v>
      </c>
      <c r="AR183" s="144" t="s">
        <v>513</v>
      </c>
      <c r="AS183" s="167" t="str">
        <f t="shared" si="58"/>
        <v>千葉県木更津市</v>
      </c>
      <c r="AT183" s="142">
        <v>10.42</v>
      </c>
      <c r="AU183" s="144">
        <v>10.33</v>
      </c>
      <c r="AV183" s="167">
        <v>10.27</v>
      </c>
    </row>
    <row r="184" spans="10:48">
      <c r="J184" s="2"/>
      <c r="K184" s="2"/>
      <c r="L184" s="2"/>
      <c r="M184" s="2"/>
      <c r="N184" s="2"/>
      <c r="AJ184" s="2"/>
      <c r="AL184" s="4" t="s">
        <v>130</v>
      </c>
      <c r="AM184" s="4" t="s">
        <v>514</v>
      </c>
      <c r="AO184" s="8" t="s">
        <v>441</v>
      </c>
      <c r="AP184" s="12">
        <v>0.06</v>
      </c>
      <c r="AQ184" s="230" t="s">
        <v>164</v>
      </c>
      <c r="AR184" s="144" t="s">
        <v>515</v>
      </c>
      <c r="AS184" s="167" t="str">
        <f t="shared" si="58"/>
        <v>千葉県野田市</v>
      </c>
      <c r="AT184" s="142">
        <v>10.42</v>
      </c>
      <c r="AU184" s="144">
        <v>10.33</v>
      </c>
      <c r="AV184" s="167">
        <v>10.27</v>
      </c>
    </row>
    <row r="185" spans="10:48">
      <c r="J185" s="2"/>
      <c r="K185" s="2"/>
      <c r="L185" s="2"/>
      <c r="M185" s="2"/>
      <c r="N185" s="2"/>
      <c r="AJ185" s="2"/>
      <c r="AL185" s="4" t="s">
        <v>130</v>
      </c>
      <c r="AM185" s="4" t="s">
        <v>516</v>
      </c>
      <c r="AO185" s="8" t="s">
        <v>441</v>
      </c>
      <c r="AP185" s="12">
        <v>0.06</v>
      </c>
      <c r="AQ185" s="230" t="s">
        <v>164</v>
      </c>
      <c r="AR185" s="144" t="s">
        <v>517</v>
      </c>
      <c r="AS185" s="167" t="str">
        <f t="shared" si="58"/>
        <v>千葉県茂原市</v>
      </c>
      <c r="AT185" s="142">
        <v>10.42</v>
      </c>
      <c r="AU185" s="144">
        <v>10.33</v>
      </c>
      <c r="AV185" s="167">
        <v>10.27</v>
      </c>
    </row>
    <row r="186" spans="10:48">
      <c r="J186" s="2"/>
      <c r="K186" s="2"/>
      <c r="L186" s="2"/>
      <c r="M186" s="2"/>
      <c r="N186" s="2"/>
      <c r="AJ186" s="2"/>
      <c r="AL186" s="4" t="s">
        <v>130</v>
      </c>
      <c r="AM186" s="4" t="s">
        <v>518</v>
      </c>
      <c r="AO186" s="8" t="s">
        <v>441</v>
      </c>
      <c r="AP186" s="12">
        <v>0.06</v>
      </c>
      <c r="AQ186" s="230" t="s">
        <v>164</v>
      </c>
      <c r="AR186" s="144" t="s">
        <v>519</v>
      </c>
      <c r="AS186" s="167" t="str">
        <f t="shared" si="58"/>
        <v>千葉県柏市</v>
      </c>
      <c r="AT186" s="142">
        <v>10.42</v>
      </c>
      <c r="AU186" s="144">
        <v>10.33</v>
      </c>
      <c r="AV186" s="167">
        <v>10.27</v>
      </c>
    </row>
    <row r="187" spans="10:48">
      <c r="J187" s="2"/>
      <c r="K187" s="2"/>
      <c r="L187" s="2"/>
      <c r="M187" s="2"/>
      <c r="N187" s="2"/>
      <c r="AJ187" s="2"/>
      <c r="AL187" s="4" t="s">
        <v>130</v>
      </c>
      <c r="AM187" s="4" t="s">
        <v>520</v>
      </c>
      <c r="AO187" s="8" t="s">
        <v>441</v>
      </c>
      <c r="AP187" s="12">
        <v>0.06</v>
      </c>
      <c r="AQ187" s="230" t="s">
        <v>164</v>
      </c>
      <c r="AR187" s="144" t="s">
        <v>521</v>
      </c>
      <c r="AS187" s="167" t="str">
        <f t="shared" si="58"/>
        <v>千葉県流山市</v>
      </c>
      <c r="AT187" s="142">
        <v>10.42</v>
      </c>
      <c r="AU187" s="144">
        <v>10.33</v>
      </c>
      <c r="AV187" s="167">
        <v>10.27</v>
      </c>
    </row>
    <row r="188" spans="10:48">
      <c r="J188" s="2"/>
      <c r="K188" s="2"/>
      <c r="L188" s="2"/>
      <c r="M188" s="2"/>
      <c r="N188" s="2"/>
      <c r="AJ188" s="2"/>
      <c r="AL188" s="4" t="s">
        <v>137</v>
      </c>
      <c r="AM188" s="4" t="s">
        <v>522</v>
      </c>
      <c r="AO188" s="8" t="s">
        <v>441</v>
      </c>
      <c r="AP188" s="12">
        <v>0.06</v>
      </c>
      <c r="AQ188" s="230" t="s">
        <v>164</v>
      </c>
      <c r="AR188" s="144" t="s">
        <v>523</v>
      </c>
      <c r="AS188" s="167" t="str">
        <f t="shared" si="58"/>
        <v>千葉県我孫子市</v>
      </c>
      <c r="AT188" s="142">
        <v>10.42</v>
      </c>
      <c r="AU188" s="144">
        <v>10.33</v>
      </c>
      <c r="AV188" s="167">
        <v>10.27</v>
      </c>
    </row>
    <row r="189" spans="10:48">
      <c r="J189" s="2"/>
      <c r="K189" s="2"/>
      <c r="L189" s="2"/>
      <c r="M189" s="2"/>
      <c r="N189" s="2"/>
      <c r="AJ189" s="2"/>
      <c r="AL189" s="4" t="s">
        <v>137</v>
      </c>
      <c r="AM189" s="4" t="s">
        <v>524</v>
      </c>
      <c r="AO189" s="8" t="s">
        <v>441</v>
      </c>
      <c r="AP189" s="12">
        <v>0.06</v>
      </c>
      <c r="AQ189" s="230" t="s">
        <v>164</v>
      </c>
      <c r="AR189" s="144" t="s">
        <v>525</v>
      </c>
      <c r="AS189" s="167" t="str">
        <f t="shared" si="58"/>
        <v>千葉県鎌ケ谷市</v>
      </c>
      <c r="AT189" s="142">
        <v>10.42</v>
      </c>
      <c r="AU189" s="144">
        <v>10.33</v>
      </c>
      <c r="AV189" s="167">
        <v>10.27</v>
      </c>
    </row>
    <row r="190" spans="10:48">
      <c r="J190" s="2"/>
      <c r="K190" s="2"/>
      <c r="L190" s="2"/>
      <c r="M190" s="2"/>
      <c r="N190" s="2"/>
      <c r="AJ190" s="2"/>
      <c r="AL190" s="4" t="s">
        <v>137</v>
      </c>
      <c r="AM190" s="4" t="s">
        <v>526</v>
      </c>
      <c r="AO190" s="8" t="s">
        <v>441</v>
      </c>
      <c r="AP190" s="12">
        <v>0.06</v>
      </c>
      <c r="AQ190" s="230" t="s">
        <v>164</v>
      </c>
      <c r="AR190" s="144" t="s">
        <v>527</v>
      </c>
      <c r="AS190" s="167" t="str">
        <f t="shared" si="58"/>
        <v>千葉県白井市</v>
      </c>
      <c r="AT190" s="142">
        <v>10.42</v>
      </c>
      <c r="AU190" s="144">
        <v>10.33</v>
      </c>
      <c r="AV190" s="167">
        <v>10.27</v>
      </c>
    </row>
    <row r="191" spans="10:48">
      <c r="J191" s="2"/>
      <c r="K191" s="2"/>
      <c r="L191" s="2"/>
      <c r="M191" s="2"/>
      <c r="N191" s="2"/>
      <c r="AJ191" s="2"/>
      <c r="AL191" s="4" t="s">
        <v>137</v>
      </c>
      <c r="AM191" s="4" t="s">
        <v>528</v>
      </c>
      <c r="AO191" s="8" t="s">
        <v>441</v>
      </c>
      <c r="AP191" s="12">
        <v>0.06</v>
      </c>
      <c r="AQ191" s="230" t="s">
        <v>164</v>
      </c>
      <c r="AR191" s="144" t="s">
        <v>529</v>
      </c>
      <c r="AS191" s="167" t="str">
        <f t="shared" si="58"/>
        <v>千葉県酒々井町</v>
      </c>
      <c r="AT191" s="142">
        <v>10.42</v>
      </c>
      <c r="AU191" s="144">
        <v>10.33</v>
      </c>
      <c r="AV191" s="167">
        <v>10.27</v>
      </c>
    </row>
    <row r="192" spans="10:48">
      <c r="J192" s="2"/>
      <c r="K192" s="2"/>
      <c r="L192" s="2"/>
      <c r="M192" s="2"/>
      <c r="N192" s="2"/>
      <c r="AJ192" s="2"/>
      <c r="AL192" s="4" t="s">
        <v>137</v>
      </c>
      <c r="AM192" s="4" t="s">
        <v>530</v>
      </c>
      <c r="AO192" s="8" t="s">
        <v>441</v>
      </c>
      <c r="AP192" s="12">
        <v>0.06</v>
      </c>
      <c r="AQ192" s="230" t="s">
        <v>166</v>
      </c>
      <c r="AR192" s="144" t="s">
        <v>531</v>
      </c>
      <c r="AS192" s="167" t="str">
        <f t="shared" si="58"/>
        <v>東京都武蔵村山市</v>
      </c>
      <c r="AT192" s="142">
        <v>10.42</v>
      </c>
      <c r="AU192" s="144">
        <v>10.33</v>
      </c>
      <c r="AV192" s="167">
        <v>10.27</v>
      </c>
    </row>
    <row r="193" spans="10:48">
      <c r="J193" s="2"/>
      <c r="K193" s="2"/>
      <c r="L193" s="2"/>
      <c r="M193" s="2"/>
      <c r="N193" s="2"/>
      <c r="AJ193" s="2"/>
      <c r="AL193" s="4" t="s">
        <v>137</v>
      </c>
      <c r="AM193" s="4" t="s">
        <v>532</v>
      </c>
      <c r="AO193" s="8" t="s">
        <v>441</v>
      </c>
      <c r="AP193" s="12">
        <v>0.06</v>
      </c>
      <c r="AQ193" s="230" t="s">
        <v>166</v>
      </c>
      <c r="AR193" s="144" t="s">
        <v>533</v>
      </c>
      <c r="AS193" s="167" t="str">
        <f t="shared" si="58"/>
        <v>東京都羽村市</v>
      </c>
      <c r="AT193" s="142">
        <v>10.42</v>
      </c>
      <c r="AU193" s="144">
        <v>10.33</v>
      </c>
      <c r="AV193" s="167">
        <v>10.27</v>
      </c>
    </row>
    <row r="194" spans="10:48">
      <c r="J194" s="2"/>
      <c r="K194" s="2"/>
      <c r="L194" s="2"/>
      <c r="M194" s="2"/>
      <c r="N194" s="2"/>
      <c r="AJ194" s="2"/>
      <c r="AL194" s="4" t="s">
        <v>137</v>
      </c>
      <c r="AM194" s="4" t="s">
        <v>534</v>
      </c>
      <c r="AO194" s="8" t="s">
        <v>441</v>
      </c>
      <c r="AP194" s="12">
        <v>0.06</v>
      </c>
      <c r="AQ194" s="230" t="s">
        <v>166</v>
      </c>
      <c r="AR194" s="144" t="s">
        <v>2344</v>
      </c>
      <c r="AS194" s="167" t="str">
        <f t="shared" si="58"/>
        <v>東京都瑞穂町</v>
      </c>
      <c r="AT194" s="142">
        <v>10.42</v>
      </c>
      <c r="AU194" s="144">
        <v>10.33</v>
      </c>
      <c r="AV194" s="167">
        <v>10.27</v>
      </c>
    </row>
    <row r="195" spans="10:48">
      <c r="J195" s="2"/>
      <c r="K195" s="2"/>
      <c r="L195" s="2"/>
      <c r="M195" s="2"/>
      <c r="N195" s="2"/>
      <c r="AJ195" s="2"/>
      <c r="AL195" s="4" t="s">
        <v>137</v>
      </c>
      <c r="AM195" s="4" t="s">
        <v>535</v>
      </c>
      <c r="AO195" s="8" t="s">
        <v>441</v>
      </c>
      <c r="AP195" s="12">
        <v>0.06</v>
      </c>
      <c r="AQ195" s="230" t="s">
        <v>166</v>
      </c>
      <c r="AR195" s="144" t="s">
        <v>536</v>
      </c>
      <c r="AS195" s="167" t="str">
        <f t="shared" si="58"/>
        <v>東京都奥多摩町</v>
      </c>
      <c r="AT195" s="142">
        <v>10.42</v>
      </c>
      <c r="AU195" s="144">
        <v>10.33</v>
      </c>
      <c r="AV195" s="167">
        <v>10.27</v>
      </c>
    </row>
    <row r="196" spans="10:48">
      <c r="J196" s="2"/>
      <c r="K196" s="2"/>
      <c r="L196" s="2"/>
      <c r="M196" s="2"/>
      <c r="N196" s="2"/>
      <c r="AJ196" s="2"/>
      <c r="AL196" s="4" t="s">
        <v>137</v>
      </c>
      <c r="AM196" s="4" t="s">
        <v>537</v>
      </c>
      <c r="AO196" s="8" t="s">
        <v>441</v>
      </c>
      <c r="AP196" s="12">
        <v>0.06</v>
      </c>
      <c r="AQ196" s="230" t="s">
        <v>166</v>
      </c>
      <c r="AR196" s="144" t="s">
        <v>538</v>
      </c>
      <c r="AS196" s="167" t="str">
        <f t="shared" ref="AS196:AS259" si="59">AQ196&amp;AR196</f>
        <v>東京都檜原村</v>
      </c>
      <c r="AT196" s="142">
        <v>10.42</v>
      </c>
      <c r="AU196" s="144">
        <v>10.33</v>
      </c>
      <c r="AV196" s="167">
        <v>10.27</v>
      </c>
    </row>
    <row r="197" spans="10:48">
      <c r="J197" s="2"/>
      <c r="K197" s="2"/>
      <c r="L197" s="2"/>
      <c r="M197" s="2"/>
      <c r="N197" s="2"/>
      <c r="AJ197" s="2"/>
      <c r="AL197" s="4" t="s">
        <v>137</v>
      </c>
      <c r="AM197" s="4" t="s">
        <v>539</v>
      </c>
      <c r="AO197" s="8" t="s">
        <v>441</v>
      </c>
      <c r="AP197" s="12">
        <v>0.06</v>
      </c>
      <c r="AQ197" s="230" t="s">
        <v>168</v>
      </c>
      <c r="AR197" s="144" t="s">
        <v>540</v>
      </c>
      <c r="AS197" s="167" t="str">
        <f t="shared" si="59"/>
        <v>神奈川県秦野市</v>
      </c>
      <c r="AT197" s="142">
        <v>10.42</v>
      </c>
      <c r="AU197" s="144">
        <v>10.33</v>
      </c>
      <c r="AV197" s="167">
        <v>10.27</v>
      </c>
    </row>
    <row r="198" spans="10:48">
      <c r="J198" s="2"/>
      <c r="K198" s="2"/>
      <c r="L198" s="2"/>
      <c r="M198" s="2"/>
      <c r="N198" s="2"/>
      <c r="AJ198" s="2"/>
      <c r="AL198" s="4" t="s">
        <v>137</v>
      </c>
      <c r="AM198" s="4" t="s">
        <v>541</v>
      </c>
      <c r="AO198" s="8" t="s">
        <v>441</v>
      </c>
      <c r="AP198" s="12">
        <v>0.06</v>
      </c>
      <c r="AQ198" s="230" t="s">
        <v>168</v>
      </c>
      <c r="AR198" s="144" t="s">
        <v>542</v>
      </c>
      <c r="AS198" s="167" t="str">
        <f t="shared" si="59"/>
        <v>神奈川県大磯町</v>
      </c>
      <c r="AT198" s="142">
        <v>10.42</v>
      </c>
      <c r="AU198" s="144">
        <v>10.33</v>
      </c>
      <c r="AV198" s="167">
        <v>10.27</v>
      </c>
    </row>
    <row r="199" spans="10:48">
      <c r="J199" s="2"/>
      <c r="K199" s="2"/>
      <c r="L199" s="2"/>
      <c r="M199" s="2"/>
      <c r="N199" s="2"/>
      <c r="AJ199" s="2"/>
      <c r="AL199" s="4" t="s">
        <v>137</v>
      </c>
      <c r="AM199" s="4" t="s">
        <v>543</v>
      </c>
      <c r="AO199" s="8" t="s">
        <v>441</v>
      </c>
      <c r="AP199" s="12">
        <v>0.06</v>
      </c>
      <c r="AQ199" s="230" t="s">
        <v>168</v>
      </c>
      <c r="AR199" s="144" t="s">
        <v>544</v>
      </c>
      <c r="AS199" s="167" t="str">
        <f t="shared" si="59"/>
        <v>神奈川県二宮町</v>
      </c>
      <c r="AT199" s="142">
        <v>10.42</v>
      </c>
      <c r="AU199" s="144">
        <v>10.33</v>
      </c>
      <c r="AV199" s="167">
        <v>10.27</v>
      </c>
    </row>
    <row r="200" spans="10:48">
      <c r="J200" s="2"/>
      <c r="K200" s="2"/>
      <c r="L200" s="2"/>
      <c r="M200" s="2"/>
      <c r="N200" s="2"/>
      <c r="AJ200" s="2"/>
      <c r="AL200" s="4" t="s">
        <v>137</v>
      </c>
      <c r="AM200" s="4" t="s">
        <v>545</v>
      </c>
      <c r="AO200" s="8" t="s">
        <v>441</v>
      </c>
      <c r="AP200" s="12">
        <v>0.06</v>
      </c>
      <c r="AQ200" s="230" t="s">
        <v>168</v>
      </c>
      <c r="AR200" s="144" t="s">
        <v>2345</v>
      </c>
      <c r="AS200" s="167" t="str">
        <f t="shared" si="59"/>
        <v>神奈川県中井町</v>
      </c>
      <c r="AT200" s="142">
        <v>10.42</v>
      </c>
      <c r="AU200" s="144">
        <v>10.33</v>
      </c>
      <c r="AV200" s="167">
        <v>10.27</v>
      </c>
    </row>
    <row r="201" spans="10:48">
      <c r="J201" s="2"/>
      <c r="K201" s="2"/>
      <c r="L201" s="2"/>
      <c r="M201" s="2"/>
      <c r="N201" s="2"/>
      <c r="AJ201" s="2"/>
      <c r="AL201" s="4" t="s">
        <v>137</v>
      </c>
      <c r="AM201" s="4" t="s">
        <v>546</v>
      </c>
      <c r="AO201" s="8" t="s">
        <v>441</v>
      </c>
      <c r="AP201" s="12">
        <v>0.06</v>
      </c>
      <c r="AQ201" s="230" t="s">
        <v>168</v>
      </c>
      <c r="AR201" s="144" t="s">
        <v>547</v>
      </c>
      <c r="AS201" s="167" t="str">
        <f t="shared" si="59"/>
        <v>神奈川県清川村</v>
      </c>
      <c r="AT201" s="142">
        <v>10.42</v>
      </c>
      <c r="AU201" s="144">
        <v>10.33</v>
      </c>
      <c r="AV201" s="167">
        <v>10.27</v>
      </c>
    </row>
    <row r="202" spans="10:48">
      <c r="J202" s="2"/>
      <c r="K202" s="2"/>
      <c r="L202" s="2"/>
      <c r="M202" s="2"/>
      <c r="N202" s="2"/>
      <c r="AJ202" s="2"/>
      <c r="AL202" s="4" t="s">
        <v>137</v>
      </c>
      <c r="AM202" s="4" t="s">
        <v>548</v>
      </c>
      <c r="AO202" s="8" t="s">
        <v>441</v>
      </c>
      <c r="AP202" s="12">
        <v>0.06</v>
      </c>
      <c r="AQ202" s="230" t="s">
        <v>181</v>
      </c>
      <c r="AR202" s="144" t="s">
        <v>549</v>
      </c>
      <c r="AS202" s="167" t="str">
        <f t="shared" si="59"/>
        <v>岐阜県岐阜市</v>
      </c>
      <c r="AT202" s="142">
        <v>10.42</v>
      </c>
      <c r="AU202" s="144">
        <v>10.33</v>
      </c>
      <c r="AV202" s="167">
        <v>10.27</v>
      </c>
    </row>
    <row r="203" spans="10:48">
      <c r="J203" s="2"/>
      <c r="K203" s="2"/>
      <c r="L203" s="2"/>
      <c r="M203" s="2"/>
      <c r="N203" s="2"/>
      <c r="AJ203" s="2"/>
      <c r="AL203" s="4" t="s">
        <v>137</v>
      </c>
      <c r="AM203" s="4" t="s">
        <v>550</v>
      </c>
      <c r="AO203" s="8" t="s">
        <v>441</v>
      </c>
      <c r="AP203" s="12">
        <v>0.06</v>
      </c>
      <c r="AQ203" s="230" t="s">
        <v>183</v>
      </c>
      <c r="AR203" s="144" t="s">
        <v>551</v>
      </c>
      <c r="AS203" s="167" t="str">
        <f t="shared" si="59"/>
        <v>静岡県静岡市</v>
      </c>
      <c r="AT203" s="142">
        <v>10.42</v>
      </c>
      <c r="AU203" s="144">
        <v>10.33</v>
      </c>
      <c r="AV203" s="167">
        <v>10.27</v>
      </c>
    </row>
    <row r="204" spans="10:48">
      <c r="J204" s="2"/>
      <c r="K204" s="2"/>
      <c r="L204" s="2"/>
      <c r="M204" s="2"/>
      <c r="N204" s="2"/>
      <c r="AJ204" s="2"/>
      <c r="AL204" s="4" t="s">
        <v>137</v>
      </c>
      <c r="AM204" s="4" t="s">
        <v>552</v>
      </c>
      <c r="AO204" s="8" t="s">
        <v>441</v>
      </c>
      <c r="AP204" s="12">
        <v>0.06</v>
      </c>
      <c r="AQ204" s="230" t="s">
        <v>185</v>
      </c>
      <c r="AR204" s="144" t="s">
        <v>553</v>
      </c>
      <c r="AS204" s="167" t="str">
        <f t="shared" si="59"/>
        <v>愛知県岡崎市</v>
      </c>
      <c r="AT204" s="142">
        <v>10.42</v>
      </c>
      <c r="AU204" s="144">
        <v>10.33</v>
      </c>
      <c r="AV204" s="167">
        <v>10.27</v>
      </c>
    </row>
    <row r="205" spans="10:48">
      <c r="J205" s="2"/>
      <c r="K205" s="2"/>
      <c r="L205" s="2"/>
      <c r="M205" s="2"/>
      <c r="N205" s="2"/>
      <c r="AJ205" s="2"/>
      <c r="AL205" s="4" t="s">
        <v>137</v>
      </c>
      <c r="AM205" s="4" t="s">
        <v>554</v>
      </c>
      <c r="AO205" s="8" t="s">
        <v>441</v>
      </c>
      <c r="AP205" s="12">
        <v>0.06</v>
      </c>
      <c r="AQ205" s="230" t="s">
        <v>185</v>
      </c>
      <c r="AR205" s="144" t="s">
        <v>555</v>
      </c>
      <c r="AS205" s="167" t="str">
        <f t="shared" si="59"/>
        <v>愛知県一宮市</v>
      </c>
      <c r="AT205" s="142">
        <v>10.42</v>
      </c>
      <c r="AU205" s="144">
        <v>10.33</v>
      </c>
      <c r="AV205" s="167">
        <v>10.27</v>
      </c>
    </row>
    <row r="206" spans="10:48">
      <c r="J206" s="2"/>
      <c r="K206" s="2"/>
      <c r="L206" s="2"/>
      <c r="M206" s="2"/>
      <c r="N206" s="2"/>
      <c r="AJ206" s="2"/>
      <c r="AL206" s="4" t="s">
        <v>137</v>
      </c>
      <c r="AM206" s="4" t="s">
        <v>556</v>
      </c>
      <c r="AO206" s="8" t="s">
        <v>441</v>
      </c>
      <c r="AP206" s="12">
        <v>0.06</v>
      </c>
      <c r="AQ206" s="230" t="s">
        <v>185</v>
      </c>
      <c r="AR206" s="144" t="s">
        <v>2346</v>
      </c>
      <c r="AS206" s="167" t="str">
        <f t="shared" si="59"/>
        <v>愛知県瀬戸市</v>
      </c>
      <c r="AT206" s="142">
        <v>10.42</v>
      </c>
      <c r="AU206" s="144">
        <v>10.33</v>
      </c>
      <c r="AV206" s="167">
        <v>10.27</v>
      </c>
    </row>
    <row r="207" spans="10:48">
      <c r="J207" s="2"/>
      <c r="K207" s="2"/>
      <c r="L207" s="2"/>
      <c r="M207" s="2"/>
      <c r="N207" s="2"/>
      <c r="AJ207" s="2"/>
      <c r="AL207" s="4" t="s">
        <v>137</v>
      </c>
      <c r="AM207" s="4" t="s">
        <v>557</v>
      </c>
      <c r="AO207" s="8" t="s">
        <v>441</v>
      </c>
      <c r="AP207" s="12">
        <v>0.06</v>
      </c>
      <c r="AQ207" s="230" t="s">
        <v>185</v>
      </c>
      <c r="AR207" s="144" t="s">
        <v>558</v>
      </c>
      <c r="AS207" s="167" t="str">
        <f t="shared" si="59"/>
        <v>愛知県春日井市</v>
      </c>
      <c r="AT207" s="142">
        <v>10.42</v>
      </c>
      <c r="AU207" s="144">
        <v>10.33</v>
      </c>
      <c r="AV207" s="167">
        <v>10.27</v>
      </c>
    </row>
    <row r="208" spans="10:48">
      <c r="J208" s="2"/>
      <c r="K208" s="2"/>
      <c r="L208" s="2"/>
      <c r="M208" s="2"/>
      <c r="N208" s="2"/>
      <c r="AJ208" s="2"/>
      <c r="AL208" s="4" t="s">
        <v>137</v>
      </c>
      <c r="AM208" s="4" t="s">
        <v>559</v>
      </c>
      <c r="AO208" s="8" t="s">
        <v>441</v>
      </c>
      <c r="AP208" s="12">
        <v>0.06</v>
      </c>
      <c r="AQ208" s="230" t="s">
        <v>185</v>
      </c>
      <c r="AR208" s="144" t="s">
        <v>560</v>
      </c>
      <c r="AS208" s="167" t="str">
        <f t="shared" si="59"/>
        <v>愛知県津島市</v>
      </c>
      <c r="AT208" s="142">
        <v>10.42</v>
      </c>
      <c r="AU208" s="144">
        <v>10.33</v>
      </c>
      <c r="AV208" s="167">
        <v>10.27</v>
      </c>
    </row>
    <row r="209" spans="10:48">
      <c r="J209" s="2"/>
      <c r="K209" s="2"/>
      <c r="L209" s="2"/>
      <c r="M209" s="2"/>
      <c r="N209" s="2"/>
      <c r="AJ209" s="2"/>
      <c r="AL209" s="4" t="s">
        <v>137</v>
      </c>
      <c r="AM209" s="4" t="s">
        <v>561</v>
      </c>
      <c r="AO209" s="8" t="s">
        <v>441</v>
      </c>
      <c r="AP209" s="12">
        <v>0.06</v>
      </c>
      <c r="AQ209" s="230" t="s">
        <v>185</v>
      </c>
      <c r="AR209" s="144" t="s">
        <v>562</v>
      </c>
      <c r="AS209" s="167" t="str">
        <f t="shared" si="59"/>
        <v>愛知県碧南市</v>
      </c>
      <c r="AT209" s="142">
        <v>10.42</v>
      </c>
      <c r="AU209" s="144">
        <v>10.33</v>
      </c>
      <c r="AV209" s="167">
        <v>10.27</v>
      </c>
    </row>
    <row r="210" spans="10:48">
      <c r="J210" s="2"/>
      <c r="K210" s="2"/>
      <c r="L210" s="2"/>
      <c r="M210" s="2"/>
      <c r="N210" s="2"/>
      <c r="AJ210" s="2"/>
      <c r="AL210" s="4" t="s">
        <v>137</v>
      </c>
      <c r="AM210" s="4" t="s">
        <v>563</v>
      </c>
      <c r="AO210" s="8" t="s">
        <v>441</v>
      </c>
      <c r="AP210" s="12">
        <v>0.06</v>
      </c>
      <c r="AQ210" s="230" t="s">
        <v>185</v>
      </c>
      <c r="AR210" s="144" t="s">
        <v>564</v>
      </c>
      <c r="AS210" s="167" t="str">
        <f t="shared" si="59"/>
        <v>愛知県安城市</v>
      </c>
      <c r="AT210" s="142">
        <v>10.42</v>
      </c>
      <c r="AU210" s="144">
        <v>10.33</v>
      </c>
      <c r="AV210" s="167">
        <v>10.27</v>
      </c>
    </row>
    <row r="211" spans="10:48">
      <c r="J211" s="2"/>
      <c r="K211" s="2"/>
      <c r="L211" s="2"/>
      <c r="M211" s="2"/>
      <c r="N211" s="2"/>
      <c r="AJ211" s="2"/>
      <c r="AL211" s="4" t="s">
        <v>137</v>
      </c>
      <c r="AM211" s="4" t="s">
        <v>565</v>
      </c>
      <c r="AO211" s="8" t="s">
        <v>441</v>
      </c>
      <c r="AP211" s="12">
        <v>0.06</v>
      </c>
      <c r="AQ211" s="230" t="s">
        <v>185</v>
      </c>
      <c r="AR211" s="144" t="s">
        <v>566</v>
      </c>
      <c r="AS211" s="167" t="str">
        <f t="shared" si="59"/>
        <v>愛知県西尾市</v>
      </c>
      <c r="AT211" s="142">
        <v>10.42</v>
      </c>
      <c r="AU211" s="144">
        <v>10.33</v>
      </c>
      <c r="AV211" s="167">
        <v>10.27</v>
      </c>
    </row>
    <row r="212" spans="10:48">
      <c r="J212" s="2"/>
      <c r="K212" s="2"/>
      <c r="L212" s="2"/>
      <c r="M212" s="2"/>
      <c r="N212" s="2"/>
      <c r="AJ212" s="2"/>
      <c r="AL212" s="4" t="s">
        <v>137</v>
      </c>
      <c r="AM212" s="4" t="s">
        <v>567</v>
      </c>
      <c r="AO212" s="8" t="s">
        <v>441</v>
      </c>
      <c r="AP212" s="12">
        <v>0.06</v>
      </c>
      <c r="AQ212" s="230" t="s">
        <v>185</v>
      </c>
      <c r="AR212" s="144" t="s">
        <v>568</v>
      </c>
      <c r="AS212" s="167" t="str">
        <f t="shared" si="59"/>
        <v>愛知県犬山市</v>
      </c>
      <c r="AT212" s="142">
        <v>10.42</v>
      </c>
      <c r="AU212" s="144">
        <v>10.33</v>
      </c>
      <c r="AV212" s="167">
        <v>10.27</v>
      </c>
    </row>
    <row r="213" spans="10:48">
      <c r="J213" s="2"/>
      <c r="K213" s="2"/>
      <c r="L213" s="2"/>
      <c r="M213" s="2"/>
      <c r="N213" s="2"/>
      <c r="AJ213" s="2"/>
      <c r="AL213" s="4" t="s">
        <v>137</v>
      </c>
      <c r="AM213" s="4" t="s">
        <v>569</v>
      </c>
      <c r="AO213" s="8" t="s">
        <v>441</v>
      </c>
      <c r="AP213" s="12">
        <v>0.06</v>
      </c>
      <c r="AQ213" s="230" t="s">
        <v>185</v>
      </c>
      <c r="AR213" s="144" t="s">
        <v>570</v>
      </c>
      <c r="AS213" s="167" t="str">
        <f t="shared" si="59"/>
        <v>愛知県江南市</v>
      </c>
      <c r="AT213" s="142">
        <v>10.42</v>
      </c>
      <c r="AU213" s="144">
        <v>10.33</v>
      </c>
      <c r="AV213" s="167">
        <v>10.27</v>
      </c>
    </row>
    <row r="214" spans="10:48">
      <c r="J214" s="2"/>
      <c r="K214" s="2"/>
      <c r="L214" s="2"/>
      <c r="M214" s="2"/>
      <c r="N214" s="2"/>
      <c r="AJ214" s="2"/>
      <c r="AL214" s="4" t="s">
        <v>137</v>
      </c>
      <c r="AM214" s="4" t="s">
        <v>571</v>
      </c>
      <c r="AO214" s="8" t="s">
        <v>441</v>
      </c>
      <c r="AP214" s="12">
        <v>0.06</v>
      </c>
      <c r="AQ214" s="230" t="s">
        <v>185</v>
      </c>
      <c r="AR214" s="144" t="s">
        <v>572</v>
      </c>
      <c r="AS214" s="167" t="str">
        <f t="shared" si="59"/>
        <v>愛知県稲沢市</v>
      </c>
      <c r="AT214" s="142">
        <v>10.42</v>
      </c>
      <c r="AU214" s="144">
        <v>10.33</v>
      </c>
      <c r="AV214" s="167">
        <v>10.27</v>
      </c>
    </row>
    <row r="215" spans="10:48">
      <c r="J215" s="2"/>
      <c r="K215" s="2"/>
      <c r="L215" s="2"/>
      <c r="M215" s="2"/>
      <c r="N215" s="2"/>
      <c r="AJ215" s="2"/>
      <c r="AL215" s="4" t="s">
        <v>137</v>
      </c>
      <c r="AM215" s="4" t="s">
        <v>573</v>
      </c>
      <c r="AO215" s="8" t="s">
        <v>441</v>
      </c>
      <c r="AP215" s="12">
        <v>0.06</v>
      </c>
      <c r="AQ215" s="230" t="s">
        <v>185</v>
      </c>
      <c r="AR215" s="144" t="s">
        <v>574</v>
      </c>
      <c r="AS215" s="167" t="str">
        <f t="shared" si="59"/>
        <v>愛知県尾張旭市</v>
      </c>
      <c r="AT215" s="142">
        <v>10.42</v>
      </c>
      <c r="AU215" s="144">
        <v>10.33</v>
      </c>
      <c r="AV215" s="167">
        <v>10.27</v>
      </c>
    </row>
    <row r="216" spans="10:48">
      <c r="J216" s="2"/>
      <c r="K216" s="2"/>
      <c r="L216" s="2"/>
      <c r="M216" s="2"/>
      <c r="N216" s="2"/>
      <c r="AJ216" s="2"/>
      <c r="AL216" s="4" t="s">
        <v>137</v>
      </c>
      <c r="AM216" s="4" t="s">
        <v>575</v>
      </c>
      <c r="AO216" s="8" t="s">
        <v>441</v>
      </c>
      <c r="AP216" s="12">
        <v>0.06</v>
      </c>
      <c r="AQ216" s="230" t="s">
        <v>185</v>
      </c>
      <c r="AR216" s="144" t="s">
        <v>576</v>
      </c>
      <c r="AS216" s="167" t="str">
        <f t="shared" si="59"/>
        <v>愛知県岩倉市</v>
      </c>
      <c r="AT216" s="142">
        <v>10.42</v>
      </c>
      <c r="AU216" s="144">
        <v>10.33</v>
      </c>
      <c r="AV216" s="167">
        <v>10.27</v>
      </c>
    </row>
    <row r="217" spans="10:48">
      <c r="J217" s="2"/>
      <c r="K217" s="2"/>
      <c r="L217" s="2"/>
      <c r="M217" s="2"/>
      <c r="N217" s="2"/>
      <c r="AJ217" s="2"/>
      <c r="AL217" s="4" t="s">
        <v>137</v>
      </c>
      <c r="AM217" s="4" t="s">
        <v>577</v>
      </c>
      <c r="AO217" s="8" t="s">
        <v>441</v>
      </c>
      <c r="AP217" s="12">
        <v>0.06</v>
      </c>
      <c r="AQ217" s="230" t="s">
        <v>185</v>
      </c>
      <c r="AR217" s="144" t="s">
        <v>578</v>
      </c>
      <c r="AS217" s="167" t="str">
        <f t="shared" si="59"/>
        <v>愛知県日進市</v>
      </c>
      <c r="AT217" s="142">
        <v>10.42</v>
      </c>
      <c r="AU217" s="144">
        <v>10.33</v>
      </c>
      <c r="AV217" s="167">
        <v>10.27</v>
      </c>
    </row>
    <row r="218" spans="10:48">
      <c r="J218" s="2"/>
      <c r="K218" s="2"/>
      <c r="L218" s="2"/>
      <c r="M218" s="2"/>
      <c r="N218" s="2"/>
      <c r="AJ218" s="2"/>
      <c r="AL218" s="4" t="s">
        <v>137</v>
      </c>
      <c r="AM218" s="4" t="s">
        <v>579</v>
      </c>
      <c r="AO218" s="8" t="s">
        <v>441</v>
      </c>
      <c r="AP218" s="12">
        <v>0.06</v>
      </c>
      <c r="AQ218" s="230" t="s">
        <v>185</v>
      </c>
      <c r="AR218" s="144" t="s">
        <v>580</v>
      </c>
      <c r="AS218" s="167" t="str">
        <f t="shared" si="59"/>
        <v>愛知県愛西市</v>
      </c>
      <c r="AT218" s="142">
        <v>10.42</v>
      </c>
      <c r="AU218" s="144">
        <v>10.33</v>
      </c>
      <c r="AV218" s="167">
        <v>10.27</v>
      </c>
    </row>
    <row r="219" spans="10:48">
      <c r="J219" s="2"/>
      <c r="K219" s="2"/>
      <c r="L219" s="2"/>
      <c r="M219" s="2"/>
      <c r="N219" s="2"/>
      <c r="AJ219" s="2"/>
      <c r="AL219" s="4" t="s">
        <v>137</v>
      </c>
      <c r="AM219" s="4" t="s">
        <v>581</v>
      </c>
      <c r="AO219" s="8" t="s">
        <v>441</v>
      </c>
      <c r="AP219" s="12">
        <v>0.06</v>
      </c>
      <c r="AQ219" s="230" t="s">
        <v>185</v>
      </c>
      <c r="AR219" s="144" t="s">
        <v>2347</v>
      </c>
      <c r="AS219" s="167" t="str">
        <f t="shared" si="59"/>
        <v>愛知県清須市</v>
      </c>
      <c r="AT219" s="142">
        <v>10.42</v>
      </c>
      <c r="AU219" s="144">
        <v>10.33</v>
      </c>
      <c r="AV219" s="167">
        <v>10.27</v>
      </c>
    </row>
    <row r="220" spans="10:48">
      <c r="J220" s="2"/>
      <c r="K220" s="2"/>
      <c r="L220" s="2"/>
      <c r="M220" s="2"/>
      <c r="N220" s="2"/>
      <c r="AJ220" s="2"/>
      <c r="AL220" s="4" t="s">
        <v>137</v>
      </c>
      <c r="AM220" s="4" t="s">
        <v>582</v>
      </c>
      <c r="AO220" s="8" t="s">
        <v>441</v>
      </c>
      <c r="AP220" s="12">
        <v>0.06</v>
      </c>
      <c r="AQ220" s="230" t="s">
        <v>185</v>
      </c>
      <c r="AR220" s="144" t="s">
        <v>583</v>
      </c>
      <c r="AS220" s="167" t="str">
        <f t="shared" si="59"/>
        <v>愛知県北名古屋市</v>
      </c>
      <c r="AT220" s="142">
        <v>10.42</v>
      </c>
      <c r="AU220" s="144">
        <v>10.33</v>
      </c>
      <c r="AV220" s="167">
        <v>10.27</v>
      </c>
    </row>
    <row r="221" spans="10:48">
      <c r="J221" s="2"/>
      <c r="K221" s="2"/>
      <c r="L221" s="2"/>
      <c r="M221" s="2"/>
      <c r="N221" s="2"/>
      <c r="AJ221" s="2"/>
      <c r="AL221" s="4" t="s">
        <v>137</v>
      </c>
      <c r="AM221" s="4" t="s">
        <v>584</v>
      </c>
      <c r="AO221" s="8" t="s">
        <v>441</v>
      </c>
      <c r="AP221" s="12">
        <v>0.06</v>
      </c>
      <c r="AQ221" s="230" t="s">
        <v>185</v>
      </c>
      <c r="AR221" s="144" t="s">
        <v>585</v>
      </c>
      <c r="AS221" s="167" t="str">
        <f t="shared" si="59"/>
        <v>愛知県弥富市</v>
      </c>
      <c r="AT221" s="142">
        <v>10.42</v>
      </c>
      <c r="AU221" s="144">
        <v>10.33</v>
      </c>
      <c r="AV221" s="167">
        <v>10.27</v>
      </c>
    </row>
    <row r="222" spans="10:48">
      <c r="J222" s="2"/>
      <c r="K222" s="2"/>
      <c r="L222" s="2"/>
      <c r="M222" s="2"/>
      <c r="N222" s="2"/>
      <c r="AJ222" s="2"/>
      <c r="AL222" s="4" t="s">
        <v>137</v>
      </c>
      <c r="AM222" s="4" t="s">
        <v>586</v>
      </c>
      <c r="AO222" s="8" t="s">
        <v>441</v>
      </c>
      <c r="AP222" s="12">
        <v>0.06</v>
      </c>
      <c r="AQ222" s="230" t="s">
        <v>185</v>
      </c>
      <c r="AR222" s="144" t="s">
        <v>587</v>
      </c>
      <c r="AS222" s="167" t="str">
        <f t="shared" si="59"/>
        <v>愛知県あま市</v>
      </c>
      <c r="AT222" s="142">
        <v>10.42</v>
      </c>
      <c r="AU222" s="144">
        <v>10.33</v>
      </c>
      <c r="AV222" s="167">
        <v>10.27</v>
      </c>
    </row>
    <row r="223" spans="10:48">
      <c r="J223" s="2"/>
      <c r="K223" s="2"/>
      <c r="L223" s="2"/>
      <c r="M223" s="2"/>
      <c r="N223" s="2"/>
      <c r="AJ223" s="2"/>
      <c r="AL223" s="4" t="s">
        <v>137</v>
      </c>
      <c r="AM223" s="4" t="s">
        <v>588</v>
      </c>
      <c r="AO223" s="8" t="s">
        <v>441</v>
      </c>
      <c r="AP223" s="12">
        <v>0.06</v>
      </c>
      <c r="AQ223" s="230" t="s">
        <v>185</v>
      </c>
      <c r="AR223" s="144" t="s">
        <v>589</v>
      </c>
      <c r="AS223" s="167" t="str">
        <f t="shared" si="59"/>
        <v>愛知県長久手市</v>
      </c>
      <c r="AT223" s="142">
        <v>10.42</v>
      </c>
      <c r="AU223" s="144">
        <v>10.33</v>
      </c>
      <c r="AV223" s="167">
        <v>10.27</v>
      </c>
    </row>
    <row r="224" spans="10:48">
      <c r="J224" s="2"/>
      <c r="K224" s="2"/>
      <c r="L224" s="2"/>
      <c r="M224" s="2"/>
      <c r="N224" s="2"/>
      <c r="AJ224" s="2"/>
      <c r="AL224" s="4" t="s">
        <v>137</v>
      </c>
      <c r="AM224" s="4" t="s">
        <v>590</v>
      </c>
      <c r="AO224" s="8" t="s">
        <v>441</v>
      </c>
      <c r="AP224" s="12">
        <v>0.06</v>
      </c>
      <c r="AQ224" s="230" t="s">
        <v>185</v>
      </c>
      <c r="AR224" s="144" t="s">
        <v>591</v>
      </c>
      <c r="AS224" s="167" t="str">
        <f t="shared" si="59"/>
        <v>愛知県東郷町</v>
      </c>
      <c r="AT224" s="142">
        <v>10.42</v>
      </c>
      <c r="AU224" s="144">
        <v>10.33</v>
      </c>
      <c r="AV224" s="167">
        <v>10.27</v>
      </c>
    </row>
    <row r="225" spans="10:48">
      <c r="J225" s="2"/>
      <c r="K225" s="2"/>
      <c r="L225" s="2"/>
      <c r="M225" s="2"/>
      <c r="N225" s="2"/>
      <c r="AJ225" s="2"/>
      <c r="AL225" s="4" t="s">
        <v>137</v>
      </c>
      <c r="AM225" s="4" t="s">
        <v>592</v>
      </c>
      <c r="AO225" s="8" t="s">
        <v>441</v>
      </c>
      <c r="AP225" s="12">
        <v>0.06</v>
      </c>
      <c r="AQ225" s="230" t="s">
        <v>185</v>
      </c>
      <c r="AR225" s="144" t="s">
        <v>593</v>
      </c>
      <c r="AS225" s="167" t="str">
        <f t="shared" si="59"/>
        <v>愛知県大治町</v>
      </c>
      <c r="AT225" s="142">
        <v>10.42</v>
      </c>
      <c r="AU225" s="144">
        <v>10.33</v>
      </c>
      <c r="AV225" s="167">
        <v>10.27</v>
      </c>
    </row>
    <row r="226" spans="10:48">
      <c r="J226" s="2"/>
      <c r="K226" s="2"/>
      <c r="L226" s="2"/>
      <c r="M226" s="2"/>
      <c r="N226" s="2"/>
      <c r="AJ226" s="2"/>
      <c r="AL226" s="4" t="s">
        <v>137</v>
      </c>
      <c r="AM226" s="4" t="s">
        <v>594</v>
      </c>
      <c r="AO226" s="8" t="s">
        <v>441</v>
      </c>
      <c r="AP226" s="12">
        <v>0.06</v>
      </c>
      <c r="AQ226" s="230" t="s">
        <v>185</v>
      </c>
      <c r="AR226" s="144" t="s">
        <v>595</v>
      </c>
      <c r="AS226" s="167" t="str">
        <f t="shared" si="59"/>
        <v>愛知県蟹江町</v>
      </c>
      <c r="AT226" s="142">
        <v>10.42</v>
      </c>
      <c r="AU226" s="144">
        <v>10.33</v>
      </c>
      <c r="AV226" s="167">
        <v>10.27</v>
      </c>
    </row>
    <row r="227" spans="10:48">
      <c r="J227" s="2"/>
      <c r="K227" s="2"/>
      <c r="L227" s="2"/>
      <c r="M227" s="2"/>
      <c r="N227" s="2"/>
      <c r="AJ227" s="2"/>
      <c r="AL227" s="4" t="s">
        <v>137</v>
      </c>
      <c r="AM227" s="4" t="s">
        <v>596</v>
      </c>
      <c r="AO227" s="8" t="s">
        <v>441</v>
      </c>
      <c r="AP227" s="12">
        <v>0.06</v>
      </c>
      <c r="AQ227" s="230" t="s">
        <v>185</v>
      </c>
      <c r="AR227" s="144" t="s">
        <v>2348</v>
      </c>
      <c r="AS227" s="167" t="str">
        <f t="shared" si="59"/>
        <v>愛知県豊山町</v>
      </c>
      <c r="AT227" s="142">
        <v>10.42</v>
      </c>
      <c r="AU227" s="144">
        <v>10.33</v>
      </c>
      <c r="AV227" s="167">
        <v>10.27</v>
      </c>
    </row>
    <row r="228" spans="10:48">
      <c r="J228" s="2"/>
      <c r="K228" s="2"/>
      <c r="L228" s="2"/>
      <c r="M228" s="2"/>
      <c r="N228" s="2"/>
      <c r="AJ228" s="2"/>
      <c r="AL228" s="4" t="s">
        <v>141</v>
      </c>
      <c r="AM228" s="4" t="s">
        <v>597</v>
      </c>
      <c r="AO228" s="8" t="s">
        <v>441</v>
      </c>
      <c r="AP228" s="12">
        <v>0.06</v>
      </c>
      <c r="AQ228" s="230" t="s">
        <v>185</v>
      </c>
      <c r="AR228" s="144" t="s">
        <v>2349</v>
      </c>
      <c r="AS228" s="167" t="str">
        <f t="shared" si="59"/>
        <v>愛知県飛島村</v>
      </c>
      <c r="AT228" s="142">
        <v>10.42</v>
      </c>
      <c r="AU228" s="144">
        <v>10.33</v>
      </c>
      <c r="AV228" s="167">
        <v>10.27</v>
      </c>
    </row>
    <row r="229" spans="10:48">
      <c r="J229" s="2"/>
      <c r="K229" s="2"/>
      <c r="L229" s="2"/>
      <c r="M229" s="2"/>
      <c r="N229" s="2"/>
      <c r="AJ229" s="2"/>
      <c r="AL229" s="4" t="s">
        <v>141</v>
      </c>
      <c r="AM229" s="4" t="s">
        <v>598</v>
      </c>
      <c r="AO229" s="8" t="s">
        <v>441</v>
      </c>
      <c r="AP229" s="12">
        <v>0.06</v>
      </c>
      <c r="AQ229" s="230" t="s">
        <v>187</v>
      </c>
      <c r="AR229" s="144" t="s">
        <v>599</v>
      </c>
      <c r="AS229" s="167" t="str">
        <f t="shared" si="59"/>
        <v>三重県津市</v>
      </c>
      <c r="AT229" s="142">
        <v>10.42</v>
      </c>
      <c r="AU229" s="144">
        <v>10.33</v>
      </c>
      <c r="AV229" s="167">
        <v>10.27</v>
      </c>
    </row>
    <row r="230" spans="10:48">
      <c r="J230" s="2"/>
      <c r="K230" s="2"/>
      <c r="L230" s="2"/>
      <c r="M230" s="2"/>
      <c r="N230" s="2"/>
      <c r="AJ230" s="2"/>
      <c r="AL230" s="4" t="s">
        <v>141</v>
      </c>
      <c r="AM230" s="4" t="s">
        <v>600</v>
      </c>
      <c r="AO230" s="8" t="s">
        <v>441</v>
      </c>
      <c r="AP230" s="12">
        <v>0.06</v>
      </c>
      <c r="AQ230" s="230" t="s">
        <v>187</v>
      </c>
      <c r="AR230" s="144" t="s">
        <v>601</v>
      </c>
      <c r="AS230" s="167" t="str">
        <f t="shared" si="59"/>
        <v>三重県四日市市</v>
      </c>
      <c r="AT230" s="142">
        <v>10.42</v>
      </c>
      <c r="AU230" s="144">
        <v>10.33</v>
      </c>
      <c r="AV230" s="167">
        <v>10.27</v>
      </c>
    </row>
    <row r="231" spans="10:48">
      <c r="J231" s="2"/>
      <c r="K231" s="2"/>
      <c r="L231" s="2"/>
      <c r="M231" s="2"/>
      <c r="N231" s="2"/>
      <c r="AJ231" s="2"/>
      <c r="AL231" s="4" t="s">
        <v>141</v>
      </c>
      <c r="AM231" s="4" t="s">
        <v>602</v>
      </c>
      <c r="AO231" s="8" t="s">
        <v>441</v>
      </c>
      <c r="AP231" s="12">
        <v>0.06</v>
      </c>
      <c r="AQ231" s="230" t="s">
        <v>187</v>
      </c>
      <c r="AR231" s="144" t="s">
        <v>603</v>
      </c>
      <c r="AS231" s="167" t="str">
        <f t="shared" si="59"/>
        <v>三重県桑名市</v>
      </c>
      <c r="AT231" s="142">
        <v>10.42</v>
      </c>
      <c r="AU231" s="144">
        <v>10.33</v>
      </c>
      <c r="AV231" s="167">
        <v>10.27</v>
      </c>
    </row>
    <row r="232" spans="10:48">
      <c r="J232" s="2"/>
      <c r="K232" s="2"/>
      <c r="L232" s="2"/>
      <c r="M232" s="2"/>
      <c r="N232" s="2"/>
      <c r="AJ232" s="2"/>
      <c r="AL232" s="4" t="s">
        <v>141</v>
      </c>
      <c r="AM232" s="4" t="s">
        <v>604</v>
      </c>
      <c r="AO232" s="8" t="s">
        <v>441</v>
      </c>
      <c r="AP232" s="12">
        <v>0.06</v>
      </c>
      <c r="AQ232" s="230" t="s">
        <v>187</v>
      </c>
      <c r="AR232" s="144" t="s">
        <v>605</v>
      </c>
      <c r="AS232" s="167" t="str">
        <f t="shared" si="59"/>
        <v>三重県鈴鹿市</v>
      </c>
      <c r="AT232" s="142">
        <v>10.42</v>
      </c>
      <c r="AU232" s="144">
        <v>10.33</v>
      </c>
      <c r="AV232" s="167">
        <v>10.27</v>
      </c>
    </row>
    <row r="233" spans="10:48">
      <c r="J233" s="2"/>
      <c r="K233" s="2"/>
      <c r="L233" s="2"/>
      <c r="M233" s="2"/>
      <c r="N233" s="2"/>
      <c r="AJ233" s="2"/>
      <c r="AL233" s="4" t="s">
        <v>141</v>
      </c>
      <c r="AM233" s="4" t="s">
        <v>606</v>
      </c>
      <c r="AO233" s="8" t="s">
        <v>441</v>
      </c>
      <c r="AP233" s="12">
        <v>0.06</v>
      </c>
      <c r="AQ233" s="230" t="s">
        <v>187</v>
      </c>
      <c r="AR233" s="144" t="s">
        <v>607</v>
      </c>
      <c r="AS233" s="167" t="str">
        <f t="shared" si="59"/>
        <v>三重県亀山市</v>
      </c>
      <c r="AT233" s="142">
        <v>10.42</v>
      </c>
      <c r="AU233" s="144">
        <v>10.33</v>
      </c>
      <c r="AV233" s="167">
        <v>10.27</v>
      </c>
    </row>
    <row r="234" spans="10:48">
      <c r="J234" s="2"/>
      <c r="K234" s="2"/>
      <c r="L234" s="2"/>
      <c r="M234" s="2"/>
      <c r="N234" s="2"/>
      <c r="AJ234" s="2"/>
      <c r="AL234" s="4" t="s">
        <v>141</v>
      </c>
      <c r="AM234" s="4" t="s">
        <v>608</v>
      </c>
      <c r="AO234" s="8" t="s">
        <v>441</v>
      </c>
      <c r="AP234" s="12">
        <v>0.06</v>
      </c>
      <c r="AQ234" s="230" t="s">
        <v>191</v>
      </c>
      <c r="AR234" s="144" t="s">
        <v>609</v>
      </c>
      <c r="AS234" s="167" t="str">
        <f t="shared" si="59"/>
        <v>滋賀県彦根市</v>
      </c>
      <c r="AT234" s="142">
        <v>10.42</v>
      </c>
      <c r="AU234" s="144">
        <v>10.33</v>
      </c>
      <c r="AV234" s="167">
        <v>10.27</v>
      </c>
    </row>
    <row r="235" spans="10:48">
      <c r="J235" s="2"/>
      <c r="K235" s="2"/>
      <c r="L235" s="2"/>
      <c r="M235" s="2"/>
      <c r="N235" s="2"/>
      <c r="AJ235" s="2"/>
      <c r="AL235" s="4" t="s">
        <v>141</v>
      </c>
      <c r="AM235" s="4" t="s">
        <v>610</v>
      </c>
      <c r="AO235" s="8" t="s">
        <v>441</v>
      </c>
      <c r="AP235" s="12">
        <v>0.06</v>
      </c>
      <c r="AQ235" s="230" t="s">
        <v>191</v>
      </c>
      <c r="AR235" s="144" t="s">
        <v>611</v>
      </c>
      <c r="AS235" s="167" t="str">
        <f t="shared" si="59"/>
        <v>滋賀県守山市</v>
      </c>
      <c r="AT235" s="142">
        <v>10.42</v>
      </c>
      <c r="AU235" s="144">
        <v>10.33</v>
      </c>
      <c r="AV235" s="167">
        <v>10.27</v>
      </c>
    </row>
    <row r="236" spans="10:48">
      <c r="J236" s="2"/>
      <c r="K236" s="2"/>
      <c r="L236" s="2"/>
      <c r="M236" s="2"/>
      <c r="N236" s="2"/>
      <c r="AJ236" s="2"/>
      <c r="AL236" s="4" t="s">
        <v>141</v>
      </c>
      <c r="AM236" s="4" t="s">
        <v>612</v>
      </c>
      <c r="AO236" s="8" t="s">
        <v>441</v>
      </c>
      <c r="AP236" s="12">
        <v>0.06</v>
      </c>
      <c r="AQ236" s="230" t="s">
        <v>191</v>
      </c>
      <c r="AR236" s="144" t="s">
        <v>613</v>
      </c>
      <c r="AS236" s="167" t="str">
        <f t="shared" si="59"/>
        <v>滋賀県甲賀市</v>
      </c>
      <c r="AT236" s="142">
        <v>10.42</v>
      </c>
      <c r="AU236" s="144">
        <v>10.33</v>
      </c>
      <c r="AV236" s="167">
        <v>10.27</v>
      </c>
    </row>
    <row r="237" spans="10:48">
      <c r="J237" s="2"/>
      <c r="K237" s="2"/>
      <c r="L237" s="2"/>
      <c r="M237" s="2"/>
      <c r="N237" s="2"/>
      <c r="AJ237" s="2"/>
      <c r="AL237" s="4" t="s">
        <v>141</v>
      </c>
      <c r="AM237" s="4" t="s">
        <v>614</v>
      </c>
      <c r="AO237" s="8" t="s">
        <v>441</v>
      </c>
      <c r="AP237" s="12">
        <v>0.06</v>
      </c>
      <c r="AQ237" s="230" t="s">
        <v>193</v>
      </c>
      <c r="AR237" s="144" t="s">
        <v>615</v>
      </c>
      <c r="AS237" s="167" t="str">
        <f t="shared" si="59"/>
        <v>京都府宇治市</v>
      </c>
      <c r="AT237" s="142">
        <v>10.42</v>
      </c>
      <c r="AU237" s="144">
        <v>10.33</v>
      </c>
      <c r="AV237" s="167">
        <v>10.27</v>
      </c>
    </row>
    <row r="238" spans="10:48">
      <c r="J238" s="2"/>
      <c r="K238" s="2"/>
      <c r="L238" s="2"/>
      <c r="M238" s="2"/>
      <c r="N238" s="2"/>
      <c r="AJ238" s="2"/>
      <c r="AL238" s="4" t="s">
        <v>141</v>
      </c>
      <c r="AM238" s="4" t="s">
        <v>616</v>
      </c>
      <c r="AO238" s="8" t="s">
        <v>441</v>
      </c>
      <c r="AP238" s="12">
        <v>0.06</v>
      </c>
      <c r="AQ238" s="230" t="s">
        <v>193</v>
      </c>
      <c r="AR238" s="144" t="s">
        <v>617</v>
      </c>
      <c r="AS238" s="167" t="str">
        <f t="shared" si="59"/>
        <v>京都府亀岡市</v>
      </c>
      <c r="AT238" s="142">
        <v>10.42</v>
      </c>
      <c r="AU238" s="144">
        <v>10.33</v>
      </c>
      <c r="AV238" s="167">
        <v>10.27</v>
      </c>
    </row>
    <row r="239" spans="10:48">
      <c r="J239" s="2"/>
      <c r="K239" s="2"/>
      <c r="L239" s="2"/>
      <c r="M239" s="2"/>
      <c r="N239" s="2"/>
      <c r="AJ239" s="2"/>
      <c r="AL239" s="4" t="s">
        <v>141</v>
      </c>
      <c r="AM239" s="4" t="s">
        <v>618</v>
      </c>
      <c r="AO239" s="8" t="s">
        <v>441</v>
      </c>
      <c r="AP239" s="12">
        <v>0.06</v>
      </c>
      <c r="AQ239" s="230" t="s">
        <v>193</v>
      </c>
      <c r="AR239" s="144" t="s">
        <v>619</v>
      </c>
      <c r="AS239" s="167" t="str">
        <f t="shared" si="59"/>
        <v>京都府城陽市</v>
      </c>
      <c r="AT239" s="142">
        <v>10.42</v>
      </c>
      <c r="AU239" s="144">
        <v>10.33</v>
      </c>
      <c r="AV239" s="167">
        <v>10.27</v>
      </c>
    </row>
    <row r="240" spans="10:48">
      <c r="J240" s="2"/>
      <c r="K240" s="2"/>
      <c r="L240" s="2"/>
      <c r="M240" s="2"/>
      <c r="N240" s="2"/>
      <c r="AJ240" s="2"/>
      <c r="AL240" s="4" t="s">
        <v>141</v>
      </c>
      <c r="AM240" s="4" t="s">
        <v>620</v>
      </c>
      <c r="AO240" s="8" t="s">
        <v>441</v>
      </c>
      <c r="AP240" s="12">
        <v>0.06</v>
      </c>
      <c r="AQ240" s="230" t="s">
        <v>193</v>
      </c>
      <c r="AR240" s="144" t="s">
        <v>621</v>
      </c>
      <c r="AS240" s="167" t="str">
        <f t="shared" si="59"/>
        <v>京都府向日市</v>
      </c>
      <c r="AT240" s="142">
        <v>10.42</v>
      </c>
      <c r="AU240" s="144">
        <v>10.33</v>
      </c>
      <c r="AV240" s="167">
        <v>10.27</v>
      </c>
    </row>
    <row r="241" spans="10:48">
      <c r="J241" s="2"/>
      <c r="K241" s="2"/>
      <c r="L241" s="2"/>
      <c r="M241" s="2"/>
      <c r="N241" s="2"/>
      <c r="AJ241" s="2"/>
      <c r="AL241" s="4" t="s">
        <v>141</v>
      </c>
      <c r="AM241" s="4" t="s">
        <v>1938</v>
      </c>
      <c r="AO241" s="8" t="s">
        <v>441</v>
      </c>
      <c r="AP241" s="12">
        <v>0.06</v>
      </c>
      <c r="AQ241" s="230" t="s">
        <v>193</v>
      </c>
      <c r="AR241" s="144" t="s">
        <v>622</v>
      </c>
      <c r="AS241" s="167" t="str">
        <f t="shared" si="59"/>
        <v>京都府八幡市</v>
      </c>
      <c r="AT241" s="142">
        <v>10.42</v>
      </c>
      <c r="AU241" s="144">
        <v>10.33</v>
      </c>
      <c r="AV241" s="167">
        <v>10.27</v>
      </c>
    </row>
    <row r="242" spans="10:48">
      <c r="J242" s="2"/>
      <c r="K242" s="2"/>
      <c r="L242" s="2"/>
      <c r="M242" s="2"/>
      <c r="N242" s="2"/>
      <c r="AJ242" s="2"/>
      <c r="AL242" s="4" t="s">
        <v>141</v>
      </c>
      <c r="AM242" s="4" t="s">
        <v>623</v>
      </c>
      <c r="AO242" s="8" t="s">
        <v>441</v>
      </c>
      <c r="AP242" s="12">
        <v>0.06</v>
      </c>
      <c r="AQ242" s="230" t="s">
        <v>193</v>
      </c>
      <c r="AR242" s="144" t="s">
        <v>624</v>
      </c>
      <c r="AS242" s="167" t="str">
        <f t="shared" si="59"/>
        <v>京都府京田辺市</v>
      </c>
      <c r="AT242" s="142">
        <v>10.42</v>
      </c>
      <c r="AU242" s="144">
        <v>10.33</v>
      </c>
      <c r="AV242" s="167">
        <v>10.27</v>
      </c>
    </row>
    <row r="243" spans="10:48">
      <c r="J243" s="2"/>
      <c r="K243" s="2"/>
      <c r="L243" s="2"/>
      <c r="M243" s="2"/>
      <c r="N243" s="2"/>
      <c r="AJ243" s="2"/>
      <c r="AL243" s="4" t="s">
        <v>141</v>
      </c>
      <c r="AM243" s="4" t="s">
        <v>625</v>
      </c>
      <c r="AO243" s="8" t="s">
        <v>441</v>
      </c>
      <c r="AP243" s="12">
        <v>0.06</v>
      </c>
      <c r="AQ243" s="230" t="s">
        <v>193</v>
      </c>
      <c r="AR243" s="144" t="s">
        <v>626</v>
      </c>
      <c r="AS243" s="167" t="str">
        <f t="shared" si="59"/>
        <v>京都府木津川市</v>
      </c>
      <c r="AT243" s="142">
        <v>10.42</v>
      </c>
      <c r="AU243" s="144">
        <v>10.33</v>
      </c>
      <c r="AV243" s="167">
        <v>10.27</v>
      </c>
    </row>
    <row r="244" spans="10:48">
      <c r="J244" s="2"/>
      <c r="K244" s="2"/>
      <c r="L244" s="2"/>
      <c r="M244" s="2"/>
      <c r="N244" s="2"/>
      <c r="AJ244" s="2"/>
      <c r="AL244" s="4" t="s">
        <v>141</v>
      </c>
      <c r="AM244" s="4" t="s">
        <v>627</v>
      </c>
      <c r="AO244" s="8" t="s">
        <v>441</v>
      </c>
      <c r="AP244" s="12">
        <v>0.06</v>
      </c>
      <c r="AQ244" s="230" t="s">
        <v>193</v>
      </c>
      <c r="AR244" s="144" t="s">
        <v>628</v>
      </c>
      <c r="AS244" s="167" t="str">
        <f t="shared" si="59"/>
        <v>京都府大山崎町</v>
      </c>
      <c r="AT244" s="142">
        <v>10.42</v>
      </c>
      <c r="AU244" s="144">
        <v>10.33</v>
      </c>
      <c r="AV244" s="167">
        <v>10.27</v>
      </c>
    </row>
    <row r="245" spans="10:48">
      <c r="J245" s="2"/>
      <c r="K245" s="2"/>
      <c r="L245" s="2"/>
      <c r="M245" s="2"/>
      <c r="N245" s="2"/>
      <c r="AJ245" s="2"/>
      <c r="AL245" s="4" t="s">
        <v>141</v>
      </c>
      <c r="AM245" s="4" t="s">
        <v>629</v>
      </c>
      <c r="AO245" s="8" t="s">
        <v>441</v>
      </c>
      <c r="AP245" s="12">
        <v>0.06</v>
      </c>
      <c r="AQ245" s="230" t="s">
        <v>193</v>
      </c>
      <c r="AR245" s="144" t="s">
        <v>630</v>
      </c>
      <c r="AS245" s="167" t="str">
        <f t="shared" si="59"/>
        <v>京都府精華町</v>
      </c>
      <c r="AT245" s="142">
        <v>10.42</v>
      </c>
      <c r="AU245" s="144">
        <v>10.33</v>
      </c>
      <c r="AV245" s="167">
        <v>10.27</v>
      </c>
    </row>
    <row r="246" spans="10:48">
      <c r="J246" s="2"/>
      <c r="K246" s="2"/>
      <c r="L246" s="2"/>
      <c r="M246" s="2"/>
      <c r="N246" s="2"/>
      <c r="AJ246" s="2"/>
      <c r="AL246" s="4" t="s">
        <v>141</v>
      </c>
      <c r="AM246" s="4" t="s">
        <v>631</v>
      </c>
      <c r="AO246" s="8" t="s">
        <v>441</v>
      </c>
      <c r="AP246" s="12">
        <v>0.06</v>
      </c>
      <c r="AQ246" s="230" t="s">
        <v>195</v>
      </c>
      <c r="AR246" s="144" t="s">
        <v>632</v>
      </c>
      <c r="AS246" s="167" t="str">
        <f t="shared" si="59"/>
        <v>大阪府岸和田市</v>
      </c>
      <c r="AT246" s="142">
        <v>10.42</v>
      </c>
      <c r="AU246" s="144">
        <v>10.33</v>
      </c>
      <c r="AV246" s="167">
        <v>10.27</v>
      </c>
    </row>
    <row r="247" spans="10:48">
      <c r="J247" s="2"/>
      <c r="K247" s="2"/>
      <c r="L247" s="2"/>
      <c r="M247" s="2"/>
      <c r="N247" s="2"/>
      <c r="AJ247" s="2"/>
      <c r="AL247" s="4" t="s">
        <v>141</v>
      </c>
      <c r="AM247" s="4" t="s">
        <v>633</v>
      </c>
      <c r="AO247" s="8" t="s">
        <v>441</v>
      </c>
      <c r="AP247" s="12">
        <v>0.06</v>
      </c>
      <c r="AQ247" s="230" t="s">
        <v>195</v>
      </c>
      <c r="AR247" s="144" t="s">
        <v>634</v>
      </c>
      <c r="AS247" s="167" t="str">
        <f t="shared" si="59"/>
        <v>大阪府泉大津市</v>
      </c>
      <c r="AT247" s="142">
        <v>10.42</v>
      </c>
      <c r="AU247" s="144">
        <v>10.33</v>
      </c>
      <c r="AV247" s="167">
        <v>10.27</v>
      </c>
    </row>
    <row r="248" spans="10:48">
      <c r="J248" s="2"/>
      <c r="K248" s="2"/>
      <c r="L248" s="2"/>
      <c r="M248" s="2"/>
      <c r="N248" s="2"/>
      <c r="AJ248" s="2"/>
      <c r="AL248" s="4" t="s">
        <v>141</v>
      </c>
      <c r="AM248" s="4" t="s">
        <v>635</v>
      </c>
      <c r="AO248" s="8" t="s">
        <v>441</v>
      </c>
      <c r="AP248" s="12">
        <v>0.06</v>
      </c>
      <c r="AQ248" s="230" t="s">
        <v>195</v>
      </c>
      <c r="AR248" s="144" t="s">
        <v>636</v>
      </c>
      <c r="AS248" s="167" t="str">
        <f t="shared" si="59"/>
        <v>大阪府貝塚市</v>
      </c>
      <c r="AT248" s="142">
        <v>10.42</v>
      </c>
      <c r="AU248" s="144">
        <v>10.33</v>
      </c>
      <c r="AV248" s="167">
        <v>10.27</v>
      </c>
    </row>
    <row r="249" spans="10:48">
      <c r="J249" s="2"/>
      <c r="K249" s="2"/>
      <c r="L249" s="2"/>
      <c r="M249" s="2"/>
      <c r="N249" s="2"/>
      <c r="AJ249" s="2"/>
      <c r="AL249" s="4" t="s">
        <v>141</v>
      </c>
      <c r="AM249" s="4" t="s">
        <v>637</v>
      </c>
      <c r="AO249" s="8" t="s">
        <v>441</v>
      </c>
      <c r="AP249" s="12">
        <v>0.06</v>
      </c>
      <c r="AQ249" s="230" t="s">
        <v>195</v>
      </c>
      <c r="AR249" s="144" t="s">
        <v>638</v>
      </c>
      <c r="AS249" s="167" t="str">
        <f t="shared" si="59"/>
        <v>大阪府泉佐野市</v>
      </c>
      <c r="AT249" s="142">
        <v>10.42</v>
      </c>
      <c r="AU249" s="144">
        <v>10.33</v>
      </c>
      <c r="AV249" s="167">
        <v>10.27</v>
      </c>
    </row>
    <row r="250" spans="10:48">
      <c r="J250" s="2"/>
      <c r="K250" s="2"/>
      <c r="L250" s="2"/>
      <c r="M250" s="2"/>
      <c r="N250" s="2"/>
      <c r="AJ250" s="2"/>
      <c r="AL250" s="4" t="s">
        <v>141</v>
      </c>
      <c r="AM250" s="4" t="s">
        <v>639</v>
      </c>
      <c r="AO250" s="8" t="s">
        <v>441</v>
      </c>
      <c r="AP250" s="12">
        <v>0.06</v>
      </c>
      <c r="AQ250" s="230" t="s">
        <v>195</v>
      </c>
      <c r="AR250" s="144" t="s">
        <v>640</v>
      </c>
      <c r="AS250" s="167" t="str">
        <f t="shared" si="59"/>
        <v>大阪府富田林市</v>
      </c>
      <c r="AT250" s="142">
        <v>10.42</v>
      </c>
      <c r="AU250" s="144">
        <v>10.33</v>
      </c>
      <c r="AV250" s="167">
        <v>10.27</v>
      </c>
    </row>
    <row r="251" spans="10:48">
      <c r="J251" s="2"/>
      <c r="K251" s="2"/>
      <c r="L251" s="2"/>
      <c r="M251" s="2"/>
      <c r="N251" s="2"/>
      <c r="AJ251" s="2"/>
      <c r="AL251" s="4" t="s">
        <v>141</v>
      </c>
      <c r="AM251" s="4" t="s">
        <v>641</v>
      </c>
      <c r="AO251" s="8" t="s">
        <v>441</v>
      </c>
      <c r="AP251" s="12">
        <v>0.06</v>
      </c>
      <c r="AQ251" s="230" t="s">
        <v>195</v>
      </c>
      <c r="AR251" s="144" t="s">
        <v>642</v>
      </c>
      <c r="AS251" s="167" t="str">
        <f t="shared" si="59"/>
        <v>大阪府河内長野市</v>
      </c>
      <c r="AT251" s="142">
        <v>10.42</v>
      </c>
      <c r="AU251" s="144">
        <v>10.33</v>
      </c>
      <c r="AV251" s="167">
        <v>10.27</v>
      </c>
    </row>
    <row r="252" spans="10:48">
      <c r="J252" s="2"/>
      <c r="K252" s="2"/>
      <c r="L252" s="2"/>
      <c r="M252" s="2"/>
      <c r="N252" s="2"/>
      <c r="AJ252" s="2"/>
      <c r="AL252" s="4" t="s">
        <v>141</v>
      </c>
      <c r="AM252" s="4" t="s">
        <v>643</v>
      </c>
      <c r="AO252" s="8" t="s">
        <v>441</v>
      </c>
      <c r="AP252" s="12">
        <v>0.06</v>
      </c>
      <c r="AQ252" s="230" t="s">
        <v>195</v>
      </c>
      <c r="AR252" s="144" t="s">
        <v>644</v>
      </c>
      <c r="AS252" s="167" t="str">
        <f t="shared" si="59"/>
        <v>大阪府和泉市</v>
      </c>
      <c r="AT252" s="142">
        <v>10.42</v>
      </c>
      <c r="AU252" s="144">
        <v>10.33</v>
      </c>
      <c r="AV252" s="167">
        <v>10.27</v>
      </c>
    </row>
    <row r="253" spans="10:48">
      <c r="J253" s="2"/>
      <c r="K253" s="2"/>
      <c r="L253" s="2"/>
      <c r="M253" s="2"/>
      <c r="N253" s="2"/>
      <c r="AJ253" s="2"/>
      <c r="AL253" s="4" t="s">
        <v>141</v>
      </c>
      <c r="AM253" s="4" t="s">
        <v>645</v>
      </c>
      <c r="AO253" s="8" t="s">
        <v>441</v>
      </c>
      <c r="AP253" s="12">
        <v>0.06</v>
      </c>
      <c r="AQ253" s="230" t="s">
        <v>195</v>
      </c>
      <c r="AR253" s="144" t="s">
        <v>646</v>
      </c>
      <c r="AS253" s="167" t="str">
        <f t="shared" si="59"/>
        <v>大阪府柏原市</v>
      </c>
      <c r="AT253" s="142">
        <v>10.42</v>
      </c>
      <c r="AU253" s="144">
        <v>10.33</v>
      </c>
      <c r="AV253" s="167">
        <v>10.27</v>
      </c>
    </row>
    <row r="254" spans="10:48">
      <c r="J254" s="2"/>
      <c r="K254" s="2"/>
      <c r="L254" s="2"/>
      <c r="M254" s="2"/>
      <c r="N254" s="2"/>
      <c r="AJ254" s="2"/>
      <c r="AL254" s="4" t="s">
        <v>141</v>
      </c>
      <c r="AM254" s="4" t="s">
        <v>647</v>
      </c>
      <c r="AO254" s="8" t="s">
        <v>441</v>
      </c>
      <c r="AP254" s="12">
        <v>0.06</v>
      </c>
      <c r="AQ254" s="230" t="s">
        <v>195</v>
      </c>
      <c r="AR254" s="144" t="s">
        <v>648</v>
      </c>
      <c r="AS254" s="167" t="str">
        <f t="shared" si="59"/>
        <v>大阪府羽曳野市</v>
      </c>
      <c r="AT254" s="142">
        <v>10.42</v>
      </c>
      <c r="AU254" s="144">
        <v>10.33</v>
      </c>
      <c r="AV254" s="167">
        <v>10.27</v>
      </c>
    </row>
    <row r="255" spans="10:48">
      <c r="J255" s="2"/>
      <c r="K255" s="2"/>
      <c r="L255" s="2"/>
      <c r="M255" s="2"/>
      <c r="N255" s="2"/>
      <c r="AJ255" s="2"/>
      <c r="AL255" s="4" t="s">
        <v>141</v>
      </c>
      <c r="AM255" s="4" t="s">
        <v>649</v>
      </c>
      <c r="AO255" s="8" t="s">
        <v>441</v>
      </c>
      <c r="AP255" s="12">
        <v>0.06</v>
      </c>
      <c r="AQ255" s="230" t="s">
        <v>195</v>
      </c>
      <c r="AR255" s="144" t="s">
        <v>650</v>
      </c>
      <c r="AS255" s="167" t="str">
        <f t="shared" si="59"/>
        <v>大阪府藤井寺市</v>
      </c>
      <c r="AT255" s="142">
        <v>10.42</v>
      </c>
      <c r="AU255" s="144">
        <v>10.33</v>
      </c>
      <c r="AV255" s="167">
        <v>10.27</v>
      </c>
    </row>
    <row r="256" spans="10:48">
      <c r="J256" s="2"/>
      <c r="K256" s="2"/>
      <c r="L256" s="2"/>
      <c r="M256" s="2"/>
      <c r="N256" s="2"/>
      <c r="AJ256" s="2"/>
      <c r="AL256" s="4" t="s">
        <v>141</v>
      </c>
      <c r="AM256" s="4" t="s">
        <v>651</v>
      </c>
      <c r="AO256" s="8" t="s">
        <v>441</v>
      </c>
      <c r="AP256" s="12">
        <v>0.06</v>
      </c>
      <c r="AQ256" s="230" t="s">
        <v>195</v>
      </c>
      <c r="AR256" s="144" t="s">
        <v>652</v>
      </c>
      <c r="AS256" s="167" t="str">
        <f t="shared" si="59"/>
        <v>大阪府泉南市</v>
      </c>
      <c r="AT256" s="142">
        <v>10.42</v>
      </c>
      <c r="AU256" s="144">
        <v>10.33</v>
      </c>
      <c r="AV256" s="167">
        <v>10.27</v>
      </c>
    </row>
    <row r="257" spans="10:48">
      <c r="J257" s="2"/>
      <c r="K257" s="2"/>
      <c r="L257" s="2"/>
      <c r="M257" s="2"/>
      <c r="N257" s="2"/>
      <c r="AJ257" s="2"/>
      <c r="AL257" s="4" t="s">
        <v>141</v>
      </c>
      <c r="AM257" s="4" t="s">
        <v>653</v>
      </c>
      <c r="AO257" s="8" t="s">
        <v>441</v>
      </c>
      <c r="AP257" s="12">
        <v>0.06</v>
      </c>
      <c r="AQ257" s="230" t="s">
        <v>195</v>
      </c>
      <c r="AR257" s="144" t="s">
        <v>654</v>
      </c>
      <c r="AS257" s="167" t="str">
        <f t="shared" si="59"/>
        <v>大阪府大阪狭山市</v>
      </c>
      <c r="AT257" s="142">
        <v>10.42</v>
      </c>
      <c r="AU257" s="144">
        <v>10.33</v>
      </c>
      <c r="AV257" s="167">
        <v>10.27</v>
      </c>
    </row>
    <row r="258" spans="10:48">
      <c r="J258" s="2"/>
      <c r="K258" s="2"/>
      <c r="L258" s="2"/>
      <c r="M258" s="2"/>
      <c r="N258" s="2"/>
      <c r="AJ258" s="2"/>
      <c r="AL258" s="4" t="s">
        <v>141</v>
      </c>
      <c r="AM258" s="4" t="s">
        <v>655</v>
      </c>
      <c r="AO258" s="8" t="s">
        <v>441</v>
      </c>
      <c r="AP258" s="12">
        <v>0.06</v>
      </c>
      <c r="AQ258" s="230" t="s">
        <v>195</v>
      </c>
      <c r="AR258" s="144" t="s">
        <v>656</v>
      </c>
      <c r="AS258" s="167" t="str">
        <f t="shared" si="59"/>
        <v>大阪府阪南市</v>
      </c>
      <c r="AT258" s="142">
        <v>10.42</v>
      </c>
      <c r="AU258" s="144">
        <v>10.33</v>
      </c>
      <c r="AV258" s="167">
        <v>10.27</v>
      </c>
    </row>
    <row r="259" spans="10:48">
      <c r="J259" s="2"/>
      <c r="K259" s="2"/>
      <c r="L259" s="2"/>
      <c r="M259" s="2"/>
      <c r="N259" s="2"/>
      <c r="AJ259" s="2"/>
      <c r="AL259" s="4" t="s">
        <v>141</v>
      </c>
      <c r="AM259" s="4" t="s">
        <v>657</v>
      </c>
      <c r="AO259" s="8" t="s">
        <v>441</v>
      </c>
      <c r="AP259" s="12">
        <v>0.06</v>
      </c>
      <c r="AQ259" s="230" t="s">
        <v>195</v>
      </c>
      <c r="AR259" s="144" t="s">
        <v>658</v>
      </c>
      <c r="AS259" s="167" t="str">
        <f t="shared" si="59"/>
        <v>大阪府島本町</v>
      </c>
      <c r="AT259" s="142">
        <v>10.42</v>
      </c>
      <c r="AU259" s="144">
        <v>10.33</v>
      </c>
      <c r="AV259" s="167">
        <v>10.27</v>
      </c>
    </row>
    <row r="260" spans="10:48">
      <c r="J260" s="2"/>
      <c r="K260" s="2"/>
      <c r="L260" s="2"/>
      <c r="M260" s="2"/>
      <c r="N260" s="2"/>
      <c r="AJ260" s="2"/>
      <c r="AL260" s="4" t="s">
        <v>141</v>
      </c>
      <c r="AM260" s="4" t="s">
        <v>659</v>
      </c>
      <c r="AO260" s="8" t="s">
        <v>441</v>
      </c>
      <c r="AP260" s="12">
        <v>0.06</v>
      </c>
      <c r="AQ260" s="230" t="s">
        <v>195</v>
      </c>
      <c r="AR260" s="144" t="s">
        <v>660</v>
      </c>
      <c r="AS260" s="167" t="str">
        <f t="shared" ref="AS260:AS323" si="60">AQ260&amp;AR260</f>
        <v>大阪府豊能町</v>
      </c>
      <c r="AT260" s="142">
        <v>10.42</v>
      </c>
      <c r="AU260" s="144">
        <v>10.33</v>
      </c>
      <c r="AV260" s="167">
        <v>10.27</v>
      </c>
    </row>
    <row r="261" spans="10:48">
      <c r="J261" s="2"/>
      <c r="K261" s="2"/>
      <c r="L261" s="2"/>
      <c r="M261" s="2"/>
      <c r="N261" s="2"/>
      <c r="AJ261" s="2"/>
      <c r="AL261" s="4" t="s">
        <v>144</v>
      </c>
      <c r="AM261" s="4" t="s">
        <v>442</v>
      </c>
      <c r="AO261" s="8" t="s">
        <v>441</v>
      </c>
      <c r="AP261" s="12">
        <v>0.06</v>
      </c>
      <c r="AQ261" s="230" t="s">
        <v>195</v>
      </c>
      <c r="AR261" s="144" t="s">
        <v>661</v>
      </c>
      <c r="AS261" s="167" t="str">
        <f t="shared" si="60"/>
        <v>大阪府能勢町</v>
      </c>
      <c r="AT261" s="142">
        <v>10.42</v>
      </c>
      <c r="AU261" s="144">
        <v>10.33</v>
      </c>
      <c r="AV261" s="167">
        <v>10.27</v>
      </c>
    </row>
    <row r="262" spans="10:48">
      <c r="J262" s="2"/>
      <c r="K262" s="2"/>
      <c r="L262" s="2"/>
      <c r="M262" s="2"/>
      <c r="N262" s="2"/>
      <c r="AJ262" s="2"/>
      <c r="AL262" s="4" t="s">
        <v>144</v>
      </c>
      <c r="AM262" s="4" t="s">
        <v>662</v>
      </c>
      <c r="AO262" s="8" t="s">
        <v>441</v>
      </c>
      <c r="AP262" s="12">
        <v>0.06</v>
      </c>
      <c r="AQ262" s="230" t="s">
        <v>195</v>
      </c>
      <c r="AR262" s="144" t="s">
        <v>663</v>
      </c>
      <c r="AS262" s="167" t="str">
        <f t="shared" si="60"/>
        <v>大阪府忠岡町</v>
      </c>
      <c r="AT262" s="142">
        <v>10.42</v>
      </c>
      <c r="AU262" s="144">
        <v>10.33</v>
      </c>
      <c r="AV262" s="167">
        <v>10.27</v>
      </c>
    </row>
    <row r="263" spans="10:48">
      <c r="J263" s="2"/>
      <c r="K263" s="2"/>
      <c r="L263" s="2"/>
      <c r="M263" s="2"/>
      <c r="N263" s="2"/>
      <c r="AJ263" s="2"/>
      <c r="AL263" s="4" t="s">
        <v>144</v>
      </c>
      <c r="AM263" s="4" t="s">
        <v>664</v>
      </c>
      <c r="AO263" s="8" t="s">
        <v>441</v>
      </c>
      <c r="AP263" s="12">
        <v>0.06</v>
      </c>
      <c r="AQ263" s="230" t="s">
        <v>195</v>
      </c>
      <c r="AR263" s="144" t="s">
        <v>665</v>
      </c>
      <c r="AS263" s="167" t="str">
        <f t="shared" si="60"/>
        <v>大阪府熊取町</v>
      </c>
      <c r="AT263" s="142">
        <v>10.42</v>
      </c>
      <c r="AU263" s="144">
        <v>10.33</v>
      </c>
      <c r="AV263" s="167">
        <v>10.27</v>
      </c>
    </row>
    <row r="264" spans="10:48">
      <c r="J264" s="2"/>
      <c r="K264" s="2"/>
      <c r="L264" s="2"/>
      <c r="M264" s="2"/>
      <c r="N264" s="2"/>
      <c r="AJ264" s="2"/>
      <c r="AL264" s="4" t="s">
        <v>144</v>
      </c>
      <c r="AM264" s="4" t="s">
        <v>666</v>
      </c>
      <c r="AO264" s="8" t="s">
        <v>441</v>
      </c>
      <c r="AP264" s="12">
        <v>0.06</v>
      </c>
      <c r="AQ264" s="230" t="s">
        <v>195</v>
      </c>
      <c r="AR264" s="144" t="s">
        <v>667</v>
      </c>
      <c r="AS264" s="167" t="str">
        <f t="shared" si="60"/>
        <v>大阪府田尻町</v>
      </c>
      <c r="AT264" s="142">
        <v>10.42</v>
      </c>
      <c r="AU264" s="144">
        <v>10.33</v>
      </c>
      <c r="AV264" s="167">
        <v>10.27</v>
      </c>
    </row>
    <row r="265" spans="10:48">
      <c r="J265" s="2"/>
      <c r="K265" s="2"/>
      <c r="L265" s="2"/>
      <c r="M265" s="2"/>
      <c r="N265" s="2"/>
      <c r="AJ265" s="2"/>
      <c r="AL265" s="4" t="s">
        <v>144</v>
      </c>
      <c r="AM265" s="4" t="s">
        <v>668</v>
      </c>
      <c r="AO265" s="8" t="s">
        <v>441</v>
      </c>
      <c r="AP265" s="12">
        <v>0.06</v>
      </c>
      <c r="AQ265" s="230" t="s">
        <v>195</v>
      </c>
      <c r="AR265" s="144" t="s">
        <v>669</v>
      </c>
      <c r="AS265" s="167" t="str">
        <f t="shared" si="60"/>
        <v>大阪府岬町</v>
      </c>
      <c r="AT265" s="142">
        <v>10.42</v>
      </c>
      <c r="AU265" s="144">
        <v>10.33</v>
      </c>
      <c r="AV265" s="167">
        <v>10.27</v>
      </c>
    </row>
    <row r="266" spans="10:48">
      <c r="J266" s="2"/>
      <c r="K266" s="2"/>
      <c r="L266" s="2"/>
      <c r="M266" s="2"/>
      <c r="N266" s="2"/>
      <c r="AJ266" s="2"/>
      <c r="AL266" s="4" t="s">
        <v>144</v>
      </c>
      <c r="AM266" s="4" t="s">
        <v>670</v>
      </c>
      <c r="AO266" s="8" t="s">
        <v>441</v>
      </c>
      <c r="AP266" s="12">
        <v>0.06</v>
      </c>
      <c r="AQ266" s="230" t="s">
        <v>195</v>
      </c>
      <c r="AR266" s="144" t="s">
        <v>1939</v>
      </c>
      <c r="AS266" s="167" t="str">
        <f t="shared" si="60"/>
        <v>大阪府太子町</v>
      </c>
      <c r="AT266" s="142">
        <v>10.42</v>
      </c>
      <c r="AU266" s="144">
        <v>10.33</v>
      </c>
      <c r="AV266" s="167">
        <v>10.27</v>
      </c>
    </row>
    <row r="267" spans="10:48">
      <c r="J267" s="2"/>
      <c r="K267" s="2"/>
      <c r="L267" s="2"/>
      <c r="M267" s="2"/>
      <c r="N267" s="2"/>
      <c r="AJ267" s="2"/>
      <c r="AL267" s="4" t="s">
        <v>144</v>
      </c>
      <c r="AM267" s="4" t="s">
        <v>671</v>
      </c>
      <c r="AO267" s="8" t="s">
        <v>441</v>
      </c>
      <c r="AP267" s="12">
        <v>0.06</v>
      </c>
      <c r="AQ267" s="230" t="s">
        <v>195</v>
      </c>
      <c r="AR267" s="144" t="s">
        <v>672</v>
      </c>
      <c r="AS267" s="167" t="str">
        <f t="shared" si="60"/>
        <v>大阪府河南町</v>
      </c>
      <c r="AT267" s="142">
        <v>10.42</v>
      </c>
      <c r="AU267" s="144">
        <v>10.33</v>
      </c>
      <c r="AV267" s="167">
        <v>10.27</v>
      </c>
    </row>
    <row r="268" spans="10:48">
      <c r="J268" s="2"/>
      <c r="K268" s="2"/>
      <c r="L268" s="2"/>
      <c r="M268" s="2"/>
      <c r="N268" s="2"/>
      <c r="AJ268" s="2"/>
      <c r="AL268" s="4" t="s">
        <v>144</v>
      </c>
      <c r="AM268" s="4" t="s">
        <v>673</v>
      </c>
      <c r="AO268" s="8" t="s">
        <v>441</v>
      </c>
      <c r="AP268" s="12">
        <v>0.06</v>
      </c>
      <c r="AQ268" s="230" t="s">
        <v>195</v>
      </c>
      <c r="AR268" s="144" t="s">
        <v>674</v>
      </c>
      <c r="AS268" s="167" t="str">
        <f t="shared" si="60"/>
        <v>大阪府千早赤阪村</v>
      </c>
      <c r="AT268" s="142">
        <v>10.42</v>
      </c>
      <c r="AU268" s="144">
        <v>10.33</v>
      </c>
      <c r="AV268" s="167">
        <v>10.27</v>
      </c>
    </row>
    <row r="269" spans="10:48">
      <c r="J269" s="2"/>
      <c r="K269" s="2"/>
      <c r="L269" s="2"/>
      <c r="M269" s="2"/>
      <c r="N269" s="2"/>
      <c r="AJ269" s="2"/>
      <c r="AL269" s="4" t="s">
        <v>144</v>
      </c>
      <c r="AM269" s="4" t="s">
        <v>675</v>
      </c>
      <c r="AO269" s="8" t="s">
        <v>441</v>
      </c>
      <c r="AP269" s="12">
        <v>0.06</v>
      </c>
      <c r="AQ269" s="230" t="s">
        <v>197</v>
      </c>
      <c r="AR269" s="144" t="s">
        <v>676</v>
      </c>
      <c r="AS269" s="167" t="str">
        <f t="shared" si="60"/>
        <v>兵庫県明石市</v>
      </c>
      <c r="AT269" s="142">
        <v>10.42</v>
      </c>
      <c r="AU269" s="144">
        <v>10.33</v>
      </c>
      <c r="AV269" s="167">
        <v>10.27</v>
      </c>
    </row>
    <row r="270" spans="10:48">
      <c r="J270" s="2"/>
      <c r="K270" s="2"/>
      <c r="L270" s="2"/>
      <c r="M270" s="2"/>
      <c r="N270" s="2"/>
      <c r="AJ270" s="2"/>
      <c r="AL270" s="4" t="s">
        <v>144</v>
      </c>
      <c r="AM270" s="4" t="s">
        <v>677</v>
      </c>
      <c r="AO270" s="8" t="s">
        <v>441</v>
      </c>
      <c r="AP270" s="12">
        <v>0.06</v>
      </c>
      <c r="AQ270" s="230" t="s">
        <v>197</v>
      </c>
      <c r="AR270" s="144" t="s">
        <v>678</v>
      </c>
      <c r="AS270" s="167" t="str">
        <f t="shared" si="60"/>
        <v>兵庫県猪名川町</v>
      </c>
      <c r="AT270" s="142">
        <v>10.42</v>
      </c>
      <c r="AU270" s="144">
        <v>10.33</v>
      </c>
      <c r="AV270" s="167">
        <v>10.27</v>
      </c>
    </row>
    <row r="271" spans="10:48">
      <c r="J271" s="2"/>
      <c r="K271" s="2"/>
      <c r="L271" s="2"/>
      <c r="M271" s="2"/>
      <c r="N271" s="2"/>
      <c r="AJ271" s="2"/>
      <c r="AL271" s="4" t="s">
        <v>144</v>
      </c>
      <c r="AM271" s="4" t="s">
        <v>679</v>
      </c>
      <c r="AO271" s="8" t="s">
        <v>441</v>
      </c>
      <c r="AP271" s="12">
        <v>0.06</v>
      </c>
      <c r="AQ271" s="230" t="s">
        <v>201</v>
      </c>
      <c r="AR271" s="144" t="s">
        <v>680</v>
      </c>
      <c r="AS271" s="167" t="str">
        <f t="shared" si="60"/>
        <v>奈良県奈良市</v>
      </c>
      <c r="AT271" s="142">
        <v>10.42</v>
      </c>
      <c r="AU271" s="144">
        <v>10.33</v>
      </c>
      <c r="AV271" s="167">
        <v>10.27</v>
      </c>
    </row>
    <row r="272" spans="10:48">
      <c r="J272" s="2"/>
      <c r="K272" s="2"/>
      <c r="L272" s="2"/>
      <c r="M272" s="2"/>
      <c r="N272" s="2"/>
      <c r="AJ272" s="2"/>
      <c r="AL272" s="4" t="s">
        <v>144</v>
      </c>
      <c r="AM272" s="4" t="s">
        <v>681</v>
      </c>
      <c r="AO272" s="8" t="s">
        <v>441</v>
      </c>
      <c r="AP272" s="12">
        <v>0.06</v>
      </c>
      <c r="AQ272" s="230" t="s">
        <v>201</v>
      </c>
      <c r="AR272" s="144" t="s">
        <v>682</v>
      </c>
      <c r="AS272" s="167" t="str">
        <f t="shared" si="60"/>
        <v>奈良県大和郡山市</v>
      </c>
      <c r="AT272" s="142">
        <v>10.42</v>
      </c>
      <c r="AU272" s="144">
        <v>10.33</v>
      </c>
      <c r="AV272" s="167">
        <v>10.27</v>
      </c>
    </row>
    <row r="273" spans="10:48">
      <c r="J273" s="2"/>
      <c r="K273" s="2"/>
      <c r="L273" s="2"/>
      <c r="M273" s="2"/>
      <c r="N273" s="2"/>
      <c r="AJ273" s="2"/>
      <c r="AL273" s="4" t="s">
        <v>144</v>
      </c>
      <c r="AM273" s="4" t="s">
        <v>683</v>
      </c>
      <c r="AO273" s="8" t="s">
        <v>441</v>
      </c>
      <c r="AP273" s="12">
        <v>0.06</v>
      </c>
      <c r="AQ273" s="230" t="s">
        <v>201</v>
      </c>
      <c r="AR273" s="144" t="s">
        <v>684</v>
      </c>
      <c r="AS273" s="167" t="str">
        <f t="shared" si="60"/>
        <v>奈良県生駒市</v>
      </c>
      <c r="AT273" s="142">
        <v>10.42</v>
      </c>
      <c r="AU273" s="144">
        <v>10.33</v>
      </c>
      <c r="AV273" s="167">
        <v>10.27</v>
      </c>
    </row>
    <row r="274" spans="10:48">
      <c r="J274" s="2"/>
      <c r="K274" s="2"/>
      <c r="L274" s="2"/>
      <c r="M274" s="2"/>
      <c r="N274" s="2"/>
      <c r="AJ274" s="2"/>
      <c r="AL274" s="4" t="s">
        <v>144</v>
      </c>
      <c r="AM274" s="4" t="s">
        <v>1940</v>
      </c>
      <c r="AO274" s="8" t="s">
        <v>441</v>
      </c>
      <c r="AP274" s="12">
        <v>0.06</v>
      </c>
      <c r="AQ274" s="230" t="s">
        <v>203</v>
      </c>
      <c r="AR274" s="144" t="s">
        <v>685</v>
      </c>
      <c r="AS274" s="167" t="str">
        <f t="shared" si="60"/>
        <v>和歌山県和歌山市</v>
      </c>
      <c r="AT274" s="142">
        <v>10.42</v>
      </c>
      <c r="AU274" s="144">
        <v>10.33</v>
      </c>
      <c r="AV274" s="167">
        <v>10.27</v>
      </c>
    </row>
    <row r="275" spans="10:48">
      <c r="J275" s="2"/>
      <c r="K275" s="2"/>
      <c r="L275" s="2"/>
      <c r="M275" s="2"/>
      <c r="N275" s="2"/>
      <c r="AJ275" s="2"/>
      <c r="AL275" s="4" t="s">
        <v>144</v>
      </c>
      <c r="AM275" s="4" t="s">
        <v>686</v>
      </c>
      <c r="AO275" s="8" t="s">
        <v>441</v>
      </c>
      <c r="AP275" s="12">
        <v>0.06</v>
      </c>
      <c r="AQ275" s="230" t="s">
        <v>203</v>
      </c>
      <c r="AR275" s="144" t="s">
        <v>687</v>
      </c>
      <c r="AS275" s="167" t="str">
        <f t="shared" si="60"/>
        <v>和歌山県橋本市</v>
      </c>
      <c r="AT275" s="142">
        <v>10.42</v>
      </c>
      <c r="AU275" s="144">
        <v>10.33</v>
      </c>
      <c r="AV275" s="167">
        <v>10.27</v>
      </c>
    </row>
    <row r="276" spans="10:48">
      <c r="J276" s="2"/>
      <c r="K276" s="2"/>
      <c r="L276" s="2"/>
      <c r="M276" s="2"/>
      <c r="N276" s="2"/>
      <c r="AJ276" s="2"/>
      <c r="AL276" s="4" t="s">
        <v>144</v>
      </c>
      <c r="AM276" s="4" t="s">
        <v>688</v>
      </c>
      <c r="AO276" s="8" t="s">
        <v>441</v>
      </c>
      <c r="AP276" s="12">
        <v>0.06</v>
      </c>
      <c r="AQ276" s="230" t="s">
        <v>234</v>
      </c>
      <c r="AR276" s="144" t="s">
        <v>689</v>
      </c>
      <c r="AS276" s="167" t="str">
        <f t="shared" si="60"/>
        <v>福岡県大野城市</v>
      </c>
      <c r="AT276" s="142">
        <v>10.42</v>
      </c>
      <c r="AU276" s="144">
        <v>10.33</v>
      </c>
      <c r="AV276" s="167">
        <v>10.27</v>
      </c>
    </row>
    <row r="277" spans="10:48">
      <c r="J277" s="2"/>
      <c r="K277" s="2"/>
      <c r="L277" s="2"/>
      <c r="M277" s="2"/>
      <c r="N277" s="2"/>
      <c r="AJ277" s="2"/>
      <c r="AL277" s="4" t="s">
        <v>144</v>
      </c>
      <c r="AM277" s="4" t="s">
        <v>690</v>
      </c>
      <c r="AO277" s="8" t="s">
        <v>441</v>
      </c>
      <c r="AP277" s="12">
        <v>0.06</v>
      </c>
      <c r="AQ277" s="230" t="s">
        <v>234</v>
      </c>
      <c r="AR277" s="144" t="s">
        <v>691</v>
      </c>
      <c r="AS277" s="167" t="str">
        <f t="shared" si="60"/>
        <v>福岡県太宰府市</v>
      </c>
      <c r="AT277" s="142">
        <v>10.42</v>
      </c>
      <c r="AU277" s="144">
        <v>10.33</v>
      </c>
      <c r="AV277" s="167">
        <v>10.27</v>
      </c>
    </row>
    <row r="278" spans="10:48">
      <c r="J278" s="2"/>
      <c r="K278" s="2"/>
      <c r="L278" s="2"/>
      <c r="M278" s="2"/>
      <c r="N278" s="2"/>
      <c r="AJ278" s="2"/>
      <c r="AL278" s="4" t="s">
        <v>144</v>
      </c>
      <c r="AM278" s="4" t="s">
        <v>692</v>
      </c>
      <c r="AO278" s="8" t="s">
        <v>441</v>
      </c>
      <c r="AP278" s="12">
        <v>0.06</v>
      </c>
      <c r="AQ278" s="230" t="s">
        <v>234</v>
      </c>
      <c r="AR278" s="144" t="s">
        <v>693</v>
      </c>
      <c r="AS278" s="167" t="str">
        <f t="shared" si="60"/>
        <v>福岡県福津市</v>
      </c>
      <c r="AT278" s="142">
        <v>10.42</v>
      </c>
      <c r="AU278" s="144">
        <v>10.33</v>
      </c>
      <c r="AV278" s="167">
        <v>10.27</v>
      </c>
    </row>
    <row r="279" spans="10:48">
      <c r="J279" s="2"/>
      <c r="K279" s="2"/>
      <c r="L279" s="2"/>
      <c r="M279" s="2"/>
      <c r="N279" s="2"/>
      <c r="AJ279" s="2"/>
      <c r="AL279" s="4" t="s">
        <v>144</v>
      </c>
      <c r="AM279" s="4" t="s">
        <v>694</v>
      </c>
      <c r="AO279" s="8" t="s">
        <v>441</v>
      </c>
      <c r="AP279" s="12">
        <v>0.06</v>
      </c>
      <c r="AQ279" s="230" t="s">
        <v>234</v>
      </c>
      <c r="AR279" s="144" t="s">
        <v>695</v>
      </c>
      <c r="AS279" s="167" t="str">
        <f t="shared" si="60"/>
        <v>福岡県糸島市</v>
      </c>
      <c r="AT279" s="142">
        <v>10.42</v>
      </c>
      <c r="AU279" s="144">
        <v>10.33</v>
      </c>
      <c r="AV279" s="167">
        <v>10.27</v>
      </c>
    </row>
    <row r="280" spans="10:48">
      <c r="J280" s="2"/>
      <c r="K280" s="2"/>
      <c r="L280" s="2"/>
      <c r="M280" s="2"/>
      <c r="N280" s="2"/>
      <c r="AJ280" s="2"/>
      <c r="AL280" s="4" t="s">
        <v>144</v>
      </c>
      <c r="AM280" s="4" t="s">
        <v>696</v>
      </c>
      <c r="AO280" s="8" t="s">
        <v>441</v>
      </c>
      <c r="AP280" s="12">
        <v>0.06</v>
      </c>
      <c r="AQ280" s="230" t="s">
        <v>234</v>
      </c>
      <c r="AR280" s="144" t="s">
        <v>2350</v>
      </c>
      <c r="AS280" s="167" t="str">
        <f t="shared" si="60"/>
        <v>福岡県那珂川市</v>
      </c>
      <c r="AT280" s="142">
        <v>10.42</v>
      </c>
      <c r="AU280" s="144">
        <v>10.33</v>
      </c>
      <c r="AV280" s="167">
        <v>10.27</v>
      </c>
    </row>
    <row r="281" spans="10:48" ht="13.5" thickBot="1">
      <c r="J281" s="2"/>
      <c r="K281" s="2"/>
      <c r="L281" s="2"/>
      <c r="M281" s="2"/>
      <c r="N281" s="2"/>
      <c r="AJ281" s="2"/>
      <c r="AL281" s="4" t="s">
        <v>144</v>
      </c>
      <c r="AM281" s="4" t="s">
        <v>697</v>
      </c>
      <c r="AO281" s="13" t="s">
        <v>441</v>
      </c>
      <c r="AP281" s="14">
        <v>0.06</v>
      </c>
      <c r="AQ281" s="233" t="s">
        <v>234</v>
      </c>
      <c r="AR281" s="163" t="s">
        <v>698</v>
      </c>
      <c r="AS281" s="176" t="str">
        <f t="shared" si="60"/>
        <v>福岡県粕屋町</v>
      </c>
      <c r="AT281" s="164">
        <v>10.42</v>
      </c>
      <c r="AU281" s="163">
        <v>10.33</v>
      </c>
      <c r="AV281" s="228">
        <v>10.27</v>
      </c>
    </row>
    <row r="282" spans="10:48">
      <c r="J282" s="2"/>
      <c r="K282" s="2"/>
      <c r="L282" s="2"/>
      <c r="M282" s="2"/>
      <c r="N282" s="2"/>
      <c r="AJ282" s="2"/>
      <c r="AL282" s="4" t="s">
        <v>144</v>
      </c>
      <c r="AM282" s="4" t="s">
        <v>699</v>
      </c>
      <c r="AO282" s="10" t="s">
        <v>700</v>
      </c>
      <c r="AP282" s="70">
        <v>0.03</v>
      </c>
      <c r="AQ282" s="229" t="s">
        <v>130</v>
      </c>
      <c r="AR282" s="166" t="s">
        <v>131</v>
      </c>
      <c r="AS282" s="170" t="str">
        <f t="shared" si="60"/>
        <v>北海道札幌市</v>
      </c>
      <c r="AT282" s="177">
        <v>10.210000000000001</v>
      </c>
      <c r="AU282" s="166">
        <v>10.17</v>
      </c>
      <c r="AV282" s="169">
        <v>10.14</v>
      </c>
    </row>
    <row r="283" spans="10:48">
      <c r="J283" s="2"/>
      <c r="K283" s="2"/>
      <c r="L283" s="2"/>
      <c r="M283" s="2"/>
      <c r="N283" s="2"/>
      <c r="AJ283" s="2"/>
      <c r="AL283" s="4" t="s">
        <v>144</v>
      </c>
      <c r="AM283" s="4" t="s">
        <v>701</v>
      </c>
      <c r="AO283" s="8" t="s">
        <v>700</v>
      </c>
      <c r="AP283" s="12">
        <v>0.03</v>
      </c>
      <c r="AQ283" s="150" t="s">
        <v>156</v>
      </c>
      <c r="AR283" s="144" t="s">
        <v>702</v>
      </c>
      <c r="AS283" s="156" t="str">
        <f t="shared" si="60"/>
        <v>茨城県結城市</v>
      </c>
      <c r="AT283" s="142">
        <v>10.210000000000001</v>
      </c>
      <c r="AU283" s="144">
        <v>10.17</v>
      </c>
      <c r="AV283" s="167">
        <v>10.14</v>
      </c>
    </row>
    <row r="284" spans="10:48">
      <c r="J284" s="2"/>
      <c r="K284" s="2"/>
      <c r="L284" s="2"/>
      <c r="M284" s="2"/>
      <c r="N284" s="2"/>
      <c r="AJ284" s="2"/>
      <c r="AL284" s="4" t="s">
        <v>144</v>
      </c>
      <c r="AM284" s="4" t="s">
        <v>703</v>
      </c>
      <c r="AO284" s="8" t="s">
        <v>700</v>
      </c>
      <c r="AP284" s="12">
        <v>0.03</v>
      </c>
      <c r="AQ284" s="150" t="s">
        <v>156</v>
      </c>
      <c r="AR284" s="144" t="s">
        <v>704</v>
      </c>
      <c r="AS284" s="156" t="str">
        <f t="shared" si="60"/>
        <v>茨城県下妻市</v>
      </c>
      <c r="AT284" s="142">
        <v>10.210000000000001</v>
      </c>
      <c r="AU284" s="144">
        <v>10.17</v>
      </c>
      <c r="AV284" s="167">
        <v>10.14</v>
      </c>
    </row>
    <row r="285" spans="10:48">
      <c r="J285" s="2"/>
      <c r="K285" s="2"/>
      <c r="L285" s="2"/>
      <c r="M285" s="2"/>
      <c r="N285" s="2"/>
      <c r="AJ285" s="2"/>
      <c r="AL285" s="4" t="s">
        <v>144</v>
      </c>
      <c r="AM285" s="4" t="s">
        <v>705</v>
      </c>
      <c r="AO285" s="8" t="s">
        <v>700</v>
      </c>
      <c r="AP285" s="12">
        <v>0.03</v>
      </c>
      <c r="AQ285" s="150" t="s">
        <v>156</v>
      </c>
      <c r="AR285" s="144" t="s">
        <v>706</v>
      </c>
      <c r="AS285" s="156" t="str">
        <f t="shared" si="60"/>
        <v>茨城県常総市</v>
      </c>
      <c r="AT285" s="142">
        <v>10.210000000000001</v>
      </c>
      <c r="AU285" s="144">
        <v>10.17</v>
      </c>
      <c r="AV285" s="167">
        <v>10.14</v>
      </c>
    </row>
    <row r="286" spans="10:48">
      <c r="J286" s="2"/>
      <c r="K286" s="2"/>
      <c r="L286" s="2"/>
      <c r="M286" s="2"/>
      <c r="N286" s="2"/>
      <c r="AJ286" s="2"/>
      <c r="AL286" s="4" t="s">
        <v>144</v>
      </c>
      <c r="AM286" s="4" t="s">
        <v>707</v>
      </c>
      <c r="AO286" s="8" t="s">
        <v>700</v>
      </c>
      <c r="AP286" s="12">
        <v>0.03</v>
      </c>
      <c r="AQ286" s="150" t="s">
        <v>156</v>
      </c>
      <c r="AR286" s="144" t="s">
        <v>708</v>
      </c>
      <c r="AS286" s="156" t="str">
        <f t="shared" si="60"/>
        <v>茨城県笠間市</v>
      </c>
      <c r="AT286" s="142">
        <v>10.210000000000001</v>
      </c>
      <c r="AU286" s="144">
        <v>10.17</v>
      </c>
      <c r="AV286" s="167">
        <v>10.14</v>
      </c>
    </row>
    <row r="287" spans="10:48">
      <c r="J287" s="2"/>
      <c r="K287" s="2"/>
      <c r="L287" s="2"/>
      <c r="M287" s="2"/>
      <c r="N287" s="2"/>
      <c r="AJ287" s="2"/>
      <c r="AL287" s="4" t="s">
        <v>144</v>
      </c>
      <c r="AM287" s="4" t="s">
        <v>709</v>
      </c>
      <c r="AO287" s="8" t="s">
        <v>700</v>
      </c>
      <c r="AP287" s="12">
        <v>0.03</v>
      </c>
      <c r="AQ287" s="150" t="s">
        <v>156</v>
      </c>
      <c r="AR287" s="144" t="s">
        <v>710</v>
      </c>
      <c r="AS287" s="156" t="str">
        <f t="shared" si="60"/>
        <v>茨城県ひたちなか市</v>
      </c>
      <c r="AT287" s="142">
        <v>10.210000000000001</v>
      </c>
      <c r="AU287" s="144">
        <v>10.17</v>
      </c>
      <c r="AV287" s="167">
        <v>10.14</v>
      </c>
    </row>
    <row r="288" spans="10:48">
      <c r="J288" s="2"/>
      <c r="K288" s="2"/>
      <c r="L288" s="2"/>
      <c r="M288" s="2"/>
      <c r="N288" s="2"/>
      <c r="AJ288" s="2"/>
      <c r="AL288" s="4" t="s">
        <v>144</v>
      </c>
      <c r="AM288" s="4" t="s">
        <v>711</v>
      </c>
      <c r="AO288" s="8" t="s">
        <v>700</v>
      </c>
      <c r="AP288" s="12">
        <v>0.03</v>
      </c>
      <c r="AQ288" s="150" t="s">
        <v>156</v>
      </c>
      <c r="AR288" s="144" t="s">
        <v>712</v>
      </c>
      <c r="AS288" s="156" t="str">
        <f t="shared" si="60"/>
        <v>茨城県那珂市</v>
      </c>
      <c r="AT288" s="142">
        <v>10.210000000000001</v>
      </c>
      <c r="AU288" s="144">
        <v>10.17</v>
      </c>
      <c r="AV288" s="167">
        <v>10.14</v>
      </c>
    </row>
    <row r="289" spans="10:48">
      <c r="J289" s="2"/>
      <c r="K289" s="2"/>
      <c r="L289" s="2"/>
      <c r="M289" s="2"/>
      <c r="N289" s="2"/>
      <c r="AJ289" s="2"/>
      <c r="AL289" s="4" t="s">
        <v>144</v>
      </c>
      <c r="AM289" s="4" t="s">
        <v>713</v>
      </c>
      <c r="AO289" s="8" t="s">
        <v>700</v>
      </c>
      <c r="AP289" s="12">
        <v>0.03</v>
      </c>
      <c r="AQ289" s="150" t="s">
        <v>156</v>
      </c>
      <c r="AR289" s="144" t="s">
        <v>714</v>
      </c>
      <c r="AS289" s="156" t="str">
        <f t="shared" si="60"/>
        <v>茨城県筑西市</v>
      </c>
      <c r="AT289" s="142">
        <v>10.210000000000001</v>
      </c>
      <c r="AU289" s="144">
        <v>10.17</v>
      </c>
      <c r="AV289" s="167">
        <v>10.14</v>
      </c>
    </row>
    <row r="290" spans="10:48">
      <c r="J290" s="2"/>
      <c r="K290" s="2"/>
      <c r="L290" s="2"/>
      <c r="M290" s="2"/>
      <c r="N290" s="2"/>
      <c r="AJ290" s="2"/>
      <c r="AL290" s="4" t="s">
        <v>144</v>
      </c>
      <c r="AM290" s="4" t="s">
        <v>715</v>
      </c>
      <c r="AO290" s="8" t="s">
        <v>700</v>
      </c>
      <c r="AP290" s="12">
        <v>0.03</v>
      </c>
      <c r="AQ290" s="150" t="s">
        <v>156</v>
      </c>
      <c r="AR290" s="144" t="s">
        <v>716</v>
      </c>
      <c r="AS290" s="156" t="str">
        <f t="shared" si="60"/>
        <v>茨城県坂東市</v>
      </c>
      <c r="AT290" s="142">
        <v>10.210000000000001</v>
      </c>
      <c r="AU290" s="144">
        <v>10.17</v>
      </c>
      <c r="AV290" s="167">
        <v>10.14</v>
      </c>
    </row>
    <row r="291" spans="10:48">
      <c r="J291" s="2"/>
      <c r="K291" s="2"/>
      <c r="L291" s="2"/>
      <c r="M291" s="2"/>
      <c r="N291" s="2"/>
      <c r="AJ291" s="2"/>
      <c r="AL291" s="4" t="s">
        <v>144</v>
      </c>
      <c r="AM291" s="4" t="s">
        <v>717</v>
      </c>
      <c r="AO291" s="8" t="s">
        <v>700</v>
      </c>
      <c r="AP291" s="12">
        <v>0.03</v>
      </c>
      <c r="AQ291" s="150" t="s">
        <v>156</v>
      </c>
      <c r="AR291" s="144" t="s">
        <v>718</v>
      </c>
      <c r="AS291" s="156" t="str">
        <f t="shared" si="60"/>
        <v>茨城県稲敷市</v>
      </c>
      <c r="AT291" s="142">
        <v>10.210000000000001</v>
      </c>
      <c r="AU291" s="144">
        <v>10.17</v>
      </c>
      <c r="AV291" s="167">
        <v>10.14</v>
      </c>
    </row>
    <row r="292" spans="10:48">
      <c r="J292" s="2"/>
      <c r="K292" s="2"/>
      <c r="L292" s="2"/>
      <c r="M292" s="2"/>
      <c r="N292" s="2"/>
      <c r="AJ292" s="2"/>
      <c r="AL292" s="4" t="s">
        <v>144</v>
      </c>
      <c r="AM292" s="4" t="s">
        <v>719</v>
      </c>
      <c r="AO292" s="8" t="s">
        <v>700</v>
      </c>
      <c r="AP292" s="12">
        <v>0.03</v>
      </c>
      <c r="AQ292" s="150" t="s">
        <v>156</v>
      </c>
      <c r="AR292" s="144" t="s">
        <v>720</v>
      </c>
      <c r="AS292" s="156" t="str">
        <f t="shared" si="60"/>
        <v>茨城県つくばみらい市</v>
      </c>
      <c r="AT292" s="142">
        <v>10.210000000000001</v>
      </c>
      <c r="AU292" s="144">
        <v>10.17</v>
      </c>
      <c r="AV292" s="167">
        <v>10.14</v>
      </c>
    </row>
    <row r="293" spans="10:48">
      <c r="J293" s="2"/>
      <c r="K293" s="2"/>
      <c r="L293" s="2"/>
      <c r="M293" s="2"/>
      <c r="N293" s="2"/>
      <c r="AJ293" s="2"/>
      <c r="AL293" s="4" t="s">
        <v>144</v>
      </c>
      <c r="AM293" s="4" t="s">
        <v>721</v>
      </c>
      <c r="AO293" s="8" t="s">
        <v>700</v>
      </c>
      <c r="AP293" s="12">
        <v>0.03</v>
      </c>
      <c r="AQ293" s="150" t="s">
        <v>156</v>
      </c>
      <c r="AR293" s="144" t="s">
        <v>722</v>
      </c>
      <c r="AS293" s="156" t="str">
        <f t="shared" si="60"/>
        <v>茨城県大洗町</v>
      </c>
      <c r="AT293" s="142">
        <v>10.210000000000001</v>
      </c>
      <c r="AU293" s="144">
        <v>10.17</v>
      </c>
      <c r="AV293" s="167">
        <v>10.14</v>
      </c>
    </row>
    <row r="294" spans="10:48">
      <c r="J294" s="2"/>
      <c r="K294" s="2"/>
      <c r="L294" s="2"/>
      <c r="M294" s="2"/>
      <c r="N294" s="2"/>
      <c r="AJ294" s="2"/>
      <c r="AL294" s="4" t="s">
        <v>144</v>
      </c>
      <c r="AM294" s="4" t="s">
        <v>723</v>
      </c>
      <c r="AO294" s="8" t="s">
        <v>700</v>
      </c>
      <c r="AP294" s="12">
        <v>0.03</v>
      </c>
      <c r="AQ294" s="150" t="s">
        <v>156</v>
      </c>
      <c r="AR294" s="144" t="s">
        <v>724</v>
      </c>
      <c r="AS294" s="156" t="str">
        <f t="shared" si="60"/>
        <v>茨城県阿見町</v>
      </c>
      <c r="AT294" s="142">
        <v>10.210000000000001</v>
      </c>
      <c r="AU294" s="144">
        <v>10.17</v>
      </c>
      <c r="AV294" s="167">
        <v>10.14</v>
      </c>
    </row>
    <row r="295" spans="10:48">
      <c r="J295" s="2"/>
      <c r="K295" s="2"/>
      <c r="L295" s="2"/>
      <c r="M295" s="2"/>
      <c r="N295" s="2"/>
      <c r="AJ295" s="2"/>
      <c r="AL295" s="4" t="s">
        <v>144</v>
      </c>
      <c r="AM295" s="4" t="s">
        <v>725</v>
      </c>
      <c r="AO295" s="8" t="s">
        <v>700</v>
      </c>
      <c r="AP295" s="12">
        <v>0.03</v>
      </c>
      <c r="AQ295" s="150" t="s">
        <v>156</v>
      </c>
      <c r="AR295" s="144" t="s">
        <v>726</v>
      </c>
      <c r="AS295" s="156" t="str">
        <f t="shared" si="60"/>
        <v>茨城県河内町</v>
      </c>
      <c r="AT295" s="142">
        <v>10.210000000000001</v>
      </c>
      <c r="AU295" s="144">
        <v>10.17</v>
      </c>
      <c r="AV295" s="167">
        <v>10.14</v>
      </c>
    </row>
    <row r="296" spans="10:48">
      <c r="J296" s="2"/>
      <c r="K296" s="2"/>
      <c r="L296" s="2"/>
      <c r="M296" s="2"/>
      <c r="N296" s="2"/>
      <c r="AJ296" s="2"/>
      <c r="AL296" s="4" t="s">
        <v>147</v>
      </c>
      <c r="AM296" s="4" t="s">
        <v>727</v>
      </c>
      <c r="AO296" s="8" t="s">
        <v>700</v>
      </c>
      <c r="AP296" s="12">
        <v>0.03</v>
      </c>
      <c r="AQ296" s="150" t="s">
        <v>156</v>
      </c>
      <c r="AR296" s="144" t="s">
        <v>728</v>
      </c>
      <c r="AS296" s="156" t="str">
        <f t="shared" si="60"/>
        <v>茨城県八千代町</v>
      </c>
      <c r="AT296" s="142">
        <v>10.210000000000001</v>
      </c>
      <c r="AU296" s="144">
        <v>10.17</v>
      </c>
      <c r="AV296" s="167">
        <v>10.14</v>
      </c>
    </row>
    <row r="297" spans="10:48">
      <c r="J297" s="2"/>
      <c r="K297" s="2"/>
      <c r="L297" s="2"/>
      <c r="M297" s="2"/>
      <c r="N297" s="2"/>
      <c r="AJ297" s="2"/>
      <c r="AL297" s="4" t="s">
        <v>147</v>
      </c>
      <c r="AM297" s="4" t="s">
        <v>729</v>
      </c>
      <c r="AO297" s="8" t="s">
        <v>700</v>
      </c>
      <c r="AP297" s="12">
        <v>0.03</v>
      </c>
      <c r="AQ297" s="150" t="s">
        <v>156</v>
      </c>
      <c r="AR297" s="144" t="s">
        <v>730</v>
      </c>
      <c r="AS297" s="156" t="str">
        <f t="shared" si="60"/>
        <v>茨城県五霞町</v>
      </c>
      <c r="AT297" s="142">
        <v>10.210000000000001</v>
      </c>
      <c r="AU297" s="144">
        <v>10.17</v>
      </c>
      <c r="AV297" s="167">
        <v>10.14</v>
      </c>
    </row>
    <row r="298" spans="10:48">
      <c r="J298" s="2"/>
      <c r="K298" s="2"/>
      <c r="L298" s="2"/>
      <c r="M298" s="2"/>
      <c r="N298" s="2"/>
      <c r="AJ298" s="2"/>
      <c r="AL298" s="4" t="s">
        <v>147</v>
      </c>
      <c r="AM298" s="4" t="s">
        <v>731</v>
      </c>
      <c r="AO298" s="8" t="s">
        <v>700</v>
      </c>
      <c r="AP298" s="12">
        <v>0.03</v>
      </c>
      <c r="AQ298" s="150" t="s">
        <v>156</v>
      </c>
      <c r="AR298" s="144" t="s">
        <v>732</v>
      </c>
      <c r="AS298" s="156" t="str">
        <f t="shared" si="60"/>
        <v>茨城県境町</v>
      </c>
      <c r="AT298" s="142">
        <v>10.210000000000001</v>
      </c>
      <c r="AU298" s="144">
        <v>10.17</v>
      </c>
      <c r="AV298" s="167">
        <v>10.14</v>
      </c>
    </row>
    <row r="299" spans="10:48">
      <c r="J299" s="2"/>
      <c r="K299" s="2"/>
      <c r="L299" s="2"/>
      <c r="M299" s="2"/>
      <c r="N299" s="2"/>
      <c r="AJ299" s="2"/>
      <c r="AL299" s="4" t="s">
        <v>147</v>
      </c>
      <c r="AM299" s="4" t="s">
        <v>733</v>
      </c>
      <c r="AO299" s="8" t="s">
        <v>700</v>
      </c>
      <c r="AP299" s="12">
        <v>0.03</v>
      </c>
      <c r="AQ299" s="150" t="s">
        <v>158</v>
      </c>
      <c r="AR299" s="144" t="s">
        <v>734</v>
      </c>
      <c r="AS299" s="156" t="str">
        <f t="shared" si="60"/>
        <v>栃木県栃木市</v>
      </c>
      <c r="AT299" s="142">
        <v>10.210000000000001</v>
      </c>
      <c r="AU299" s="144">
        <v>10.17</v>
      </c>
      <c r="AV299" s="167">
        <v>10.14</v>
      </c>
    </row>
    <row r="300" spans="10:48">
      <c r="J300" s="2"/>
      <c r="K300" s="2"/>
      <c r="L300" s="2"/>
      <c r="M300" s="2"/>
      <c r="N300" s="2"/>
      <c r="AJ300" s="2"/>
      <c r="AL300" s="4" t="s">
        <v>147</v>
      </c>
      <c r="AM300" s="4" t="s">
        <v>735</v>
      </c>
      <c r="AO300" s="8" t="s">
        <v>700</v>
      </c>
      <c r="AP300" s="12">
        <v>0.03</v>
      </c>
      <c r="AQ300" s="150" t="s">
        <v>158</v>
      </c>
      <c r="AR300" s="144" t="s">
        <v>736</v>
      </c>
      <c r="AS300" s="156" t="str">
        <f t="shared" si="60"/>
        <v>栃木県鹿沼市</v>
      </c>
      <c r="AT300" s="142">
        <v>10.210000000000001</v>
      </c>
      <c r="AU300" s="144">
        <v>10.17</v>
      </c>
      <c r="AV300" s="167">
        <v>10.14</v>
      </c>
    </row>
    <row r="301" spans="10:48">
      <c r="J301" s="2"/>
      <c r="K301" s="2"/>
      <c r="L301" s="2"/>
      <c r="M301" s="2"/>
      <c r="N301" s="2"/>
      <c r="AJ301" s="2"/>
      <c r="AL301" s="4" t="s">
        <v>147</v>
      </c>
      <c r="AM301" s="4" t="s">
        <v>737</v>
      </c>
      <c r="AO301" s="8" t="s">
        <v>700</v>
      </c>
      <c r="AP301" s="12">
        <v>0.03</v>
      </c>
      <c r="AQ301" s="150" t="s">
        <v>158</v>
      </c>
      <c r="AR301" s="144" t="s">
        <v>738</v>
      </c>
      <c r="AS301" s="156" t="str">
        <f t="shared" si="60"/>
        <v>栃木県日光市</v>
      </c>
      <c r="AT301" s="142">
        <v>10.210000000000001</v>
      </c>
      <c r="AU301" s="144">
        <v>10.17</v>
      </c>
      <c r="AV301" s="167">
        <v>10.14</v>
      </c>
    </row>
    <row r="302" spans="10:48">
      <c r="J302" s="2"/>
      <c r="K302" s="2"/>
      <c r="L302" s="2"/>
      <c r="M302" s="2"/>
      <c r="N302" s="2"/>
      <c r="AJ302" s="2"/>
      <c r="AL302" s="4" t="s">
        <v>147</v>
      </c>
      <c r="AM302" s="4" t="s">
        <v>739</v>
      </c>
      <c r="AO302" s="8" t="s">
        <v>700</v>
      </c>
      <c r="AP302" s="12">
        <v>0.03</v>
      </c>
      <c r="AQ302" s="150" t="s">
        <v>158</v>
      </c>
      <c r="AR302" s="144" t="s">
        <v>740</v>
      </c>
      <c r="AS302" s="156" t="str">
        <f t="shared" si="60"/>
        <v>栃木県小山市</v>
      </c>
      <c r="AT302" s="142">
        <v>10.210000000000001</v>
      </c>
      <c r="AU302" s="144">
        <v>10.17</v>
      </c>
      <c r="AV302" s="167">
        <v>10.14</v>
      </c>
    </row>
    <row r="303" spans="10:48">
      <c r="J303" s="2"/>
      <c r="K303" s="2"/>
      <c r="L303" s="2"/>
      <c r="M303" s="2"/>
      <c r="N303" s="2"/>
      <c r="AJ303" s="2"/>
      <c r="AL303" s="4" t="s">
        <v>147</v>
      </c>
      <c r="AM303" s="4" t="s">
        <v>741</v>
      </c>
      <c r="AO303" s="8" t="s">
        <v>700</v>
      </c>
      <c r="AP303" s="12">
        <v>0.03</v>
      </c>
      <c r="AQ303" s="150" t="s">
        <v>158</v>
      </c>
      <c r="AR303" s="144" t="s">
        <v>742</v>
      </c>
      <c r="AS303" s="156" t="str">
        <f t="shared" si="60"/>
        <v>栃木県真岡市</v>
      </c>
      <c r="AT303" s="142">
        <v>10.210000000000001</v>
      </c>
      <c r="AU303" s="144">
        <v>10.17</v>
      </c>
      <c r="AV303" s="167">
        <v>10.14</v>
      </c>
    </row>
    <row r="304" spans="10:48">
      <c r="J304" s="2"/>
      <c r="K304" s="2"/>
      <c r="L304" s="2"/>
      <c r="M304" s="2"/>
      <c r="N304" s="2"/>
      <c r="AJ304" s="2"/>
      <c r="AL304" s="4" t="s">
        <v>147</v>
      </c>
      <c r="AM304" s="4" t="s">
        <v>743</v>
      </c>
      <c r="AO304" s="8" t="s">
        <v>700</v>
      </c>
      <c r="AP304" s="12">
        <v>0.03</v>
      </c>
      <c r="AQ304" s="150" t="s">
        <v>158</v>
      </c>
      <c r="AR304" s="144" t="s">
        <v>744</v>
      </c>
      <c r="AS304" s="156" t="str">
        <f t="shared" si="60"/>
        <v>栃木県大田原市</v>
      </c>
      <c r="AT304" s="142">
        <v>10.210000000000001</v>
      </c>
      <c r="AU304" s="144">
        <v>10.17</v>
      </c>
      <c r="AV304" s="167">
        <v>10.14</v>
      </c>
    </row>
    <row r="305" spans="10:48">
      <c r="J305" s="2"/>
      <c r="K305" s="2"/>
      <c r="L305" s="2"/>
      <c r="M305" s="2"/>
      <c r="N305" s="2"/>
      <c r="AJ305" s="2"/>
      <c r="AL305" s="4" t="s">
        <v>147</v>
      </c>
      <c r="AM305" s="4" t="s">
        <v>745</v>
      </c>
      <c r="AO305" s="8" t="s">
        <v>700</v>
      </c>
      <c r="AP305" s="12">
        <v>0.03</v>
      </c>
      <c r="AQ305" s="150" t="s">
        <v>158</v>
      </c>
      <c r="AR305" s="144" t="s">
        <v>746</v>
      </c>
      <c r="AS305" s="156" t="str">
        <f t="shared" si="60"/>
        <v>栃木県さくら市</v>
      </c>
      <c r="AT305" s="142">
        <v>10.210000000000001</v>
      </c>
      <c r="AU305" s="144">
        <v>10.17</v>
      </c>
      <c r="AV305" s="167">
        <v>10.14</v>
      </c>
    </row>
    <row r="306" spans="10:48">
      <c r="J306" s="2"/>
      <c r="K306" s="2"/>
      <c r="L306" s="2"/>
      <c r="M306" s="2"/>
      <c r="N306" s="2"/>
      <c r="AJ306" s="2"/>
      <c r="AL306" s="4" t="s">
        <v>147</v>
      </c>
      <c r="AM306" s="4" t="s">
        <v>747</v>
      </c>
      <c r="AO306" s="8" t="s">
        <v>700</v>
      </c>
      <c r="AP306" s="12">
        <v>0.03</v>
      </c>
      <c r="AQ306" s="150" t="s">
        <v>158</v>
      </c>
      <c r="AR306" s="144" t="s">
        <v>748</v>
      </c>
      <c r="AS306" s="156" t="str">
        <f t="shared" si="60"/>
        <v>栃木県下野市</v>
      </c>
      <c r="AT306" s="142">
        <v>10.210000000000001</v>
      </c>
      <c r="AU306" s="144">
        <v>10.17</v>
      </c>
      <c r="AV306" s="167">
        <v>10.14</v>
      </c>
    </row>
    <row r="307" spans="10:48">
      <c r="J307" s="2"/>
      <c r="K307" s="2"/>
      <c r="L307" s="2"/>
      <c r="M307" s="2"/>
      <c r="N307" s="2"/>
      <c r="AJ307" s="2"/>
      <c r="AL307" s="4" t="s">
        <v>147</v>
      </c>
      <c r="AM307" s="4" t="s">
        <v>749</v>
      </c>
      <c r="AO307" s="8" t="s">
        <v>700</v>
      </c>
      <c r="AP307" s="12">
        <v>0.03</v>
      </c>
      <c r="AQ307" s="150" t="s">
        <v>158</v>
      </c>
      <c r="AR307" s="144" t="s">
        <v>750</v>
      </c>
      <c r="AS307" s="156" t="str">
        <f t="shared" si="60"/>
        <v>栃木県壬生町</v>
      </c>
      <c r="AT307" s="142">
        <v>10.210000000000001</v>
      </c>
      <c r="AU307" s="144">
        <v>10.17</v>
      </c>
      <c r="AV307" s="167">
        <v>10.14</v>
      </c>
    </row>
    <row r="308" spans="10:48">
      <c r="J308" s="2"/>
      <c r="K308" s="2"/>
      <c r="L308" s="2"/>
      <c r="M308" s="2"/>
      <c r="N308" s="2"/>
      <c r="AJ308" s="2"/>
      <c r="AL308" s="4" t="s">
        <v>147</v>
      </c>
      <c r="AM308" s="4" t="s">
        <v>751</v>
      </c>
      <c r="AO308" s="8" t="s">
        <v>700</v>
      </c>
      <c r="AP308" s="12">
        <v>0.03</v>
      </c>
      <c r="AQ308" s="150" t="s">
        <v>160</v>
      </c>
      <c r="AR308" s="144" t="s">
        <v>752</v>
      </c>
      <c r="AS308" s="156" t="str">
        <f t="shared" si="60"/>
        <v>群馬県前橋市</v>
      </c>
      <c r="AT308" s="142">
        <v>10.210000000000001</v>
      </c>
      <c r="AU308" s="144">
        <v>10.17</v>
      </c>
      <c r="AV308" s="167">
        <v>10.14</v>
      </c>
    </row>
    <row r="309" spans="10:48">
      <c r="J309" s="2"/>
      <c r="K309" s="2"/>
      <c r="L309" s="2"/>
      <c r="M309" s="2"/>
      <c r="N309" s="2"/>
      <c r="AJ309" s="2"/>
      <c r="AL309" s="4" t="s">
        <v>147</v>
      </c>
      <c r="AM309" s="4" t="s">
        <v>753</v>
      </c>
      <c r="AO309" s="8" t="s">
        <v>700</v>
      </c>
      <c r="AP309" s="12">
        <v>0.03</v>
      </c>
      <c r="AQ309" s="150" t="s">
        <v>160</v>
      </c>
      <c r="AR309" s="144" t="s">
        <v>754</v>
      </c>
      <c r="AS309" s="156" t="str">
        <f t="shared" si="60"/>
        <v>群馬県伊勢崎市</v>
      </c>
      <c r="AT309" s="142">
        <v>10.210000000000001</v>
      </c>
      <c r="AU309" s="144">
        <v>10.17</v>
      </c>
      <c r="AV309" s="167">
        <v>10.14</v>
      </c>
    </row>
    <row r="310" spans="10:48">
      <c r="J310" s="2"/>
      <c r="K310" s="2"/>
      <c r="L310" s="2"/>
      <c r="M310" s="2"/>
      <c r="N310" s="2"/>
      <c r="AJ310" s="2"/>
      <c r="AL310" s="4" t="s">
        <v>147</v>
      </c>
      <c r="AM310" s="4" t="s">
        <v>755</v>
      </c>
      <c r="AO310" s="8" t="s">
        <v>700</v>
      </c>
      <c r="AP310" s="12">
        <v>0.03</v>
      </c>
      <c r="AQ310" s="150" t="s">
        <v>160</v>
      </c>
      <c r="AR310" s="144" t="s">
        <v>756</v>
      </c>
      <c r="AS310" s="156" t="str">
        <f t="shared" si="60"/>
        <v>群馬県太田市</v>
      </c>
      <c r="AT310" s="142">
        <v>10.210000000000001</v>
      </c>
      <c r="AU310" s="144">
        <v>10.17</v>
      </c>
      <c r="AV310" s="167">
        <v>10.14</v>
      </c>
    </row>
    <row r="311" spans="10:48">
      <c r="J311" s="2"/>
      <c r="K311" s="2"/>
      <c r="L311" s="2"/>
      <c r="M311" s="2"/>
      <c r="N311" s="2"/>
      <c r="AJ311" s="2"/>
      <c r="AL311" s="4" t="s">
        <v>147</v>
      </c>
      <c r="AM311" s="4" t="s">
        <v>757</v>
      </c>
      <c r="AO311" s="8" t="s">
        <v>700</v>
      </c>
      <c r="AP311" s="12">
        <v>0.03</v>
      </c>
      <c r="AQ311" s="150" t="s">
        <v>160</v>
      </c>
      <c r="AR311" s="144" t="s">
        <v>758</v>
      </c>
      <c r="AS311" s="156" t="str">
        <f t="shared" si="60"/>
        <v>群馬県渋川市</v>
      </c>
      <c r="AT311" s="142">
        <v>10.210000000000001</v>
      </c>
      <c r="AU311" s="144">
        <v>10.17</v>
      </c>
      <c r="AV311" s="167">
        <v>10.14</v>
      </c>
    </row>
    <row r="312" spans="10:48">
      <c r="J312" s="2"/>
      <c r="K312" s="2"/>
      <c r="L312" s="2"/>
      <c r="M312" s="2"/>
      <c r="N312" s="2"/>
      <c r="AJ312" s="2"/>
      <c r="AL312" s="4" t="s">
        <v>147</v>
      </c>
      <c r="AM312" s="4" t="s">
        <v>759</v>
      </c>
      <c r="AO312" s="8" t="s">
        <v>700</v>
      </c>
      <c r="AP312" s="12">
        <v>0.03</v>
      </c>
      <c r="AQ312" s="150" t="s">
        <v>160</v>
      </c>
      <c r="AR312" s="144" t="s">
        <v>2351</v>
      </c>
      <c r="AS312" s="156" t="str">
        <f t="shared" si="60"/>
        <v>群馬県榛東村</v>
      </c>
      <c r="AT312" s="142">
        <v>10.210000000000001</v>
      </c>
      <c r="AU312" s="144">
        <v>10.17</v>
      </c>
      <c r="AV312" s="167">
        <v>10.14</v>
      </c>
    </row>
    <row r="313" spans="10:48">
      <c r="J313" s="2"/>
      <c r="K313" s="2"/>
      <c r="L313" s="2"/>
      <c r="M313" s="2"/>
      <c r="N313" s="2"/>
      <c r="AJ313" s="2"/>
      <c r="AL313" s="4" t="s">
        <v>147</v>
      </c>
      <c r="AM313" s="4" t="s">
        <v>760</v>
      </c>
      <c r="AO313" s="8" t="s">
        <v>700</v>
      </c>
      <c r="AP313" s="12">
        <v>0.03</v>
      </c>
      <c r="AQ313" s="150" t="s">
        <v>160</v>
      </c>
      <c r="AR313" s="144" t="s">
        <v>2352</v>
      </c>
      <c r="AS313" s="156" t="str">
        <f t="shared" si="60"/>
        <v>群馬県吉岡町</v>
      </c>
      <c r="AT313" s="142">
        <v>10.210000000000001</v>
      </c>
      <c r="AU313" s="144">
        <v>10.17</v>
      </c>
      <c r="AV313" s="167">
        <v>10.14</v>
      </c>
    </row>
    <row r="314" spans="10:48">
      <c r="J314" s="2"/>
      <c r="K314" s="2"/>
      <c r="L314" s="2"/>
      <c r="M314" s="2"/>
      <c r="N314" s="2"/>
      <c r="AJ314" s="2"/>
      <c r="AL314" s="4" t="s">
        <v>147</v>
      </c>
      <c r="AM314" s="4" t="s">
        <v>761</v>
      </c>
      <c r="AO314" s="8" t="s">
        <v>700</v>
      </c>
      <c r="AP314" s="12">
        <v>0.03</v>
      </c>
      <c r="AQ314" s="150" t="s">
        <v>160</v>
      </c>
      <c r="AR314" s="144" t="s">
        <v>762</v>
      </c>
      <c r="AS314" s="156" t="str">
        <f t="shared" si="60"/>
        <v>群馬県玉村町</v>
      </c>
      <c r="AT314" s="142">
        <v>10.210000000000001</v>
      </c>
      <c r="AU314" s="144">
        <v>10.17</v>
      </c>
      <c r="AV314" s="167">
        <v>10.14</v>
      </c>
    </row>
    <row r="315" spans="10:48">
      <c r="J315" s="2"/>
      <c r="K315" s="2"/>
      <c r="L315" s="2"/>
      <c r="M315" s="2"/>
      <c r="N315" s="2"/>
      <c r="AJ315" s="2"/>
      <c r="AL315" s="4" t="s">
        <v>147</v>
      </c>
      <c r="AM315" s="4" t="s">
        <v>763</v>
      </c>
      <c r="AO315" s="8" t="s">
        <v>700</v>
      </c>
      <c r="AP315" s="12">
        <v>0.03</v>
      </c>
      <c r="AQ315" s="150" t="s">
        <v>162</v>
      </c>
      <c r="AR315" s="144" t="s">
        <v>764</v>
      </c>
      <c r="AS315" s="156" t="str">
        <f t="shared" si="60"/>
        <v>埼玉県熊谷市</v>
      </c>
      <c r="AT315" s="142">
        <v>10.210000000000001</v>
      </c>
      <c r="AU315" s="144">
        <v>10.17</v>
      </c>
      <c r="AV315" s="167">
        <v>10.14</v>
      </c>
    </row>
    <row r="316" spans="10:48">
      <c r="J316" s="2"/>
      <c r="K316" s="2"/>
      <c r="L316" s="2"/>
      <c r="M316" s="2"/>
      <c r="N316" s="2"/>
      <c r="AJ316" s="2"/>
      <c r="AL316" s="4" t="s">
        <v>147</v>
      </c>
      <c r="AM316" s="4" t="s">
        <v>765</v>
      </c>
      <c r="AO316" s="8" t="s">
        <v>700</v>
      </c>
      <c r="AP316" s="12">
        <v>0.03</v>
      </c>
      <c r="AQ316" s="150" t="s">
        <v>162</v>
      </c>
      <c r="AR316" s="144" t="s">
        <v>766</v>
      </c>
      <c r="AS316" s="156" t="str">
        <f t="shared" si="60"/>
        <v>埼玉県深谷市</v>
      </c>
      <c r="AT316" s="142">
        <v>10.210000000000001</v>
      </c>
      <c r="AU316" s="144">
        <v>10.17</v>
      </c>
      <c r="AV316" s="167">
        <v>10.14</v>
      </c>
    </row>
    <row r="317" spans="10:48">
      <c r="J317" s="2"/>
      <c r="K317" s="2"/>
      <c r="L317" s="2"/>
      <c r="M317" s="2"/>
      <c r="N317" s="2"/>
      <c r="AJ317" s="2"/>
      <c r="AL317" s="4" t="s">
        <v>147</v>
      </c>
      <c r="AM317" s="4" t="s">
        <v>767</v>
      </c>
      <c r="AO317" s="8" t="s">
        <v>700</v>
      </c>
      <c r="AP317" s="12">
        <v>0.03</v>
      </c>
      <c r="AQ317" s="150" t="s">
        <v>162</v>
      </c>
      <c r="AR317" s="144" t="s">
        <v>768</v>
      </c>
      <c r="AS317" s="156" t="str">
        <f t="shared" si="60"/>
        <v>埼玉県日高市</v>
      </c>
      <c r="AT317" s="142">
        <v>10.210000000000001</v>
      </c>
      <c r="AU317" s="144">
        <v>10.17</v>
      </c>
      <c r="AV317" s="167">
        <v>10.14</v>
      </c>
    </row>
    <row r="318" spans="10:48">
      <c r="J318" s="2"/>
      <c r="K318" s="2"/>
      <c r="L318" s="2"/>
      <c r="M318" s="2"/>
      <c r="N318" s="2"/>
      <c r="AJ318" s="2"/>
      <c r="AL318" s="4" t="s">
        <v>147</v>
      </c>
      <c r="AM318" s="4" t="s">
        <v>769</v>
      </c>
      <c r="AO318" s="8" t="s">
        <v>700</v>
      </c>
      <c r="AP318" s="12">
        <v>0.03</v>
      </c>
      <c r="AQ318" s="150" t="s">
        <v>162</v>
      </c>
      <c r="AR318" s="144" t="s">
        <v>770</v>
      </c>
      <c r="AS318" s="156" t="str">
        <f t="shared" si="60"/>
        <v>埼玉県毛呂山町</v>
      </c>
      <c r="AT318" s="142">
        <v>10.210000000000001</v>
      </c>
      <c r="AU318" s="144">
        <v>10.17</v>
      </c>
      <c r="AV318" s="167">
        <v>10.14</v>
      </c>
    </row>
    <row r="319" spans="10:48">
      <c r="J319" s="2"/>
      <c r="K319" s="2"/>
      <c r="L319" s="2"/>
      <c r="M319" s="2"/>
      <c r="N319" s="2"/>
      <c r="AJ319" s="2"/>
      <c r="AL319" s="4" t="s">
        <v>147</v>
      </c>
      <c r="AM319" s="4" t="s">
        <v>771</v>
      </c>
      <c r="AO319" s="8" t="s">
        <v>700</v>
      </c>
      <c r="AP319" s="12">
        <v>0.03</v>
      </c>
      <c r="AQ319" s="150" t="s">
        <v>162</v>
      </c>
      <c r="AR319" s="144" t="s">
        <v>772</v>
      </c>
      <c r="AS319" s="156" t="str">
        <f t="shared" si="60"/>
        <v>埼玉県越生町</v>
      </c>
      <c r="AT319" s="142">
        <v>10.210000000000001</v>
      </c>
      <c r="AU319" s="144">
        <v>10.17</v>
      </c>
      <c r="AV319" s="167">
        <v>10.14</v>
      </c>
    </row>
    <row r="320" spans="10:48">
      <c r="J320" s="2"/>
      <c r="K320" s="2"/>
      <c r="L320" s="2"/>
      <c r="M320" s="2"/>
      <c r="N320" s="2"/>
      <c r="AJ320" s="2"/>
      <c r="AL320" s="4" t="s">
        <v>147</v>
      </c>
      <c r="AM320" s="4" t="s">
        <v>773</v>
      </c>
      <c r="AO320" s="8" t="s">
        <v>700</v>
      </c>
      <c r="AP320" s="12">
        <v>0.03</v>
      </c>
      <c r="AQ320" s="150" t="s">
        <v>162</v>
      </c>
      <c r="AR320" s="144" t="s">
        <v>774</v>
      </c>
      <c r="AS320" s="156" t="str">
        <f t="shared" si="60"/>
        <v>埼玉県滑川町</v>
      </c>
      <c r="AT320" s="142">
        <v>10.210000000000001</v>
      </c>
      <c r="AU320" s="144">
        <v>10.17</v>
      </c>
      <c r="AV320" s="167">
        <v>10.14</v>
      </c>
    </row>
    <row r="321" spans="10:48">
      <c r="J321" s="2"/>
      <c r="K321" s="2"/>
      <c r="L321" s="2"/>
      <c r="M321" s="2"/>
      <c r="N321" s="2"/>
      <c r="AJ321" s="2"/>
      <c r="AL321" s="4" t="s">
        <v>150</v>
      </c>
      <c r="AM321" s="4" t="s">
        <v>775</v>
      </c>
      <c r="AO321" s="8" t="s">
        <v>700</v>
      </c>
      <c r="AP321" s="12">
        <v>0.03</v>
      </c>
      <c r="AQ321" s="150" t="s">
        <v>162</v>
      </c>
      <c r="AR321" s="144" t="s">
        <v>776</v>
      </c>
      <c r="AS321" s="156" t="str">
        <f t="shared" si="60"/>
        <v>埼玉県川島町</v>
      </c>
      <c r="AT321" s="142">
        <v>10.210000000000001</v>
      </c>
      <c r="AU321" s="144">
        <v>10.17</v>
      </c>
      <c r="AV321" s="167">
        <v>10.14</v>
      </c>
    </row>
    <row r="322" spans="10:48">
      <c r="J322" s="2"/>
      <c r="K322" s="2"/>
      <c r="L322" s="2"/>
      <c r="M322" s="2"/>
      <c r="N322" s="2"/>
      <c r="AJ322" s="2"/>
      <c r="AL322" s="4" t="s">
        <v>150</v>
      </c>
      <c r="AM322" s="4" t="s">
        <v>777</v>
      </c>
      <c r="AO322" s="8" t="s">
        <v>700</v>
      </c>
      <c r="AP322" s="12">
        <v>0.03</v>
      </c>
      <c r="AQ322" s="150" t="s">
        <v>162</v>
      </c>
      <c r="AR322" s="144" t="s">
        <v>778</v>
      </c>
      <c r="AS322" s="156" t="str">
        <f t="shared" si="60"/>
        <v>埼玉県吉見町</v>
      </c>
      <c r="AT322" s="142">
        <v>10.210000000000001</v>
      </c>
      <c r="AU322" s="144">
        <v>10.17</v>
      </c>
      <c r="AV322" s="167">
        <v>10.14</v>
      </c>
    </row>
    <row r="323" spans="10:48">
      <c r="J323" s="2"/>
      <c r="K323" s="2"/>
      <c r="L323" s="2"/>
      <c r="M323" s="2"/>
      <c r="N323" s="2"/>
      <c r="AJ323" s="2"/>
      <c r="AL323" s="4" t="s">
        <v>150</v>
      </c>
      <c r="AM323" s="4" t="s">
        <v>779</v>
      </c>
      <c r="AO323" s="8" t="s">
        <v>700</v>
      </c>
      <c r="AP323" s="12">
        <v>0.03</v>
      </c>
      <c r="AQ323" s="150" t="s">
        <v>162</v>
      </c>
      <c r="AR323" s="144" t="s">
        <v>780</v>
      </c>
      <c r="AS323" s="156" t="str">
        <f t="shared" si="60"/>
        <v>埼玉県鳩山町</v>
      </c>
      <c r="AT323" s="142">
        <v>10.210000000000001</v>
      </c>
      <c r="AU323" s="144">
        <v>10.17</v>
      </c>
      <c r="AV323" s="167">
        <v>10.14</v>
      </c>
    </row>
    <row r="324" spans="10:48">
      <c r="J324" s="2"/>
      <c r="K324" s="2"/>
      <c r="L324" s="2"/>
      <c r="M324" s="2"/>
      <c r="N324" s="2"/>
      <c r="AJ324" s="2"/>
      <c r="AL324" s="4" t="s">
        <v>150</v>
      </c>
      <c r="AM324" s="4" t="s">
        <v>781</v>
      </c>
      <c r="AO324" s="8" t="s">
        <v>700</v>
      </c>
      <c r="AP324" s="12">
        <v>0.03</v>
      </c>
      <c r="AQ324" s="150" t="s">
        <v>162</v>
      </c>
      <c r="AR324" s="144" t="s">
        <v>782</v>
      </c>
      <c r="AS324" s="156" t="str">
        <f t="shared" ref="AS324:AS387" si="61">AQ324&amp;AR324</f>
        <v>埼玉県寄居町</v>
      </c>
      <c r="AT324" s="142">
        <v>10.210000000000001</v>
      </c>
      <c r="AU324" s="144">
        <v>10.17</v>
      </c>
      <c r="AV324" s="167">
        <v>10.14</v>
      </c>
    </row>
    <row r="325" spans="10:48">
      <c r="J325" s="2"/>
      <c r="K325" s="2"/>
      <c r="L325" s="2"/>
      <c r="M325" s="2"/>
      <c r="N325" s="2"/>
      <c r="AJ325" s="2"/>
      <c r="AL325" s="4" t="s">
        <v>150</v>
      </c>
      <c r="AM325" s="4" t="s">
        <v>783</v>
      </c>
      <c r="AO325" s="8" t="s">
        <v>700</v>
      </c>
      <c r="AP325" s="12">
        <v>0.03</v>
      </c>
      <c r="AQ325" s="150" t="s">
        <v>164</v>
      </c>
      <c r="AR325" s="144" t="s">
        <v>784</v>
      </c>
      <c r="AS325" s="156" t="str">
        <f t="shared" si="61"/>
        <v>千葉県東金市</v>
      </c>
      <c r="AT325" s="142">
        <v>10.210000000000001</v>
      </c>
      <c r="AU325" s="144">
        <v>10.17</v>
      </c>
      <c r="AV325" s="167">
        <v>10.14</v>
      </c>
    </row>
    <row r="326" spans="10:48">
      <c r="J326" s="2"/>
      <c r="K326" s="2"/>
      <c r="L326" s="2"/>
      <c r="M326" s="2"/>
      <c r="N326" s="2"/>
      <c r="AJ326" s="2"/>
      <c r="AL326" s="4" t="s">
        <v>150</v>
      </c>
      <c r="AM326" s="4" t="s">
        <v>785</v>
      </c>
      <c r="AO326" s="8" t="s">
        <v>700</v>
      </c>
      <c r="AP326" s="12">
        <v>0.03</v>
      </c>
      <c r="AQ326" s="150" t="s">
        <v>164</v>
      </c>
      <c r="AR326" s="144" t="s">
        <v>786</v>
      </c>
      <c r="AS326" s="156" t="str">
        <f t="shared" si="61"/>
        <v>千葉県君津市</v>
      </c>
      <c r="AT326" s="142">
        <v>10.210000000000001</v>
      </c>
      <c r="AU326" s="144">
        <v>10.17</v>
      </c>
      <c r="AV326" s="167">
        <v>10.14</v>
      </c>
    </row>
    <row r="327" spans="10:48">
      <c r="J327" s="2"/>
      <c r="K327" s="2"/>
      <c r="L327" s="2"/>
      <c r="M327" s="2"/>
      <c r="N327" s="2"/>
      <c r="AJ327" s="2"/>
      <c r="AL327" s="4" t="s">
        <v>150</v>
      </c>
      <c r="AM327" s="4" t="s">
        <v>787</v>
      </c>
      <c r="AO327" s="8" t="s">
        <v>700</v>
      </c>
      <c r="AP327" s="12">
        <v>0.03</v>
      </c>
      <c r="AQ327" s="150" t="s">
        <v>164</v>
      </c>
      <c r="AR327" s="144" t="s">
        <v>788</v>
      </c>
      <c r="AS327" s="156" t="str">
        <f t="shared" si="61"/>
        <v>千葉県富津市</v>
      </c>
      <c r="AT327" s="142">
        <v>10.210000000000001</v>
      </c>
      <c r="AU327" s="144">
        <v>10.17</v>
      </c>
      <c r="AV327" s="167">
        <v>10.14</v>
      </c>
    </row>
    <row r="328" spans="10:48">
      <c r="J328" s="2"/>
      <c r="K328" s="2"/>
      <c r="L328" s="2"/>
      <c r="M328" s="2"/>
      <c r="N328" s="2"/>
      <c r="AJ328" s="2"/>
      <c r="AL328" s="4" t="s">
        <v>150</v>
      </c>
      <c r="AM328" s="4" t="s">
        <v>789</v>
      </c>
      <c r="AO328" s="8" t="s">
        <v>700</v>
      </c>
      <c r="AP328" s="12">
        <v>0.03</v>
      </c>
      <c r="AQ328" s="150" t="s">
        <v>164</v>
      </c>
      <c r="AR328" s="144" t="s">
        <v>790</v>
      </c>
      <c r="AS328" s="156" t="str">
        <f t="shared" si="61"/>
        <v>千葉県八街市</v>
      </c>
      <c r="AT328" s="142">
        <v>10.210000000000001</v>
      </c>
      <c r="AU328" s="144">
        <v>10.17</v>
      </c>
      <c r="AV328" s="167">
        <v>10.14</v>
      </c>
    </row>
    <row r="329" spans="10:48">
      <c r="J329" s="2"/>
      <c r="K329" s="2"/>
      <c r="L329" s="2"/>
      <c r="M329" s="2"/>
      <c r="N329" s="2"/>
      <c r="AJ329" s="2"/>
      <c r="AL329" s="4" t="s">
        <v>150</v>
      </c>
      <c r="AM329" s="4" t="s">
        <v>791</v>
      </c>
      <c r="AO329" s="8" t="s">
        <v>700</v>
      </c>
      <c r="AP329" s="12">
        <v>0.03</v>
      </c>
      <c r="AQ329" s="150" t="s">
        <v>164</v>
      </c>
      <c r="AR329" s="144" t="s">
        <v>2353</v>
      </c>
      <c r="AS329" s="156" t="str">
        <f t="shared" si="61"/>
        <v>千葉県富里市</v>
      </c>
      <c r="AT329" s="142">
        <v>10.210000000000001</v>
      </c>
      <c r="AU329" s="144">
        <v>10.17</v>
      </c>
      <c r="AV329" s="167">
        <v>10.14</v>
      </c>
    </row>
    <row r="330" spans="10:48">
      <c r="J330" s="2"/>
      <c r="K330" s="2"/>
      <c r="L330" s="2"/>
      <c r="M330" s="2"/>
      <c r="N330" s="2"/>
      <c r="AJ330" s="2"/>
      <c r="AL330" s="4" t="s">
        <v>150</v>
      </c>
      <c r="AM330" s="4" t="s">
        <v>792</v>
      </c>
      <c r="AO330" s="8" t="s">
        <v>700</v>
      </c>
      <c r="AP330" s="12">
        <v>0.03</v>
      </c>
      <c r="AQ330" s="150" t="s">
        <v>164</v>
      </c>
      <c r="AR330" s="144" t="s">
        <v>793</v>
      </c>
      <c r="AS330" s="156" t="str">
        <f t="shared" si="61"/>
        <v>千葉県山武市</v>
      </c>
      <c r="AT330" s="142">
        <v>10.210000000000001</v>
      </c>
      <c r="AU330" s="144">
        <v>10.17</v>
      </c>
      <c r="AV330" s="167">
        <v>10.14</v>
      </c>
    </row>
    <row r="331" spans="10:48">
      <c r="J331" s="2"/>
      <c r="K331" s="2"/>
      <c r="L331" s="2"/>
      <c r="M331" s="2"/>
      <c r="N331" s="2"/>
      <c r="AJ331" s="2"/>
      <c r="AL331" s="4" t="s">
        <v>150</v>
      </c>
      <c r="AM331" s="4" t="s">
        <v>794</v>
      </c>
      <c r="AO331" s="8" t="s">
        <v>700</v>
      </c>
      <c r="AP331" s="12">
        <v>0.03</v>
      </c>
      <c r="AQ331" s="150" t="s">
        <v>164</v>
      </c>
      <c r="AR331" s="144" t="s">
        <v>2354</v>
      </c>
      <c r="AS331" s="156" t="str">
        <f t="shared" si="61"/>
        <v>千葉県大網白里市</v>
      </c>
      <c r="AT331" s="142">
        <v>10.210000000000001</v>
      </c>
      <c r="AU331" s="144">
        <v>10.17</v>
      </c>
      <c r="AV331" s="167">
        <v>10.14</v>
      </c>
    </row>
    <row r="332" spans="10:48">
      <c r="J332" s="2"/>
      <c r="K332" s="2"/>
      <c r="L332" s="2"/>
      <c r="M332" s="2"/>
      <c r="N332" s="2"/>
      <c r="AJ332" s="2"/>
      <c r="AL332" s="4" t="s">
        <v>150</v>
      </c>
      <c r="AM332" s="4" t="s">
        <v>795</v>
      </c>
      <c r="AO332" s="8" t="s">
        <v>700</v>
      </c>
      <c r="AP332" s="12">
        <v>0.03</v>
      </c>
      <c r="AQ332" s="150" t="s">
        <v>164</v>
      </c>
      <c r="AR332" s="144" t="s">
        <v>796</v>
      </c>
      <c r="AS332" s="156" t="str">
        <f t="shared" si="61"/>
        <v>千葉県長柄町</v>
      </c>
      <c r="AT332" s="142">
        <v>10.210000000000001</v>
      </c>
      <c r="AU332" s="144">
        <v>10.17</v>
      </c>
      <c r="AV332" s="167">
        <v>10.14</v>
      </c>
    </row>
    <row r="333" spans="10:48">
      <c r="J333" s="2"/>
      <c r="K333" s="2"/>
      <c r="L333" s="2"/>
      <c r="M333" s="2"/>
      <c r="N333" s="2"/>
      <c r="AJ333" s="2"/>
      <c r="AL333" s="4" t="s">
        <v>150</v>
      </c>
      <c r="AM333" s="4" t="s">
        <v>797</v>
      </c>
      <c r="AO333" s="8" t="s">
        <v>700</v>
      </c>
      <c r="AP333" s="12">
        <v>0.03</v>
      </c>
      <c r="AQ333" s="150" t="s">
        <v>164</v>
      </c>
      <c r="AR333" s="144" t="s">
        <v>798</v>
      </c>
      <c r="AS333" s="156" t="str">
        <f t="shared" si="61"/>
        <v>千葉県長南町</v>
      </c>
      <c r="AT333" s="142">
        <v>10.210000000000001</v>
      </c>
      <c r="AU333" s="144">
        <v>10.17</v>
      </c>
      <c r="AV333" s="167">
        <v>10.14</v>
      </c>
    </row>
    <row r="334" spans="10:48">
      <c r="J334" s="2"/>
      <c r="K334" s="2"/>
      <c r="L334" s="2"/>
      <c r="M334" s="2"/>
      <c r="N334" s="2"/>
      <c r="AJ334" s="2"/>
      <c r="AL334" s="4" t="s">
        <v>150</v>
      </c>
      <c r="AM334" s="4" t="s">
        <v>799</v>
      </c>
      <c r="AO334" s="8" t="s">
        <v>700</v>
      </c>
      <c r="AP334" s="12">
        <v>0.03</v>
      </c>
      <c r="AQ334" s="150" t="s">
        <v>168</v>
      </c>
      <c r="AR334" s="144" t="s">
        <v>2355</v>
      </c>
      <c r="AS334" s="156" t="str">
        <f t="shared" si="61"/>
        <v>神奈川県南足柄市</v>
      </c>
      <c r="AT334" s="142">
        <v>10.210000000000001</v>
      </c>
      <c r="AU334" s="144">
        <v>10.17</v>
      </c>
      <c r="AV334" s="167">
        <v>10.14</v>
      </c>
    </row>
    <row r="335" spans="10:48">
      <c r="J335" s="2"/>
      <c r="K335" s="2"/>
      <c r="L335" s="2"/>
      <c r="M335" s="2"/>
      <c r="N335" s="2"/>
      <c r="AJ335" s="2"/>
      <c r="AL335" s="4" t="s">
        <v>150</v>
      </c>
      <c r="AM335" s="4" t="s">
        <v>800</v>
      </c>
      <c r="AO335" s="8" t="s">
        <v>700</v>
      </c>
      <c r="AP335" s="12">
        <v>0.03</v>
      </c>
      <c r="AQ335" s="150" t="s">
        <v>168</v>
      </c>
      <c r="AR335" s="144" t="s">
        <v>2356</v>
      </c>
      <c r="AS335" s="156" t="str">
        <f t="shared" si="61"/>
        <v>神奈川県山北町</v>
      </c>
      <c r="AT335" s="142">
        <v>10.210000000000001</v>
      </c>
      <c r="AU335" s="144">
        <v>10.17</v>
      </c>
      <c r="AV335" s="167">
        <v>10.14</v>
      </c>
    </row>
    <row r="336" spans="10:48">
      <c r="J336" s="2"/>
      <c r="K336" s="2"/>
      <c r="L336" s="2"/>
      <c r="M336" s="2"/>
      <c r="N336" s="2"/>
      <c r="AJ336" s="2"/>
      <c r="AL336" s="4" t="s">
        <v>150</v>
      </c>
      <c r="AM336" s="4" t="s">
        <v>801</v>
      </c>
      <c r="AO336" s="8" t="s">
        <v>700</v>
      </c>
      <c r="AP336" s="12">
        <v>0.03</v>
      </c>
      <c r="AQ336" s="150" t="s">
        <v>168</v>
      </c>
      <c r="AR336" s="144" t="s">
        <v>802</v>
      </c>
      <c r="AS336" s="156" t="str">
        <f t="shared" si="61"/>
        <v>神奈川県箱根町</v>
      </c>
      <c r="AT336" s="142">
        <v>10.210000000000001</v>
      </c>
      <c r="AU336" s="144">
        <v>10.17</v>
      </c>
      <c r="AV336" s="167">
        <v>10.14</v>
      </c>
    </row>
    <row r="337" spans="10:48">
      <c r="J337" s="2"/>
      <c r="K337" s="2"/>
      <c r="L337" s="2"/>
      <c r="M337" s="2"/>
      <c r="N337" s="2"/>
      <c r="AJ337" s="2"/>
      <c r="AL337" s="4" t="s">
        <v>150</v>
      </c>
      <c r="AM337" s="4" t="s">
        <v>803</v>
      </c>
      <c r="AO337" s="8" t="s">
        <v>700</v>
      </c>
      <c r="AP337" s="12">
        <v>0.03</v>
      </c>
      <c r="AQ337" s="150" t="s">
        <v>170</v>
      </c>
      <c r="AR337" s="144" t="s">
        <v>804</v>
      </c>
      <c r="AS337" s="156" t="str">
        <f t="shared" si="61"/>
        <v>新潟県新潟市</v>
      </c>
      <c r="AT337" s="142">
        <v>10.210000000000001</v>
      </c>
      <c r="AU337" s="144">
        <v>10.17</v>
      </c>
      <c r="AV337" s="167">
        <v>10.14</v>
      </c>
    </row>
    <row r="338" spans="10:48">
      <c r="J338" s="2"/>
      <c r="K338" s="2"/>
      <c r="L338" s="2"/>
      <c r="M338" s="2"/>
      <c r="N338" s="2"/>
      <c r="AJ338" s="2"/>
      <c r="AL338" s="4" t="s">
        <v>150</v>
      </c>
      <c r="AM338" s="4" t="s">
        <v>805</v>
      </c>
      <c r="AO338" s="8" t="s">
        <v>700</v>
      </c>
      <c r="AP338" s="12">
        <v>0.03</v>
      </c>
      <c r="AQ338" s="150" t="s">
        <v>172</v>
      </c>
      <c r="AR338" s="144" t="s">
        <v>806</v>
      </c>
      <c r="AS338" s="156" t="str">
        <f t="shared" si="61"/>
        <v>富山県富山市</v>
      </c>
      <c r="AT338" s="142">
        <v>10.210000000000001</v>
      </c>
      <c r="AU338" s="144">
        <v>10.17</v>
      </c>
      <c r="AV338" s="167">
        <v>10.14</v>
      </c>
    </row>
    <row r="339" spans="10:48">
      <c r="J339" s="2"/>
      <c r="K339" s="2"/>
      <c r="L339" s="2"/>
      <c r="M339" s="2"/>
      <c r="N339" s="2"/>
      <c r="AJ339" s="2"/>
      <c r="AL339" s="4" t="s">
        <v>150</v>
      </c>
      <c r="AM339" s="4" t="s">
        <v>807</v>
      </c>
      <c r="AO339" s="8" t="s">
        <v>700</v>
      </c>
      <c r="AP339" s="12">
        <v>0.03</v>
      </c>
      <c r="AQ339" s="150" t="s">
        <v>174</v>
      </c>
      <c r="AR339" s="144" t="s">
        <v>808</v>
      </c>
      <c r="AS339" s="156" t="str">
        <f t="shared" si="61"/>
        <v>石川県金沢市</v>
      </c>
      <c r="AT339" s="142">
        <v>10.210000000000001</v>
      </c>
      <c r="AU339" s="144">
        <v>10.17</v>
      </c>
      <c r="AV339" s="167">
        <v>10.14</v>
      </c>
    </row>
    <row r="340" spans="10:48">
      <c r="J340" s="2"/>
      <c r="K340" s="2"/>
      <c r="L340" s="2"/>
      <c r="M340" s="2"/>
      <c r="N340" s="2"/>
      <c r="AJ340" s="2"/>
      <c r="AL340" s="4" t="s">
        <v>150</v>
      </c>
      <c r="AM340" s="4" t="s">
        <v>809</v>
      </c>
      <c r="AO340" s="8" t="s">
        <v>700</v>
      </c>
      <c r="AP340" s="12">
        <v>0.03</v>
      </c>
      <c r="AQ340" s="150" t="s">
        <v>174</v>
      </c>
      <c r="AR340" s="144" t="s">
        <v>810</v>
      </c>
      <c r="AS340" s="156" t="str">
        <f t="shared" si="61"/>
        <v>石川県内灘町</v>
      </c>
      <c r="AT340" s="142">
        <v>10.210000000000001</v>
      </c>
      <c r="AU340" s="144">
        <v>10.17</v>
      </c>
      <c r="AV340" s="167">
        <v>10.14</v>
      </c>
    </row>
    <row r="341" spans="10:48">
      <c r="J341" s="2"/>
      <c r="K341" s="2"/>
      <c r="L341" s="2"/>
      <c r="M341" s="2"/>
      <c r="N341" s="2"/>
      <c r="AJ341" s="2"/>
      <c r="AL341" s="4" t="s">
        <v>150</v>
      </c>
      <c r="AM341" s="4" t="s">
        <v>811</v>
      </c>
      <c r="AO341" s="8" t="s">
        <v>700</v>
      </c>
      <c r="AP341" s="12">
        <v>0.03</v>
      </c>
      <c r="AQ341" s="150" t="s">
        <v>176</v>
      </c>
      <c r="AR341" s="144" t="s">
        <v>812</v>
      </c>
      <c r="AS341" s="156" t="str">
        <f t="shared" si="61"/>
        <v>福井県福井市</v>
      </c>
      <c r="AT341" s="142">
        <v>10.210000000000001</v>
      </c>
      <c r="AU341" s="144">
        <v>10.17</v>
      </c>
      <c r="AV341" s="167">
        <v>10.14</v>
      </c>
    </row>
    <row r="342" spans="10:48">
      <c r="J342" s="2"/>
      <c r="K342" s="2"/>
      <c r="L342" s="2"/>
      <c r="M342" s="2"/>
      <c r="N342" s="2"/>
      <c r="AJ342" s="2"/>
      <c r="AL342" s="4" t="s">
        <v>150</v>
      </c>
      <c r="AM342" s="4" t="s">
        <v>813</v>
      </c>
      <c r="AO342" s="8" t="s">
        <v>700</v>
      </c>
      <c r="AP342" s="12">
        <v>0.03</v>
      </c>
      <c r="AQ342" s="150" t="s">
        <v>178</v>
      </c>
      <c r="AR342" s="144" t="s">
        <v>814</v>
      </c>
      <c r="AS342" s="156" t="str">
        <f t="shared" si="61"/>
        <v>山梨県甲府市</v>
      </c>
      <c r="AT342" s="142">
        <v>10.210000000000001</v>
      </c>
      <c r="AU342" s="144">
        <v>10.17</v>
      </c>
      <c r="AV342" s="167">
        <v>10.14</v>
      </c>
    </row>
    <row r="343" spans="10:48">
      <c r="J343" s="2"/>
      <c r="K343" s="2"/>
      <c r="L343" s="2"/>
      <c r="M343" s="2"/>
      <c r="N343" s="2"/>
      <c r="AJ343" s="2"/>
      <c r="AL343" s="4" t="s">
        <v>150</v>
      </c>
      <c r="AM343" s="4" t="s">
        <v>815</v>
      </c>
      <c r="AO343" s="8" t="s">
        <v>700</v>
      </c>
      <c r="AP343" s="12">
        <v>0.03</v>
      </c>
      <c r="AQ343" s="150" t="s">
        <v>178</v>
      </c>
      <c r="AR343" s="144" t="s">
        <v>2357</v>
      </c>
      <c r="AS343" s="156" t="str">
        <f t="shared" si="61"/>
        <v>山梨県南アルプス市</v>
      </c>
      <c r="AT343" s="142">
        <v>10.210000000000001</v>
      </c>
      <c r="AU343" s="144">
        <v>10.17</v>
      </c>
      <c r="AV343" s="167">
        <v>10.14</v>
      </c>
    </row>
    <row r="344" spans="10:48">
      <c r="J344" s="2"/>
      <c r="K344" s="2"/>
      <c r="L344" s="2"/>
      <c r="M344" s="2"/>
      <c r="N344" s="2"/>
      <c r="AJ344" s="2"/>
      <c r="AL344" s="4" t="s">
        <v>150</v>
      </c>
      <c r="AM344" s="4" t="s">
        <v>816</v>
      </c>
      <c r="AO344" s="8" t="s">
        <v>700</v>
      </c>
      <c r="AP344" s="12">
        <v>0.03</v>
      </c>
      <c r="AQ344" s="150" t="s">
        <v>178</v>
      </c>
      <c r="AR344" s="144" t="s">
        <v>2358</v>
      </c>
      <c r="AS344" s="156" t="str">
        <f t="shared" si="61"/>
        <v>山梨県南部町</v>
      </c>
      <c r="AT344" s="142">
        <v>10.210000000000001</v>
      </c>
      <c r="AU344" s="144">
        <v>10.17</v>
      </c>
      <c r="AV344" s="167">
        <v>10.14</v>
      </c>
    </row>
    <row r="345" spans="10:48">
      <c r="J345" s="2"/>
      <c r="K345" s="2"/>
      <c r="L345" s="2"/>
      <c r="M345" s="2"/>
      <c r="N345" s="2"/>
      <c r="AJ345" s="2"/>
      <c r="AL345" s="4" t="s">
        <v>150</v>
      </c>
      <c r="AM345" s="4" t="s">
        <v>817</v>
      </c>
      <c r="AO345" s="8" t="s">
        <v>700</v>
      </c>
      <c r="AP345" s="12">
        <v>0.03</v>
      </c>
      <c r="AQ345" s="150" t="s">
        <v>180</v>
      </c>
      <c r="AR345" s="144" t="s">
        <v>818</v>
      </c>
      <c r="AS345" s="156" t="str">
        <f t="shared" si="61"/>
        <v>長野県長野市</v>
      </c>
      <c r="AT345" s="142">
        <v>10.210000000000001</v>
      </c>
      <c r="AU345" s="144">
        <v>10.17</v>
      </c>
      <c r="AV345" s="167">
        <v>10.14</v>
      </c>
    </row>
    <row r="346" spans="10:48">
      <c r="J346" s="2"/>
      <c r="K346" s="2"/>
      <c r="L346" s="2"/>
      <c r="M346" s="2"/>
      <c r="N346" s="2"/>
      <c r="AJ346" s="2"/>
      <c r="AL346" s="4" t="s">
        <v>150</v>
      </c>
      <c r="AM346" s="4" t="s">
        <v>819</v>
      </c>
      <c r="AO346" s="8" t="s">
        <v>700</v>
      </c>
      <c r="AP346" s="12">
        <v>0.03</v>
      </c>
      <c r="AQ346" s="150" t="s">
        <v>180</v>
      </c>
      <c r="AR346" s="144" t="s">
        <v>820</v>
      </c>
      <c r="AS346" s="156" t="str">
        <f t="shared" si="61"/>
        <v>長野県松本市</v>
      </c>
      <c r="AT346" s="142">
        <v>10.210000000000001</v>
      </c>
      <c r="AU346" s="144">
        <v>10.17</v>
      </c>
      <c r="AV346" s="167">
        <v>10.14</v>
      </c>
    </row>
    <row r="347" spans="10:48">
      <c r="J347" s="2"/>
      <c r="K347" s="2"/>
      <c r="L347" s="2"/>
      <c r="M347" s="2"/>
      <c r="N347" s="2"/>
      <c r="AJ347" s="2"/>
      <c r="AL347" s="4" t="s">
        <v>150</v>
      </c>
      <c r="AM347" s="4" t="s">
        <v>821</v>
      </c>
      <c r="AO347" s="8" t="s">
        <v>700</v>
      </c>
      <c r="AP347" s="12">
        <v>0.03</v>
      </c>
      <c r="AQ347" s="150" t="s">
        <v>180</v>
      </c>
      <c r="AR347" s="144" t="s">
        <v>822</v>
      </c>
      <c r="AS347" s="156" t="str">
        <f t="shared" si="61"/>
        <v>長野県塩尻市</v>
      </c>
      <c r="AT347" s="142">
        <v>10.210000000000001</v>
      </c>
      <c r="AU347" s="144">
        <v>10.17</v>
      </c>
      <c r="AV347" s="167">
        <v>10.14</v>
      </c>
    </row>
    <row r="348" spans="10:48">
      <c r="J348" s="2"/>
      <c r="K348" s="2"/>
      <c r="L348" s="2"/>
      <c r="M348" s="2"/>
      <c r="N348" s="2"/>
      <c r="AJ348" s="2"/>
      <c r="AL348" s="4" t="s">
        <v>150</v>
      </c>
      <c r="AM348" s="4" t="s">
        <v>823</v>
      </c>
      <c r="AO348" s="8" t="s">
        <v>700</v>
      </c>
      <c r="AP348" s="12">
        <v>0.03</v>
      </c>
      <c r="AQ348" s="150" t="s">
        <v>181</v>
      </c>
      <c r="AR348" s="144" t="s">
        <v>824</v>
      </c>
      <c r="AS348" s="156" t="str">
        <f t="shared" si="61"/>
        <v>岐阜県大垣市</v>
      </c>
      <c r="AT348" s="142">
        <v>10.210000000000001</v>
      </c>
      <c r="AU348" s="144">
        <v>10.17</v>
      </c>
      <c r="AV348" s="167">
        <v>10.14</v>
      </c>
    </row>
    <row r="349" spans="10:48">
      <c r="J349" s="2"/>
      <c r="K349" s="2"/>
      <c r="L349" s="2"/>
      <c r="M349" s="2"/>
      <c r="N349" s="2"/>
      <c r="AJ349" s="2"/>
      <c r="AL349" s="4" t="s">
        <v>150</v>
      </c>
      <c r="AM349" s="4" t="s">
        <v>825</v>
      </c>
      <c r="AO349" s="8" t="s">
        <v>700</v>
      </c>
      <c r="AP349" s="12">
        <v>0.03</v>
      </c>
      <c r="AQ349" s="150" t="s">
        <v>181</v>
      </c>
      <c r="AR349" s="144" t="s">
        <v>826</v>
      </c>
      <c r="AS349" s="156" t="str">
        <f t="shared" si="61"/>
        <v>岐阜県多治見市</v>
      </c>
      <c r="AT349" s="142">
        <v>10.210000000000001</v>
      </c>
      <c r="AU349" s="144">
        <v>10.17</v>
      </c>
      <c r="AV349" s="167">
        <v>10.14</v>
      </c>
    </row>
    <row r="350" spans="10:48">
      <c r="J350" s="2"/>
      <c r="K350" s="2"/>
      <c r="L350" s="2"/>
      <c r="M350" s="2"/>
      <c r="N350" s="2"/>
      <c r="AJ350" s="2"/>
      <c r="AL350" s="4" t="s">
        <v>150</v>
      </c>
      <c r="AM350" s="4" t="s">
        <v>827</v>
      </c>
      <c r="AO350" s="8" t="s">
        <v>700</v>
      </c>
      <c r="AP350" s="12">
        <v>0.03</v>
      </c>
      <c r="AQ350" s="150" t="s">
        <v>181</v>
      </c>
      <c r="AR350" s="144" t="s">
        <v>2359</v>
      </c>
      <c r="AS350" s="156" t="str">
        <f t="shared" si="61"/>
        <v>岐阜県美濃加茂市</v>
      </c>
      <c r="AT350" s="142">
        <v>10.210000000000001</v>
      </c>
      <c r="AU350" s="144">
        <v>10.17</v>
      </c>
      <c r="AV350" s="167">
        <v>10.14</v>
      </c>
    </row>
    <row r="351" spans="10:48">
      <c r="J351" s="2"/>
      <c r="K351" s="2"/>
      <c r="L351" s="2"/>
      <c r="M351" s="2"/>
      <c r="N351" s="2"/>
      <c r="AJ351" s="2"/>
      <c r="AL351" s="4" t="s">
        <v>150</v>
      </c>
      <c r="AM351" s="4" t="s">
        <v>828</v>
      </c>
      <c r="AO351" s="8" t="s">
        <v>700</v>
      </c>
      <c r="AP351" s="12">
        <v>0.03</v>
      </c>
      <c r="AQ351" s="150" t="s">
        <v>181</v>
      </c>
      <c r="AR351" s="144" t="s">
        <v>829</v>
      </c>
      <c r="AS351" s="156" t="str">
        <f t="shared" si="61"/>
        <v>岐阜県各務原市</v>
      </c>
      <c r="AT351" s="142">
        <v>10.210000000000001</v>
      </c>
      <c r="AU351" s="144">
        <v>10.17</v>
      </c>
      <c r="AV351" s="167">
        <v>10.14</v>
      </c>
    </row>
    <row r="352" spans="10:48">
      <c r="J352" s="2"/>
      <c r="K352" s="2"/>
      <c r="L352" s="2"/>
      <c r="M352" s="2"/>
      <c r="N352" s="2"/>
      <c r="AJ352" s="2"/>
      <c r="AL352" s="4" t="s">
        <v>150</v>
      </c>
      <c r="AM352" s="4" t="s">
        <v>830</v>
      </c>
      <c r="AO352" s="8" t="s">
        <v>700</v>
      </c>
      <c r="AP352" s="12">
        <v>0.03</v>
      </c>
      <c r="AQ352" s="150" t="s">
        <v>181</v>
      </c>
      <c r="AR352" s="144" t="s">
        <v>831</v>
      </c>
      <c r="AS352" s="156" t="str">
        <f t="shared" si="61"/>
        <v>岐阜県可児市</v>
      </c>
      <c r="AT352" s="142">
        <v>10.210000000000001</v>
      </c>
      <c r="AU352" s="144">
        <v>10.17</v>
      </c>
      <c r="AV352" s="167">
        <v>10.14</v>
      </c>
    </row>
    <row r="353" spans="10:48">
      <c r="J353" s="2"/>
      <c r="K353" s="2"/>
      <c r="L353" s="2"/>
      <c r="M353" s="2"/>
      <c r="N353" s="2"/>
      <c r="AJ353" s="2"/>
      <c r="AL353" s="4" t="s">
        <v>150</v>
      </c>
      <c r="AM353" s="4" t="s">
        <v>832</v>
      </c>
      <c r="AO353" s="8" t="s">
        <v>700</v>
      </c>
      <c r="AP353" s="12">
        <v>0.03</v>
      </c>
      <c r="AQ353" s="150" t="s">
        <v>183</v>
      </c>
      <c r="AR353" s="144" t="s">
        <v>833</v>
      </c>
      <c r="AS353" s="156" t="str">
        <f t="shared" si="61"/>
        <v>静岡県浜松市</v>
      </c>
      <c r="AT353" s="142">
        <v>10.210000000000001</v>
      </c>
      <c r="AU353" s="144">
        <v>10.17</v>
      </c>
      <c r="AV353" s="167">
        <v>10.14</v>
      </c>
    </row>
    <row r="354" spans="10:48">
      <c r="J354" s="2"/>
      <c r="K354" s="2"/>
      <c r="L354" s="2"/>
      <c r="M354" s="2"/>
      <c r="N354" s="2"/>
      <c r="AJ354" s="2"/>
      <c r="AL354" s="4" t="s">
        <v>150</v>
      </c>
      <c r="AM354" s="4" t="s">
        <v>834</v>
      </c>
      <c r="AO354" s="8" t="s">
        <v>700</v>
      </c>
      <c r="AP354" s="12">
        <v>0.03</v>
      </c>
      <c r="AQ354" s="150" t="s">
        <v>183</v>
      </c>
      <c r="AR354" s="144" t="s">
        <v>835</v>
      </c>
      <c r="AS354" s="156" t="str">
        <f t="shared" si="61"/>
        <v>静岡県沼津市</v>
      </c>
      <c r="AT354" s="142">
        <v>10.210000000000001</v>
      </c>
      <c r="AU354" s="144">
        <v>10.17</v>
      </c>
      <c r="AV354" s="167">
        <v>10.14</v>
      </c>
    </row>
    <row r="355" spans="10:48">
      <c r="J355" s="2"/>
      <c r="K355" s="2"/>
      <c r="L355" s="2"/>
      <c r="M355" s="2"/>
      <c r="N355" s="2"/>
      <c r="AJ355" s="2"/>
      <c r="AL355" s="4" t="s">
        <v>150</v>
      </c>
      <c r="AM355" s="4" t="s">
        <v>836</v>
      </c>
      <c r="AO355" s="8" t="s">
        <v>700</v>
      </c>
      <c r="AP355" s="12">
        <v>0.03</v>
      </c>
      <c r="AQ355" s="150" t="s">
        <v>183</v>
      </c>
      <c r="AR355" s="144" t="s">
        <v>837</v>
      </c>
      <c r="AS355" s="156" t="str">
        <f t="shared" si="61"/>
        <v>静岡県三島市</v>
      </c>
      <c r="AT355" s="142">
        <v>10.210000000000001</v>
      </c>
      <c r="AU355" s="144">
        <v>10.17</v>
      </c>
      <c r="AV355" s="167">
        <v>10.14</v>
      </c>
    </row>
    <row r="356" spans="10:48">
      <c r="J356" s="2"/>
      <c r="K356" s="2"/>
      <c r="L356" s="2"/>
      <c r="M356" s="2"/>
      <c r="N356" s="2"/>
      <c r="AJ356" s="2"/>
      <c r="AL356" s="4" t="s">
        <v>153</v>
      </c>
      <c r="AM356" s="4" t="s">
        <v>838</v>
      </c>
      <c r="AO356" s="8" t="s">
        <v>700</v>
      </c>
      <c r="AP356" s="12">
        <v>0.03</v>
      </c>
      <c r="AQ356" s="150" t="s">
        <v>183</v>
      </c>
      <c r="AR356" s="144" t="s">
        <v>839</v>
      </c>
      <c r="AS356" s="156" t="str">
        <f t="shared" si="61"/>
        <v>静岡県富士宮市</v>
      </c>
      <c r="AT356" s="142">
        <v>10.210000000000001</v>
      </c>
      <c r="AU356" s="144">
        <v>10.17</v>
      </c>
      <c r="AV356" s="167">
        <v>10.14</v>
      </c>
    </row>
    <row r="357" spans="10:48">
      <c r="J357" s="2"/>
      <c r="K357" s="2"/>
      <c r="L357" s="2"/>
      <c r="M357" s="2"/>
      <c r="N357" s="2"/>
      <c r="AJ357" s="2"/>
      <c r="AL357" s="4" t="s">
        <v>153</v>
      </c>
      <c r="AM357" s="4" t="s">
        <v>840</v>
      </c>
      <c r="AO357" s="8" t="s">
        <v>700</v>
      </c>
      <c r="AP357" s="12">
        <v>0.03</v>
      </c>
      <c r="AQ357" s="150" t="s">
        <v>183</v>
      </c>
      <c r="AR357" s="144" t="s">
        <v>841</v>
      </c>
      <c r="AS357" s="156" t="str">
        <f t="shared" si="61"/>
        <v>静岡県島田市</v>
      </c>
      <c r="AT357" s="142">
        <v>10.210000000000001</v>
      </c>
      <c r="AU357" s="144">
        <v>10.17</v>
      </c>
      <c r="AV357" s="167">
        <v>10.14</v>
      </c>
    </row>
    <row r="358" spans="10:48">
      <c r="J358" s="2"/>
      <c r="K358" s="2"/>
      <c r="L358" s="2"/>
      <c r="M358" s="2"/>
      <c r="N358" s="2"/>
      <c r="AJ358" s="2"/>
      <c r="AL358" s="4" t="s">
        <v>153</v>
      </c>
      <c r="AM358" s="4" t="s">
        <v>842</v>
      </c>
      <c r="AO358" s="8" t="s">
        <v>700</v>
      </c>
      <c r="AP358" s="12">
        <v>0.03</v>
      </c>
      <c r="AQ358" s="150" t="s">
        <v>183</v>
      </c>
      <c r="AR358" s="144" t="s">
        <v>843</v>
      </c>
      <c r="AS358" s="156" t="str">
        <f t="shared" si="61"/>
        <v>静岡県富士市</v>
      </c>
      <c r="AT358" s="142">
        <v>10.210000000000001</v>
      </c>
      <c r="AU358" s="144">
        <v>10.17</v>
      </c>
      <c r="AV358" s="167">
        <v>10.14</v>
      </c>
    </row>
    <row r="359" spans="10:48">
      <c r="J359" s="2"/>
      <c r="K359" s="2"/>
      <c r="L359" s="2"/>
      <c r="M359" s="2"/>
      <c r="N359" s="2"/>
      <c r="AJ359" s="2"/>
      <c r="AL359" s="4" t="s">
        <v>153</v>
      </c>
      <c r="AM359" s="4" t="s">
        <v>844</v>
      </c>
      <c r="AO359" s="8" t="s">
        <v>700</v>
      </c>
      <c r="AP359" s="12">
        <v>0.03</v>
      </c>
      <c r="AQ359" s="150" t="s">
        <v>183</v>
      </c>
      <c r="AR359" s="144" t="s">
        <v>845</v>
      </c>
      <c r="AS359" s="156" t="str">
        <f t="shared" si="61"/>
        <v>静岡県磐田市</v>
      </c>
      <c r="AT359" s="142">
        <v>10.210000000000001</v>
      </c>
      <c r="AU359" s="144">
        <v>10.17</v>
      </c>
      <c r="AV359" s="167">
        <v>10.14</v>
      </c>
    </row>
    <row r="360" spans="10:48">
      <c r="J360" s="2"/>
      <c r="K360" s="2"/>
      <c r="L360" s="2"/>
      <c r="M360" s="2"/>
      <c r="N360" s="2"/>
      <c r="AJ360" s="2"/>
      <c r="AL360" s="4" t="s">
        <v>153</v>
      </c>
      <c r="AM360" s="4" t="s">
        <v>846</v>
      </c>
      <c r="AO360" s="8" t="s">
        <v>700</v>
      </c>
      <c r="AP360" s="12">
        <v>0.03</v>
      </c>
      <c r="AQ360" s="150" t="s">
        <v>183</v>
      </c>
      <c r="AR360" s="144" t="s">
        <v>847</v>
      </c>
      <c r="AS360" s="156" t="str">
        <f t="shared" si="61"/>
        <v>静岡県焼津市</v>
      </c>
      <c r="AT360" s="142">
        <v>10.210000000000001</v>
      </c>
      <c r="AU360" s="144">
        <v>10.17</v>
      </c>
      <c r="AV360" s="167">
        <v>10.14</v>
      </c>
    </row>
    <row r="361" spans="10:48">
      <c r="J361" s="2"/>
      <c r="K361" s="2"/>
      <c r="L361" s="2"/>
      <c r="M361" s="2"/>
      <c r="N361" s="2"/>
      <c r="AJ361" s="2"/>
      <c r="AL361" s="4" t="s">
        <v>153</v>
      </c>
      <c r="AM361" s="4" t="s">
        <v>848</v>
      </c>
      <c r="AO361" s="8" t="s">
        <v>700</v>
      </c>
      <c r="AP361" s="12">
        <v>0.03</v>
      </c>
      <c r="AQ361" s="150" t="s">
        <v>183</v>
      </c>
      <c r="AR361" s="144" t="s">
        <v>849</v>
      </c>
      <c r="AS361" s="156" t="str">
        <f t="shared" si="61"/>
        <v>静岡県掛川市</v>
      </c>
      <c r="AT361" s="142">
        <v>10.210000000000001</v>
      </c>
      <c r="AU361" s="144">
        <v>10.17</v>
      </c>
      <c r="AV361" s="167">
        <v>10.14</v>
      </c>
    </row>
    <row r="362" spans="10:48">
      <c r="J362" s="2"/>
      <c r="K362" s="2"/>
      <c r="L362" s="2"/>
      <c r="M362" s="2"/>
      <c r="N362" s="2"/>
      <c r="AJ362" s="2"/>
      <c r="AL362" s="4" t="s">
        <v>153</v>
      </c>
      <c r="AM362" s="4" t="s">
        <v>850</v>
      </c>
      <c r="AO362" s="8" t="s">
        <v>700</v>
      </c>
      <c r="AP362" s="12">
        <v>0.03</v>
      </c>
      <c r="AQ362" s="150" t="s">
        <v>183</v>
      </c>
      <c r="AR362" s="144" t="s">
        <v>851</v>
      </c>
      <c r="AS362" s="156" t="str">
        <f t="shared" si="61"/>
        <v>静岡県藤枝市</v>
      </c>
      <c r="AT362" s="142">
        <v>10.210000000000001</v>
      </c>
      <c r="AU362" s="144">
        <v>10.17</v>
      </c>
      <c r="AV362" s="167">
        <v>10.14</v>
      </c>
    </row>
    <row r="363" spans="10:48">
      <c r="J363" s="2"/>
      <c r="K363" s="2"/>
      <c r="L363" s="2"/>
      <c r="M363" s="2"/>
      <c r="N363" s="2"/>
      <c r="AJ363" s="2"/>
      <c r="AL363" s="4" t="s">
        <v>153</v>
      </c>
      <c r="AM363" s="4" t="s">
        <v>852</v>
      </c>
      <c r="AO363" s="8" t="s">
        <v>700</v>
      </c>
      <c r="AP363" s="12">
        <v>0.03</v>
      </c>
      <c r="AQ363" s="150" t="s">
        <v>183</v>
      </c>
      <c r="AR363" s="144" t="s">
        <v>853</v>
      </c>
      <c r="AS363" s="156" t="str">
        <f t="shared" si="61"/>
        <v>静岡県御殿場市</v>
      </c>
      <c r="AT363" s="142">
        <v>10.210000000000001</v>
      </c>
      <c r="AU363" s="144">
        <v>10.17</v>
      </c>
      <c r="AV363" s="167">
        <v>10.14</v>
      </c>
    </row>
    <row r="364" spans="10:48">
      <c r="J364" s="2"/>
      <c r="K364" s="2"/>
      <c r="L364" s="2"/>
      <c r="M364" s="2"/>
      <c r="N364" s="2"/>
      <c r="AJ364" s="2"/>
      <c r="AL364" s="4" t="s">
        <v>153</v>
      </c>
      <c r="AM364" s="4" t="s">
        <v>854</v>
      </c>
      <c r="AO364" s="8" t="s">
        <v>700</v>
      </c>
      <c r="AP364" s="12">
        <v>0.03</v>
      </c>
      <c r="AQ364" s="150" t="s">
        <v>183</v>
      </c>
      <c r="AR364" s="144" t="s">
        <v>855</v>
      </c>
      <c r="AS364" s="156" t="str">
        <f t="shared" si="61"/>
        <v>静岡県袋井市</v>
      </c>
      <c r="AT364" s="142">
        <v>10.210000000000001</v>
      </c>
      <c r="AU364" s="144">
        <v>10.17</v>
      </c>
      <c r="AV364" s="167">
        <v>10.14</v>
      </c>
    </row>
    <row r="365" spans="10:48">
      <c r="J365" s="2"/>
      <c r="K365" s="2"/>
      <c r="L365" s="2"/>
      <c r="M365" s="2"/>
      <c r="N365" s="2"/>
      <c r="AJ365" s="2"/>
      <c r="AL365" s="4" t="s">
        <v>153</v>
      </c>
      <c r="AM365" s="4" t="s">
        <v>856</v>
      </c>
      <c r="AO365" s="8" t="s">
        <v>700</v>
      </c>
      <c r="AP365" s="12">
        <v>0.03</v>
      </c>
      <c r="AQ365" s="150" t="s">
        <v>183</v>
      </c>
      <c r="AR365" s="144" t="s">
        <v>857</v>
      </c>
      <c r="AS365" s="156" t="str">
        <f t="shared" si="61"/>
        <v>静岡県裾野市</v>
      </c>
      <c r="AT365" s="142">
        <v>10.210000000000001</v>
      </c>
      <c r="AU365" s="144">
        <v>10.17</v>
      </c>
      <c r="AV365" s="167">
        <v>10.14</v>
      </c>
    </row>
    <row r="366" spans="10:48">
      <c r="J366" s="2"/>
      <c r="K366" s="2"/>
      <c r="L366" s="2"/>
      <c r="M366" s="2"/>
      <c r="N366" s="2"/>
      <c r="AJ366" s="2"/>
      <c r="AL366" s="4" t="s">
        <v>153</v>
      </c>
      <c r="AM366" s="4" t="s">
        <v>858</v>
      </c>
      <c r="AO366" s="8" t="s">
        <v>700</v>
      </c>
      <c r="AP366" s="12">
        <v>0.03</v>
      </c>
      <c r="AQ366" s="150" t="s">
        <v>183</v>
      </c>
      <c r="AR366" s="144" t="s">
        <v>859</v>
      </c>
      <c r="AS366" s="156" t="str">
        <f t="shared" si="61"/>
        <v>静岡県函南町</v>
      </c>
      <c r="AT366" s="142">
        <v>10.210000000000001</v>
      </c>
      <c r="AU366" s="144">
        <v>10.17</v>
      </c>
      <c r="AV366" s="167">
        <v>10.14</v>
      </c>
    </row>
    <row r="367" spans="10:48">
      <c r="J367" s="2"/>
      <c r="K367" s="2"/>
      <c r="L367" s="2"/>
      <c r="M367" s="2"/>
      <c r="N367" s="2"/>
      <c r="AJ367" s="2"/>
      <c r="AL367" s="4" t="s">
        <v>153</v>
      </c>
      <c r="AM367" s="4" t="s">
        <v>212</v>
      </c>
      <c r="AO367" s="8" t="s">
        <v>700</v>
      </c>
      <c r="AP367" s="12">
        <v>0.03</v>
      </c>
      <c r="AQ367" s="150" t="s">
        <v>183</v>
      </c>
      <c r="AR367" s="144" t="s">
        <v>1942</v>
      </c>
      <c r="AS367" s="156" t="str">
        <f t="shared" si="61"/>
        <v>静岡県清水町</v>
      </c>
      <c r="AT367" s="142">
        <v>10.210000000000001</v>
      </c>
      <c r="AU367" s="144">
        <v>10.17</v>
      </c>
      <c r="AV367" s="167">
        <v>10.14</v>
      </c>
    </row>
    <row r="368" spans="10:48">
      <c r="J368" s="2"/>
      <c r="K368" s="2"/>
      <c r="L368" s="2"/>
      <c r="M368" s="2"/>
      <c r="N368" s="2"/>
      <c r="AJ368" s="2"/>
      <c r="AL368" s="4" t="s">
        <v>153</v>
      </c>
      <c r="AM368" s="4" t="s">
        <v>860</v>
      </c>
      <c r="AO368" s="8" t="s">
        <v>700</v>
      </c>
      <c r="AP368" s="12">
        <v>0.03</v>
      </c>
      <c r="AQ368" s="150" t="s">
        <v>183</v>
      </c>
      <c r="AR368" s="144" t="s">
        <v>861</v>
      </c>
      <c r="AS368" s="156" t="str">
        <f t="shared" si="61"/>
        <v>静岡県長泉町</v>
      </c>
      <c r="AT368" s="142">
        <v>10.210000000000001</v>
      </c>
      <c r="AU368" s="144">
        <v>10.17</v>
      </c>
      <c r="AV368" s="167">
        <v>10.14</v>
      </c>
    </row>
    <row r="369" spans="10:48">
      <c r="J369" s="2"/>
      <c r="K369" s="2"/>
      <c r="L369" s="2"/>
      <c r="M369" s="2"/>
      <c r="N369" s="2"/>
      <c r="AJ369" s="2"/>
      <c r="AL369" s="4" t="s">
        <v>153</v>
      </c>
      <c r="AM369" s="4" t="s">
        <v>862</v>
      </c>
      <c r="AO369" s="8" t="s">
        <v>700</v>
      </c>
      <c r="AP369" s="12">
        <v>0.03</v>
      </c>
      <c r="AQ369" s="150" t="s">
        <v>183</v>
      </c>
      <c r="AR369" s="144" t="s">
        <v>863</v>
      </c>
      <c r="AS369" s="156" t="str">
        <f t="shared" si="61"/>
        <v>静岡県小山町</v>
      </c>
      <c r="AT369" s="142">
        <v>10.210000000000001</v>
      </c>
      <c r="AU369" s="144">
        <v>10.17</v>
      </c>
      <c r="AV369" s="167">
        <v>10.14</v>
      </c>
    </row>
    <row r="370" spans="10:48">
      <c r="J370" s="2"/>
      <c r="K370" s="2"/>
      <c r="L370" s="2"/>
      <c r="M370" s="2"/>
      <c r="N370" s="2"/>
      <c r="AJ370" s="2"/>
      <c r="AL370" s="4" t="s">
        <v>153</v>
      </c>
      <c r="AM370" s="4" t="s">
        <v>864</v>
      </c>
      <c r="AO370" s="8" t="s">
        <v>700</v>
      </c>
      <c r="AP370" s="12">
        <v>0.03</v>
      </c>
      <c r="AQ370" s="150" t="s">
        <v>183</v>
      </c>
      <c r="AR370" s="144" t="s">
        <v>865</v>
      </c>
      <c r="AS370" s="156" t="str">
        <f t="shared" si="61"/>
        <v>静岡県川根本町</v>
      </c>
      <c r="AT370" s="142">
        <v>10.210000000000001</v>
      </c>
      <c r="AU370" s="144">
        <v>10.17</v>
      </c>
      <c r="AV370" s="167">
        <v>10.14</v>
      </c>
    </row>
    <row r="371" spans="10:48">
      <c r="J371" s="2"/>
      <c r="K371" s="2"/>
      <c r="L371" s="2"/>
      <c r="M371" s="2"/>
      <c r="N371" s="2"/>
      <c r="AJ371" s="2"/>
      <c r="AL371" s="4" t="s">
        <v>153</v>
      </c>
      <c r="AM371" s="4" t="s">
        <v>866</v>
      </c>
      <c r="AO371" s="8" t="s">
        <v>700</v>
      </c>
      <c r="AP371" s="12">
        <v>0.03</v>
      </c>
      <c r="AQ371" s="150" t="s">
        <v>183</v>
      </c>
      <c r="AR371" s="144" t="s">
        <v>1943</v>
      </c>
      <c r="AS371" s="156" t="str">
        <f t="shared" si="61"/>
        <v>静岡県森町</v>
      </c>
      <c r="AT371" s="142">
        <v>10.210000000000001</v>
      </c>
      <c r="AU371" s="144">
        <v>10.17</v>
      </c>
      <c r="AV371" s="167">
        <v>10.14</v>
      </c>
    </row>
    <row r="372" spans="10:48">
      <c r="J372" s="2"/>
      <c r="K372" s="2"/>
      <c r="L372" s="2"/>
      <c r="M372" s="2"/>
      <c r="N372" s="2"/>
      <c r="AJ372" s="2"/>
      <c r="AL372" s="4" t="s">
        <v>153</v>
      </c>
      <c r="AM372" s="4" t="s">
        <v>867</v>
      </c>
      <c r="AO372" s="8" t="s">
        <v>700</v>
      </c>
      <c r="AP372" s="12">
        <v>0.03</v>
      </c>
      <c r="AQ372" s="150" t="s">
        <v>185</v>
      </c>
      <c r="AR372" s="144" t="s">
        <v>868</v>
      </c>
      <c r="AS372" s="156" t="str">
        <f t="shared" si="61"/>
        <v>愛知県豊橋市</v>
      </c>
      <c r="AT372" s="142">
        <v>10.210000000000001</v>
      </c>
      <c r="AU372" s="144">
        <v>10.17</v>
      </c>
      <c r="AV372" s="167">
        <v>10.14</v>
      </c>
    </row>
    <row r="373" spans="10:48">
      <c r="J373" s="2"/>
      <c r="K373" s="2"/>
      <c r="L373" s="2"/>
      <c r="M373" s="2"/>
      <c r="N373" s="2"/>
      <c r="AJ373" s="2"/>
      <c r="AL373" s="4" t="s">
        <v>153</v>
      </c>
      <c r="AM373" s="4" t="s">
        <v>869</v>
      </c>
      <c r="AO373" s="8" t="s">
        <v>700</v>
      </c>
      <c r="AP373" s="12">
        <v>0.03</v>
      </c>
      <c r="AQ373" s="150" t="s">
        <v>185</v>
      </c>
      <c r="AR373" s="144" t="s">
        <v>870</v>
      </c>
      <c r="AS373" s="156" t="str">
        <f t="shared" si="61"/>
        <v>愛知県半田市</v>
      </c>
      <c r="AT373" s="142">
        <v>10.210000000000001</v>
      </c>
      <c r="AU373" s="144">
        <v>10.17</v>
      </c>
      <c r="AV373" s="167">
        <v>10.14</v>
      </c>
    </row>
    <row r="374" spans="10:48">
      <c r="J374" s="2"/>
      <c r="K374" s="2"/>
      <c r="L374" s="2"/>
      <c r="M374" s="2"/>
      <c r="N374" s="2"/>
      <c r="AJ374" s="2"/>
      <c r="AL374" s="4" t="s">
        <v>153</v>
      </c>
      <c r="AM374" s="4" t="s">
        <v>871</v>
      </c>
      <c r="AO374" s="8" t="s">
        <v>700</v>
      </c>
      <c r="AP374" s="12">
        <v>0.03</v>
      </c>
      <c r="AQ374" s="150" t="s">
        <v>185</v>
      </c>
      <c r="AR374" s="144" t="s">
        <v>872</v>
      </c>
      <c r="AS374" s="156" t="str">
        <f t="shared" si="61"/>
        <v>愛知県豊川市</v>
      </c>
      <c r="AT374" s="142">
        <v>10.210000000000001</v>
      </c>
      <c r="AU374" s="144">
        <v>10.17</v>
      </c>
      <c r="AV374" s="167">
        <v>10.14</v>
      </c>
    </row>
    <row r="375" spans="10:48">
      <c r="J375" s="2"/>
      <c r="K375" s="2"/>
      <c r="L375" s="2"/>
      <c r="M375" s="2"/>
      <c r="N375" s="2"/>
      <c r="AJ375" s="2"/>
      <c r="AL375" s="4" t="s">
        <v>153</v>
      </c>
      <c r="AM375" s="4" t="s">
        <v>873</v>
      </c>
      <c r="AO375" s="8" t="s">
        <v>700</v>
      </c>
      <c r="AP375" s="12">
        <v>0.03</v>
      </c>
      <c r="AQ375" s="150" t="s">
        <v>185</v>
      </c>
      <c r="AR375" s="144" t="s">
        <v>874</v>
      </c>
      <c r="AS375" s="156" t="str">
        <f t="shared" si="61"/>
        <v>愛知県蒲郡市</v>
      </c>
      <c r="AT375" s="142">
        <v>10.210000000000001</v>
      </c>
      <c r="AU375" s="144">
        <v>10.17</v>
      </c>
      <c r="AV375" s="167">
        <v>10.14</v>
      </c>
    </row>
    <row r="376" spans="10:48">
      <c r="J376" s="2"/>
      <c r="K376" s="2"/>
      <c r="L376" s="2"/>
      <c r="M376" s="2"/>
      <c r="N376" s="2"/>
      <c r="AJ376" s="2"/>
      <c r="AL376" s="4" t="s">
        <v>153</v>
      </c>
      <c r="AM376" s="4" t="s">
        <v>875</v>
      </c>
      <c r="AO376" s="8" t="s">
        <v>700</v>
      </c>
      <c r="AP376" s="12">
        <v>0.03</v>
      </c>
      <c r="AQ376" s="150" t="s">
        <v>185</v>
      </c>
      <c r="AR376" s="144" t="s">
        <v>876</v>
      </c>
      <c r="AS376" s="156" t="str">
        <f t="shared" si="61"/>
        <v>愛知県常滑市</v>
      </c>
      <c r="AT376" s="142">
        <v>10.210000000000001</v>
      </c>
      <c r="AU376" s="144">
        <v>10.17</v>
      </c>
      <c r="AV376" s="167">
        <v>10.14</v>
      </c>
    </row>
    <row r="377" spans="10:48">
      <c r="J377" s="2"/>
      <c r="K377" s="2"/>
      <c r="L377" s="2"/>
      <c r="M377" s="2"/>
      <c r="N377" s="2"/>
      <c r="AJ377" s="2"/>
      <c r="AL377" s="4" t="s">
        <v>153</v>
      </c>
      <c r="AM377" s="4" t="s">
        <v>877</v>
      </c>
      <c r="AO377" s="8" t="s">
        <v>700</v>
      </c>
      <c r="AP377" s="12">
        <v>0.03</v>
      </c>
      <c r="AQ377" s="150" t="s">
        <v>185</v>
      </c>
      <c r="AR377" s="144" t="s">
        <v>878</v>
      </c>
      <c r="AS377" s="156" t="str">
        <f t="shared" si="61"/>
        <v>愛知県小牧市</v>
      </c>
      <c r="AT377" s="142">
        <v>10.210000000000001</v>
      </c>
      <c r="AU377" s="144">
        <v>10.17</v>
      </c>
      <c r="AV377" s="167">
        <v>10.14</v>
      </c>
    </row>
    <row r="378" spans="10:48">
      <c r="J378" s="2"/>
      <c r="K378" s="2"/>
      <c r="L378" s="2"/>
      <c r="M378" s="2"/>
      <c r="N378" s="2"/>
      <c r="AJ378" s="2"/>
      <c r="AL378" s="4" t="s">
        <v>153</v>
      </c>
      <c r="AM378" s="4" t="s">
        <v>879</v>
      </c>
      <c r="AO378" s="8" t="s">
        <v>700</v>
      </c>
      <c r="AP378" s="12">
        <v>0.03</v>
      </c>
      <c r="AQ378" s="150" t="s">
        <v>185</v>
      </c>
      <c r="AR378" s="144" t="s">
        <v>880</v>
      </c>
      <c r="AS378" s="156" t="str">
        <f t="shared" si="61"/>
        <v>愛知県新城市</v>
      </c>
      <c r="AT378" s="142">
        <v>10.210000000000001</v>
      </c>
      <c r="AU378" s="144">
        <v>10.17</v>
      </c>
      <c r="AV378" s="167">
        <v>10.14</v>
      </c>
    </row>
    <row r="379" spans="10:48">
      <c r="J379" s="2"/>
      <c r="K379" s="2"/>
      <c r="L379" s="2"/>
      <c r="M379" s="2"/>
      <c r="N379" s="2"/>
      <c r="AJ379" s="2"/>
      <c r="AL379" s="4" t="s">
        <v>153</v>
      </c>
      <c r="AM379" s="4" t="s">
        <v>881</v>
      </c>
      <c r="AO379" s="8" t="s">
        <v>700</v>
      </c>
      <c r="AP379" s="12">
        <v>0.03</v>
      </c>
      <c r="AQ379" s="150" t="s">
        <v>185</v>
      </c>
      <c r="AR379" s="144" t="s">
        <v>882</v>
      </c>
      <c r="AS379" s="156" t="str">
        <f t="shared" si="61"/>
        <v>愛知県東海市</v>
      </c>
      <c r="AT379" s="142">
        <v>10.210000000000001</v>
      </c>
      <c r="AU379" s="144">
        <v>10.17</v>
      </c>
      <c r="AV379" s="167">
        <v>10.14</v>
      </c>
    </row>
    <row r="380" spans="10:48">
      <c r="J380" s="2"/>
      <c r="K380" s="2"/>
      <c r="L380" s="2"/>
      <c r="M380" s="2"/>
      <c r="N380" s="2"/>
      <c r="AJ380" s="2"/>
      <c r="AL380" s="4" t="s">
        <v>153</v>
      </c>
      <c r="AM380" s="4" t="s">
        <v>883</v>
      </c>
      <c r="AO380" s="8" t="s">
        <v>700</v>
      </c>
      <c r="AP380" s="12">
        <v>0.03</v>
      </c>
      <c r="AQ380" s="150" t="s">
        <v>185</v>
      </c>
      <c r="AR380" s="144" t="s">
        <v>884</v>
      </c>
      <c r="AS380" s="156" t="str">
        <f t="shared" si="61"/>
        <v>愛知県大府市</v>
      </c>
      <c r="AT380" s="142">
        <v>10.210000000000001</v>
      </c>
      <c r="AU380" s="144">
        <v>10.17</v>
      </c>
      <c r="AV380" s="167">
        <v>10.14</v>
      </c>
    </row>
    <row r="381" spans="10:48">
      <c r="J381" s="2"/>
      <c r="K381" s="2"/>
      <c r="L381" s="2"/>
      <c r="M381" s="2"/>
      <c r="N381" s="2"/>
      <c r="AJ381" s="2"/>
      <c r="AL381" s="4" t="s">
        <v>153</v>
      </c>
      <c r="AM381" s="4" t="s">
        <v>885</v>
      </c>
      <c r="AO381" s="8" t="s">
        <v>700</v>
      </c>
      <c r="AP381" s="12">
        <v>0.03</v>
      </c>
      <c r="AQ381" s="150" t="s">
        <v>185</v>
      </c>
      <c r="AR381" s="144" t="s">
        <v>886</v>
      </c>
      <c r="AS381" s="156" t="str">
        <f t="shared" si="61"/>
        <v>愛知県知多市</v>
      </c>
      <c r="AT381" s="142">
        <v>10.210000000000001</v>
      </c>
      <c r="AU381" s="144">
        <v>10.17</v>
      </c>
      <c r="AV381" s="167">
        <v>10.14</v>
      </c>
    </row>
    <row r="382" spans="10:48">
      <c r="J382" s="2"/>
      <c r="K382" s="2"/>
      <c r="L382" s="2"/>
      <c r="M382" s="2"/>
      <c r="N382" s="2"/>
      <c r="AJ382" s="2"/>
      <c r="AL382" s="4" t="s">
        <v>153</v>
      </c>
      <c r="AM382" s="4" t="s">
        <v>887</v>
      </c>
      <c r="AO382" s="8" t="s">
        <v>700</v>
      </c>
      <c r="AP382" s="12">
        <v>0.03</v>
      </c>
      <c r="AQ382" s="150" t="s">
        <v>185</v>
      </c>
      <c r="AR382" s="144" t="s">
        <v>888</v>
      </c>
      <c r="AS382" s="156" t="str">
        <f t="shared" si="61"/>
        <v>愛知県高浜市</v>
      </c>
      <c r="AT382" s="142">
        <v>10.210000000000001</v>
      </c>
      <c r="AU382" s="144">
        <v>10.17</v>
      </c>
      <c r="AV382" s="167">
        <v>10.14</v>
      </c>
    </row>
    <row r="383" spans="10:48">
      <c r="J383" s="2"/>
      <c r="K383" s="2"/>
      <c r="L383" s="2"/>
      <c r="M383" s="2"/>
      <c r="N383" s="2"/>
      <c r="AJ383" s="2"/>
      <c r="AL383" s="4" t="s">
        <v>153</v>
      </c>
      <c r="AM383" s="4" t="s">
        <v>889</v>
      </c>
      <c r="AO383" s="8" t="s">
        <v>700</v>
      </c>
      <c r="AP383" s="12">
        <v>0.03</v>
      </c>
      <c r="AQ383" s="150" t="s">
        <v>185</v>
      </c>
      <c r="AR383" s="144" t="s">
        <v>890</v>
      </c>
      <c r="AS383" s="156" t="str">
        <f t="shared" si="61"/>
        <v>愛知県田原市</v>
      </c>
      <c r="AT383" s="142">
        <v>10.210000000000001</v>
      </c>
      <c r="AU383" s="144">
        <v>10.17</v>
      </c>
      <c r="AV383" s="167">
        <v>10.14</v>
      </c>
    </row>
    <row r="384" spans="10:48">
      <c r="J384" s="2"/>
      <c r="K384" s="2"/>
      <c r="L384" s="2"/>
      <c r="M384" s="2"/>
      <c r="N384" s="2"/>
      <c r="AJ384" s="2"/>
      <c r="AL384" s="4" t="s">
        <v>153</v>
      </c>
      <c r="AM384" s="4" t="s">
        <v>891</v>
      </c>
      <c r="AO384" s="8" t="s">
        <v>700</v>
      </c>
      <c r="AP384" s="12">
        <v>0.03</v>
      </c>
      <c r="AQ384" s="150" t="s">
        <v>185</v>
      </c>
      <c r="AR384" s="144" t="s">
        <v>892</v>
      </c>
      <c r="AS384" s="156" t="str">
        <f t="shared" si="61"/>
        <v>愛知県大口町</v>
      </c>
      <c r="AT384" s="142">
        <v>10.210000000000001</v>
      </c>
      <c r="AU384" s="144">
        <v>10.17</v>
      </c>
      <c r="AV384" s="167">
        <v>10.14</v>
      </c>
    </row>
    <row r="385" spans="10:48">
      <c r="J385" s="2"/>
      <c r="K385" s="2"/>
      <c r="L385" s="2"/>
      <c r="M385" s="2"/>
      <c r="N385" s="2"/>
      <c r="AJ385" s="2"/>
      <c r="AL385" s="4" t="s">
        <v>153</v>
      </c>
      <c r="AM385" s="4" t="s">
        <v>893</v>
      </c>
      <c r="AO385" s="8" t="s">
        <v>700</v>
      </c>
      <c r="AP385" s="12">
        <v>0.03</v>
      </c>
      <c r="AQ385" s="150" t="s">
        <v>185</v>
      </c>
      <c r="AR385" s="144" t="s">
        <v>894</v>
      </c>
      <c r="AS385" s="156" t="str">
        <f t="shared" si="61"/>
        <v>愛知県扶桑町</v>
      </c>
      <c r="AT385" s="142">
        <v>10.210000000000001</v>
      </c>
      <c r="AU385" s="144">
        <v>10.17</v>
      </c>
      <c r="AV385" s="167">
        <v>10.14</v>
      </c>
    </row>
    <row r="386" spans="10:48">
      <c r="J386" s="2"/>
      <c r="K386" s="2"/>
      <c r="L386" s="2"/>
      <c r="M386" s="2"/>
      <c r="N386" s="2"/>
      <c r="AJ386" s="2"/>
      <c r="AL386" s="4" t="s">
        <v>153</v>
      </c>
      <c r="AM386" s="4" t="s">
        <v>895</v>
      </c>
      <c r="AO386" s="8" t="s">
        <v>700</v>
      </c>
      <c r="AP386" s="12">
        <v>0.03</v>
      </c>
      <c r="AQ386" s="150" t="s">
        <v>185</v>
      </c>
      <c r="AR386" s="144" t="s">
        <v>896</v>
      </c>
      <c r="AS386" s="156" t="str">
        <f t="shared" si="61"/>
        <v>愛知県阿久比町</v>
      </c>
      <c r="AT386" s="142">
        <v>10.210000000000001</v>
      </c>
      <c r="AU386" s="144">
        <v>10.17</v>
      </c>
      <c r="AV386" s="167">
        <v>10.14</v>
      </c>
    </row>
    <row r="387" spans="10:48">
      <c r="J387" s="2"/>
      <c r="K387" s="2"/>
      <c r="L387" s="2"/>
      <c r="M387" s="2"/>
      <c r="N387" s="2"/>
      <c r="AJ387" s="2"/>
      <c r="AL387" s="4" t="s">
        <v>153</v>
      </c>
      <c r="AM387" s="4" t="s">
        <v>811</v>
      </c>
      <c r="AO387" s="8" t="s">
        <v>700</v>
      </c>
      <c r="AP387" s="12">
        <v>0.03</v>
      </c>
      <c r="AQ387" s="150" t="s">
        <v>185</v>
      </c>
      <c r="AR387" s="144" t="s">
        <v>897</v>
      </c>
      <c r="AS387" s="156" t="str">
        <f t="shared" si="61"/>
        <v>愛知県東浦町</v>
      </c>
      <c r="AT387" s="142">
        <v>10.210000000000001</v>
      </c>
      <c r="AU387" s="144">
        <v>10.17</v>
      </c>
      <c r="AV387" s="167">
        <v>10.14</v>
      </c>
    </row>
    <row r="388" spans="10:48">
      <c r="J388" s="2"/>
      <c r="K388" s="2"/>
      <c r="L388" s="2"/>
      <c r="M388" s="2"/>
      <c r="N388" s="2"/>
      <c r="AJ388" s="2"/>
      <c r="AL388" s="4" t="s">
        <v>153</v>
      </c>
      <c r="AM388" s="4" t="s">
        <v>898</v>
      </c>
      <c r="AO388" s="8" t="s">
        <v>700</v>
      </c>
      <c r="AP388" s="12">
        <v>0.03</v>
      </c>
      <c r="AQ388" s="150" t="s">
        <v>185</v>
      </c>
      <c r="AR388" s="144" t="s">
        <v>2360</v>
      </c>
      <c r="AS388" s="156" t="str">
        <f t="shared" ref="AS388:AS451" si="62">AQ388&amp;AR388</f>
        <v>愛知県武豊町</v>
      </c>
      <c r="AT388" s="142">
        <v>10.210000000000001</v>
      </c>
      <c r="AU388" s="144">
        <v>10.17</v>
      </c>
      <c r="AV388" s="167">
        <v>10.14</v>
      </c>
    </row>
    <row r="389" spans="10:48">
      <c r="J389" s="2"/>
      <c r="K389" s="2"/>
      <c r="L389" s="2"/>
      <c r="M389" s="2"/>
      <c r="N389" s="2"/>
      <c r="AJ389" s="2"/>
      <c r="AL389" s="4" t="s">
        <v>153</v>
      </c>
      <c r="AM389" s="4" t="s">
        <v>899</v>
      </c>
      <c r="AO389" s="8" t="s">
        <v>700</v>
      </c>
      <c r="AP389" s="12">
        <v>0.03</v>
      </c>
      <c r="AQ389" s="150" t="s">
        <v>185</v>
      </c>
      <c r="AR389" s="144" t="s">
        <v>900</v>
      </c>
      <c r="AS389" s="156" t="str">
        <f t="shared" si="62"/>
        <v>愛知県幸田町</v>
      </c>
      <c r="AT389" s="142">
        <v>10.210000000000001</v>
      </c>
      <c r="AU389" s="144">
        <v>10.17</v>
      </c>
      <c r="AV389" s="167">
        <v>10.14</v>
      </c>
    </row>
    <row r="390" spans="10:48">
      <c r="J390" s="2"/>
      <c r="K390" s="2"/>
      <c r="L390" s="2"/>
      <c r="M390" s="2"/>
      <c r="N390" s="2"/>
      <c r="AJ390" s="2"/>
      <c r="AL390" s="4" t="s">
        <v>153</v>
      </c>
      <c r="AM390" s="4" t="s">
        <v>901</v>
      </c>
      <c r="AO390" s="8" t="s">
        <v>700</v>
      </c>
      <c r="AP390" s="12">
        <v>0.03</v>
      </c>
      <c r="AQ390" s="150" t="s">
        <v>185</v>
      </c>
      <c r="AR390" s="144" t="s">
        <v>902</v>
      </c>
      <c r="AS390" s="156" t="str">
        <f t="shared" si="62"/>
        <v>愛知県設楽町</v>
      </c>
      <c r="AT390" s="142">
        <v>10.210000000000001</v>
      </c>
      <c r="AU390" s="144">
        <v>10.17</v>
      </c>
      <c r="AV390" s="167">
        <v>10.14</v>
      </c>
    </row>
    <row r="391" spans="10:48">
      <c r="J391" s="2"/>
      <c r="K391" s="2"/>
      <c r="L391" s="2"/>
      <c r="M391" s="2"/>
      <c r="N391" s="2"/>
      <c r="AJ391" s="2"/>
      <c r="AL391" s="4" t="s">
        <v>153</v>
      </c>
      <c r="AM391" s="4" t="s">
        <v>903</v>
      </c>
      <c r="AO391" s="8" t="s">
        <v>700</v>
      </c>
      <c r="AP391" s="12">
        <v>0.03</v>
      </c>
      <c r="AQ391" s="150" t="s">
        <v>185</v>
      </c>
      <c r="AR391" s="144" t="s">
        <v>904</v>
      </c>
      <c r="AS391" s="156" t="str">
        <f t="shared" si="62"/>
        <v>愛知県東栄町</v>
      </c>
      <c r="AT391" s="142">
        <v>10.210000000000001</v>
      </c>
      <c r="AU391" s="144">
        <v>10.17</v>
      </c>
      <c r="AV391" s="167">
        <v>10.14</v>
      </c>
    </row>
    <row r="392" spans="10:48">
      <c r="J392" s="2"/>
      <c r="K392" s="2"/>
      <c r="L392" s="2"/>
      <c r="M392" s="2"/>
      <c r="N392" s="2"/>
      <c r="AJ392" s="2"/>
      <c r="AL392" s="4" t="s">
        <v>153</v>
      </c>
      <c r="AM392" s="4" t="s">
        <v>905</v>
      </c>
      <c r="AO392" s="8" t="s">
        <v>700</v>
      </c>
      <c r="AP392" s="12">
        <v>0.03</v>
      </c>
      <c r="AQ392" s="150" t="s">
        <v>185</v>
      </c>
      <c r="AR392" s="144" t="s">
        <v>906</v>
      </c>
      <c r="AS392" s="156" t="str">
        <f t="shared" si="62"/>
        <v>愛知県豊根村</v>
      </c>
      <c r="AT392" s="142">
        <v>10.210000000000001</v>
      </c>
      <c r="AU392" s="144">
        <v>10.17</v>
      </c>
      <c r="AV392" s="167">
        <v>10.14</v>
      </c>
    </row>
    <row r="393" spans="10:48">
      <c r="J393" s="2"/>
      <c r="K393" s="2"/>
      <c r="L393" s="2"/>
      <c r="M393" s="2"/>
      <c r="N393" s="2"/>
      <c r="AJ393" s="2"/>
      <c r="AL393" s="4" t="s">
        <v>153</v>
      </c>
      <c r="AM393" s="4" t="s">
        <v>907</v>
      </c>
      <c r="AO393" s="8" t="s">
        <v>700</v>
      </c>
      <c r="AP393" s="12">
        <v>0.03</v>
      </c>
      <c r="AQ393" s="150" t="s">
        <v>187</v>
      </c>
      <c r="AR393" s="144" t="s">
        <v>908</v>
      </c>
      <c r="AS393" s="156" t="str">
        <f t="shared" si="62"/>
        <v>三重県名張市</v>
      </c>
      <c r="AT393" s="142">
        <v>10.210000000000001</v>
      </c>
      <c r="AU393" s="144">
        <v>10.17</v>
      </c>
      <c r="AV393" s="167">
        <v>10.14</v>
      </c>
    </row>
    <row r="394" spans="10:48">
      <c r="J394" s="2"/>
      <c r="K394" s="2"/>
      <c r="L394" s="2"/>
      <c r="M394" s="2"/>
      <c r="N394" s="2"/>
      <c r="AJ394" s="2"/>
      <c r="AL394" s="4" t="s">
        <v>153</v>
      </c>
      <c r="AM394" s="4" t="s">
        <v>909</v>
      </c>
      <c r="AO394" s="8" t="s">
        <v>700</v>
      </c>
      <c r="AP394" s="12">
        <v>0.03</v>
      </c>
      <c r="AQ394" s="150" t="s">
        <v>187</v>
      </c>
      <c r="AR394" s="144" t="s">
        <v>910</v>
      </c>
      <c r="AS394" s="156" t="str">
        <f t="shared" si="62"/>
        <v>三重県いなべ市</v>
      </c>
      <c r="AT394" s="142">
        <v>10.210000000000001</v>
      </c>
      <c r="AU394" s="144">
        <v>10.17</v>
      </c>
      <c r="AV394" s="167">
        <v>10.14</v>
      </c>
    </row>
    <row r="395" spans="10:48">
      <c r="J395" s="2"/>
      <c r="K395" s="2"/>
      <c r="L395" s="2"/>
      <c r="M395" s="2"/>
      <c r="N395" s="2"/>
      <c r="AJ395" s="2"/>
      <c r="AL395" s="4" t="s">
        <v>153</v>
      </c>
      <c r="AM395" s="4" t="s">
        <v>911</v>
      </c>
      <c r="AO395" s="8" t="s">
        <v>700</v>
      </c>
      <c r="AP395" s="12">
        <v>0.03</v>
      </c>
      <c r="AQ395" s="150" t="s">
        <v>187</v>
      </c>
      <c r="AR395" s="144" t="s">
        <v>912</v>
      </c>
      <c r="AS395" s="156" t="str">
        <f t="shared" si="62"/>
        <v>三重県伊賀市</v>
      </c>
      <c r="AT395" s="142">
        <v>10.210000000000001</v>
      </c>
      <c r="AU395" s="144">
        <v>10.17</v>
      </c>
      <c r="AV395" s="167">
        <v>10.14</v>
      </c>
    </row>
    <row r="396" spans="10:48">
      <c r="J396" s="2"/>
      <c r="K396" s="2"/>
      <c r="L396" s="2"/>
      <c r="M396" s="2"/>
      <c r="N396" s="2"/>
      <c r="AJ396" s="2"/>
      <c r="AL396" s="4" t="s">
        <v>153</v>
      </c>
      <c r="AM396" s="4" t="s">
        <v>913</v>
      </c>
      <c r="AO396" s="8" t="s">
        <v>700</v>
      </c>
      <c r="AP396" s="12">
        <v>0.03</v>
      </c>
      <c r="AQ396" s="150" t="s">
        <v>187</v>
      </c>
      <c r="AR396" s="144" t="s">
        <v>914</v>
      </c>
      <c r="AS396" s="156" t="str">
        <f t="shared" si="62"/>
        <v>三重県木曽岬町</v>
      </c>
      <c r="AT396" s="142">
        <v>10.210000000000001</v>
      </c>
      <c r="AU396" s="144">
        <v>10.17</v>
      </c>
      <c r="AV396" s="167">
        <v>10.14</v>
      </c>
    </row>
    <row r="397" spans="10:48">
      <c r="J397" s="2"/>
      <c r="K397" s="2"/>
      <c r="L397" s="2"/>
      <c r="M397" s="2"/>
      <c r="N397" s="2"/>
      <c r="AJ397" s="2"/>
      <c r="AL397" s="4" t="s">
        <v>153</v>
      </c>
      <c r="AM397" s="4" t="s">
        <v>915</v>
      </c>
      <c r="AO397" s="8" t="s">
        <v>700</v>
      </c>
      <c r="AP397" s="12">
        <v>0.03</v>
      </c>
      <c r="AQ397" s="150" t="s">
        <v>187</v>
      </c>
      <c r="AR397" s="144" t="s">
        <v>916</v>
      </c>
      <c r="AS397" s="156" t="str">
        <f t="shared" si="62"/>
        <v>三重県東員町</v>
      </c>
      <c r="AT397" s="142">
        <v>10.210000000000001</v>
      </c>
      <c r="AU397" s="144">
        <v>10.17</v>
      </c>
      <c r="AV397" s="167">
        <v>10.14</v>
      </c>
    </row>
    <row r="398" spans="10:48">
      <c r="J398" s="2"/>
      <c r="K398" s="2"/>
      <c r="L398" s="2"/>
      <c r="M398" s="2"/>
      <c r="N398" s="2"/>
      <c r="AJ398" s="2"/>
      <c r="AL398" s="4" t="s">
        <v>153</v>
      </c>
      <c r="AM398" s="4" t="s">
        <v>917</v>
      </c>
      <c r="AO398" s="8" t="s">
        <v>700</v>
      </c>
      <c r="AP398" s="12">
        <v>0.03</v>
      </c>
      <c r="AQ398" s="150" t="s">
        <v>187</v>
      </c>
      <c r="AR398" s="144" t="s">
        <v>918</v>
      </c>
      <c r="AS398" s="156" t="str">
        <f t="shared" si="62"/>
        <v>三重県菰野町</v>
      </c>
      <c r="AT398" s="142">
        <v>10.210000000000001</v>
      </c>
      <c r="AU398" s="144">
        <v>10.17</v>
      </c>
      <c r="AV398" s="167">
        <v>10.14</v>
      </c>
    </row>
    <row r="399" spans="10:48">
      <c r="J399" s="2"/>
      <c r="K399" s="2"/>
      <c r="L399" s="2"/>
      <c r="M399" s="2"/>
      <c r="N399" s="2"/>
      <c r="AJ399" s="2"/>
      <c r="AL399" s="4" t="s">
        <v>153</v>
      </c>
      <c r="AM399" s="4" t="s">
        <v>919</v>
      </c>
      <c r="AO399" s="8" t="s">
        <v>700</v>
      </c>
      <c r="AP399" s="12">
        <v>0.03</v>
      </c>
      <c r="AQ399" s="150" t="s">
        <v>187</v>
      </c>
      <c r="AR399" s="144" t="s">
        <v>1944</v>
      </c>
      <c r="AS399" s="156" t="str">
        <f t="shared" si="62"/>
        <v>三重県朝日町</v>
      </c>
      <c r="AT399" s="142">
        <v>10.210000000000001</v>
      </c>
      <c r="AU399" s="144">
        <v>10.17</v>
      </c>
      <c r="AV399" s="167">
        <v>10.14</v>
      </c>
    </row>
    <row r="400" spans="10:48">
      <c r="J400" s="2"/>
      <c r="K400" s="2"/>
      <c r="L400" s="2"/>
      <c r="M400" s="2"/>
      <c r="N400" s="2"/>
      <c r="AJ400" s="2"/>
      <c r="AL400" s="4" t="s">
        <v>153</v>
      </c>
      <c r="AM400" s="4" t="s">
        <v>920</v>
      </c>
      <c r="AO400" s="8" t="s">
        <v>700</v>
      </c>
      <c r="AP400" s="12">
        <v>0.03</v>
      </c>
      <c r="AQ400" s="150" t="s">
        <v>187</v>
      </c>
      <c r="AR400" s="144" t="s">
        <v>921</v>
      </c>
      <c r="AS400" s="156" t="str">
        <f t="shared" si="62"/>
        <v>三重県川越町</v>
      </c>
      <c r="AT400" s="142">
        <v>10.210000000000001</v>
      </c>
      <c r="AU400" s="144">
        <v>10.17</v>
      </c>
      <c r="AV400" s="167">
        <v>10.14</v>
      </c>
    </row>
    <row r="401" spans="10:48">
      <c r="J401" s="2"/>
      <c r="K401" s="2"/>
      <c r="L401" s="2"/>
      <c r="M401" s="2"/>
      <c r="N401" s="2"/>
      <c r="AJ401" s="2"/>
      <c r="AL401" s="4" t="s">
        <v>153</v>
      </c>
      <c r="AM401" s="4" t="s">
        <v>922</v>
      </c>
      <c r="AO401" s="8" t="s">
        <v>700</v>
      </c>
      <c r="AP401" s="12">
        <v>0.03</v>
      </c>
      <c r="AQ401" s="150" t="s">
        <v>191</v>
      </c>
      <c r="AR401" s="144" t="s">
        <v>923</v>
      </c>
      <c r="AS401" s="156" t="str">
        <f t="shared" si="62"/>
        <v>滋賀県長浜市</v>
      </c>
      <c r="AT401" s="142">
        <v>10.210000000000001</v>
      </c>
      <c r="AU401" s="144">
        <v>10.17</v>
      </c>
      <c r="AV401" s="167">
        <v>10.14</v>
      </c>
    </row>
    <row r="402" spans="10:48">
      <c r="J402" s="2"/>
      <c r="K402" s="2"/>
      <c r="L402" s="2"/>
      <c r="M402" s="2"/>
      <c r="N402" s="2"/>
      <c r="AJ402" s="2"/>
      <c r="AL402" s="4" t="s">
        <v>153</v>
      </c>
      <c r="AM402" s="4" t="s">
        <v>924</v>
      </c>
      <c r="AO402" s="8" t="s">
        <v>700</v>
      </c>
      <c r="AP402" s="12">
        <v>0.03</v>
      </c>
      <c r="AQ402" s="150" t="s">
        <v>191</v>
      </c>
      <c r="AR402" s="144" t="s">
        <v>2361</v>
      </c>
      <c r="AS402" s="156" t="str">
        <f t="shared" si="62"/>
        <v>滋賀県近江八幡市</v>
      </c>
      <c r="AT402" s="142">
        <v>10.210000000000001</v>
      </c>
      <c r="AU402" s="144">
        <v>10.17</v>
      </c>
      <c r="AV402" s="167">
        <v>10.14</v>
      </c>
    </row>
    <row r="403" spans="10:48">
      <c r="J403" s="2"/>
      <c r="K403" s="2"/>
      <c r="L403" s="2"/>
      <c r="M403" s="2"/>
      <c r="N403" s="2"/>
      <c r="AJ403" s="2"/>
      <c r="AL403" s="4" t="s">
        <v>153</v>
      </c>
      <c r="AM403" s="4" t="s">
        <v>925</v>
      </c>
      <c r="AO403" s="8" t="s">
        <v>700</v>
      </c>
      <c r="AP403" s="12">
        <v>0.03</v>
      </c>
      <c r="AQ403" s="150" t="s">
        <v>191</v>
      </c>
      <c r="AR403" s="144" t="s">
        <v>926</v>
      </c>
      <c r="AS403" s="156" t="str">
        <f t="shared" si="62"/>
        <v>滋賀県野洲市</v>
      </c>
      <c r="AT403" s="142">
        <v>10.210000000000001</v>
      </c>
      <c r="AU403" s="144">
        <v>10.17</v>
      </c>
      <c r="AV403" s="167">
        <v>10.14</v>
      </c>
    </row>
    <row r="404" spans="10:48">
      <c r="J404" s="2"/>
      <c r="K404" s="2"/>
      <c r="L404" s="2"/>
      <c r="M404" s="2"/>
      <c r="N404" s="2"/>
      <c r="AJ404" s="2"/>
      <c r="AL404" s="4" t="s">
        <v>153</v>
      </c>
      <c r="AM404" s="4" t="s">
        <v>927</v>
      </c>
      <c r="AO404" s="8" t="s">
        <v>700</v>
      </c>
      <c r="AP404" s="12">
        <v>0.03</v>
      </c>
      <c r="AQ404" s="150" t="s">
        <v>191</v>
      </c>
      <c r="AR404" s="144" t="s">
        <v>928</v>
      </c>
      <c r="AS404" s="156" t="str">
        <f t="shared" si="62"/>
        <v>滋賀県湖南市</v>
      </c>
      <c r="AT404" s="142">
        <v>10.210000000000001</v>
      </c>
      <c r="AU404" s="144">
        <v>10.17</v>
      </c>
      <c r="AV404" s="167">
        <v>10.14</v>
      </c>
    </row>
    <row r="405" spans="10:48">
      <c r="J405" s="2"/>
      <c r="K405" s="2"/>
      <c r="L405" s="2"/>
      <c r="M405" s="2"/>
      <c r="N405" s="2"/>
      <c r="AJ405" s="2"/>
      <c r="AL405" s="4" t="s">
        <v>153</v>
      </c>
      <c r="AM405" s="4" t="s">
        <v>929</v>
      </c>
      <c r="AO405" s="8" t="s">
        <v>700</v>
      </c>
      <c r="AP405" s="12">
        <v>0.03</v>
      </c>
      <c r="AQ405" s="150" t="s">
        <v>191</v>
      </c>
      <c r="AR405" s="144" t="s">
        <v>2362</v>
      </c>
      <c r="AS405" s="156" t="str">
        <f t="shared" si="62"/>
        <v>滋賀県高島市</v>
      </c>
      <c r="AT405" s="142">
        <v>10.210000000000001</v>
      </c>
      <c r="AU405" s="144">
        <v>10.17</v>
      </c>
      <c r="AV405" s="167">
        <v>10.14</v>
      </c>
    </row>
    <row r="406" spans="10:48">
      <c r="J406" s="2"/>
      <c r="K406" s="2"/>
      <c r="L406" s="2"/>
      <c r="M406" s="2"/>
      <c r="N406" s="2"/>
      <c r="AJ406" s="2"/>
      <c r="AL406" s="4" t="s">
        <v>153</v>
      </c>
      <c r="AM406" s="4" t="s">
        <v>930</v>
      </c>
      <c r="AO406" s="8" t="s">
        <v>700</v>
      </c>
      <c r="AP406" s="12">
        <v>0.03</v>
      </c>
      <c r="AQ406" s="150" t="s">
        <v>191</v>
      </c>
      <c r="AR406" s="144" t="s">
        <v>931</v>
      </c>
      <c r="AS406" s="156" t="str">
        <f t="shared" si="62"/>
        <v>滋賀県東近江市</v>
      </c>
      <c r="AT406" s="142">
        <v>10.210000000000001</v>
      </c>
      <c r="AU406" s="144">
        <v>10.17</v>
      </c>
      <c r="AV406" s="167">
        <v>10.14</v>
      </c>
    </row>
    <row r="407" spans="10:48">
      <c r="J407" s="2"/>
      <c r="K407" s="2"/>
      <c r="L407" s="2"/>
      <c r="M407" s="2"/>
      <c r="N407" s="2"/>
      <c r="AJ407" s="2"/>
      <c r="AL407" s="4" t="s">
        <v>153</v>
      </c>
      <c r="AM407" s="4" t="s">
        <v>932</v>
      </c>
      <c r="AO407" s="8" t="s">
        <v>700</v>
      </c>
      <c r="AP407" s="12">
        <v>0.03</v>
      </c>
      <c r="AQ407" s="150" t="s">
        <v>191</v>
      </c>
      <c r="AR407" s="144" t="s">
        <v>2363</v>
      </c>
      <c r="AS407" s="156" t="str">
        <f t="shared" si="62"/>
        <v>滋賀県日野町</v>
      </c>
      <c r="AT407" s="142">
        <v>10.210000000000001</v>
      </c>
      <c r="AU407" s="144">
        <v>10.17</v>
      </c>
      <c r="AV407" s="167">
        <v>10.14</v>
      </c>
    </row>
    <row r="408" spans="10:48">
      <c r="J408" s="2"/>
      <c r="K408" s="2"/>
      <c r="L408" s="2"/>
      <c r="M408" s="2"/>
      <c r="N408" s="2"/>
      <c r="AJ408" s="2"/>
      <c r="AL408" s="4" t="s">
        <v>153</v>
      </c>
      <c r="AM408" s="4" t="s">
        <v>933</v>
      </c>
      <c r="AO408" s="8" t="s">
        <v>700</v>
      </c>
      <c r="AP408" s="12">
        <v>0.03</v>
      </c>
      <c r="AQ408" s="150" t="s">
        <v>191</v>
      </c>
      <c r="AR408" s="144" t="s">
        <v>2364</v>
      </c>
      <c r="AS408" s="156" t="str">
        <f t="shared" si="62"/>
        <v>滋賀県竜王町</v>
      </c>
      <c r="AT408" s="142">
        <v>10.210000000000001</v>
      </c>
      <c r="AU408" s="144">
        <v>10.17</v>
      </c>
      <c r="AV408" s="167">
        <v>10.14</v>
      </c>
    </row>
    <row r="409" spans="10:48">
      <c r="J409" s="2"/>
      <c r="K409" s="2"/>
      <c r="L409" s="2"/>
      <c r="M409" s="2"/>
      <c r="N409" s="2"/>
      <c r="AJ409" s="2"/>
      <c r="AL409" s="4" t="s">
        <v>153</v>
      </c>
      <c r="AM409" s="4" t="s">
        <v>934</v>
      </c>
      <c r="AO409" s="8" t="s">
        <v>700</v>
      </c>
      <c r="AP409" s="12">
        <v>0.03</v>
      </c>
      <c r="AQ409" s="150" t="s">
        <v>193</v>
      </c>
      <c r="AR409" s="144" t="s">
        <v>935</v>
      </c>
      <c r="AS409" s="156" t="str">
        <f t="shared" si="62"/>
        <v>京都府久御山町</v>
      </c>
      <c r="AT409" s="142">
        <v>10.210000000000001</v>
      </c>
      <c r="AU409" s="144">
        <v>10.17</v>
      </c>
      <c r="AV409" s="167">
        <v>10.14</v>
      </c>
    </row>
    <row r="410" spans="10:48">
      <c r="J410" s="2"/>
      <c r="K410" s="2"/>
      <c r="L410" s="2"/>
      <c r="M410" s="2"/>
      <c r="N410" s="2"/>
      <c r="AJ410" s="2"/>
      <c r="AL410" s="4" t="s">
        <v>153</v>
      </c>
      <c r="AM410" s="4" t="s">
        <v>936</v>
      </c>
      <c r="AO410" s="8" t="s">
        <v>700</v>
      </c>
      <c r="AP410" s="12">
        <v>0.03</v>
      </c>
      <c r="AQ410" s="150" t="s">
        <v>197</v>
      </c>
      <c r="AR410" s="144" t="s">
        <v>937</v>
      </c>
      <c r="AS410" s="156" t="str">
        <f t="shared" si="62"/>
        <v>兵庫県姫路市</v>
      </c>
      <c r="AT410" s="142">
        <v>10.210000000000001</v>
      </c>
      <c r="AU410" s="144">
        <v>10.17</v>
      </c>
      <c r="AV410" s="167">
        <v>10.14</v>
      </c>
    </row>
    <row r="411" spans="10:48">
      <c r="J411" s="2"/>
      <c r="K411" s="2"/>
      <c r="L411" s="2"/>
      <c r="M411" s="2"/>
      <c r="N411" s="2"/>
      <c r="AJ411" s="2"/>
      <c r="AL411" s="4" t="s">
        <v>153</v>
      </c>
      <c r="AM411" s="4" t="s">
        <v>938</v>
      </c>
      <c r="AO411" s="8" t="s">
        <v>700</v>
      </c>
      <c r="AP411" s="12">
        <v>0.03</v>
      </c>
      <c r="AQ411" s="150" t="s">
        <v>197</v>
      </c>
      <c r="AR411" s="144" t="s">
        <v>939</v>
      </c>
      <c r="AS411" s="156" t="str">
        <f t="shared" si="62"/>
        <v>兵庫県加古川市</v>
      </c>
      <c r="AT411" s="142">
        <v>10.210000000000001</v>
      </c>
      <c r="AU411" s="144">
        <v>10.17</v>
      </c>
      <c r="AV411" s="167">
        <v>10.14</v>
      </c>
    </row>
    <row r="412" spans="10:48">
      <c r="J412" s="2"/>
      <c r="K412" s="2"/>
      <c r="L412" s="2"/>
      <c r="M412" s="2"/>
      <c r="N412" s="2"/>
      <c r="AJ412" s="2"/>
      <c r="AL412" s="4" t="s">
        <v>153</v>
      </c>
      <c r="AM412" s="4" t="s">
        <v>940</v>
      </c>
      <c r="AO412" s="8" t="s">
        <v>700</v>
      </c>
      <c r="AP412" s="12">
        <v>0.03</v>
      </c>
      <c r="AQ412" s="150" t="s">
        <v>197</v>
      </c>
      <c r="AR412" s="144" t="s">
        <v>941</v>
      </c>
      <c r="AS412" s="156" t="str">
        <f t="shared" si="62"/>
        <v>兵庫県三木市</v>
      </c>
      <c r="AT412" s="142">
        <v>10.210000000000001</v>
      </c>
      <c r="AU412" s="144">
        <v>10.17</v>
      </c>
      <c r="AV412" s="167">
        <v>10.14</v>
      </c>
    </row>
    <row r="413" spans="10:48">
      <c r="J413" s="2"/>
      <c r="K413" s="2"/>
      <c r="L413" s="2"/>
      <c r="M413" s="2"/>
      <c r="N413" s="2"/>
      <c r="AJ413" s="2"/>
      <c r="AL413" s="4" t="s">
        <v>153</v>
      </c>
      <c r="AM413" s="4" t="s">
        <v>942</v>
      </c>
      <c r="AO413" s="8" t="s">
        <v>700</v>
      </c>
      <c r="AP413" s="12">
        <v>0.03</v>
      </c>
      <c r="AQ413" s="150" t="s">
        <v>197</v>
      </c>
      <c r="AR413" s="144" t="s">
        <v>943</v>
      </c>
      <c r="AS413" s="156" t="str">
        <f t="shared" si="62"/>
        <v>兵庫県高砂市</v>
      </c>
      <c r="AT413" s="142">
        <v>10.210000000000001</v>
      </c>
      <c r="AU413" s="144">
        <v>10.17</v>
      </c>
      <c r="AV413" s="167">
        <v>10.14</v>
      </c>
    </row>
    <row r="414" spans="10:48">
      <c r="J414" s="2"/>
      <c r="K414" s="2"/>
      <c r="L414" s="2"/>
      <c r="M414" s="2"/>
      <c r="N414" s="2"/>
      <c r="AJ414" s="2"/>
      <c r="AL414" s="4" t="s">
        <v>153</v>
      </c>
      <c r="AM414" s="4" t="s">
        <v>944</v>
      </c>
      <c r="AO414" s="8" t="s">
        <v>700</v>
      </c>
      <c r="AP414" s="12">
        <v>0.03</v>
      </c>
      <c r="AQ414" s="150" t="s">
        <v>197</v>
      </c>
      <c r="AR414" s="144" t="s">
        <v>945</v>
      </c>
      <c r="AS414" s="156" t="str">
        <f t="shared" si="62"/>
        <v>兵庫県稲美町</v>
      </c>
      <c r="AT414" s="142">
        <v>10.210000000000001</v>
      </c>
      <c r="AU414" s="144">
        <v>10.17</v>
      </c>
      <c r="AV414" s="167">
        <v>10.14</v>
      </c>
    </row>
    <row r="415" spans="10:48">
      <c r="J415" s="2"/>
      <c r="K415" s="2"/>
      <c r="L415" s="2"/>
      <c r="M415" s="2"/>
      <c r="N415" s="2"/>
      <c r="AJ415" s="2"/>
      <c r="AL415" s="4" t="s">
        <v>156</v>
      </c>
      <c r="AM415" s="4" t="s">
        <v>328</v>
      </c>
      <c r="AO415" s="8" t="s">
        <v>700</v>
      </c>
      <c r="AP415" s="12">
        <v>0.03</v>
      </c>
      <c r="AQ415" s="150" t="s">
        <v>197</v>
      </c>
      <c r="AR415" s="144" t="s">
        <v>946</v>
      </c>
      <c r="AS415" s="156" t="str">
        <f t="shared" si="62"/>
        <v>兵庫県播磨町</v>
      </c>
      <c r="AT415" s="142">
        <v>10.210000000000001</v>
      </c>
      <c r="AU415" s="144">
        <v>10.17</v>
      </c>
      <c r="AV415" s="167">
        <v>10.14</v>
      </c>
    </row>
    <row r="416" spans="10:48">
      <c r="J416" s="2"/>
      <c r="K416" s="2"/>
      <c r="L416" s="2"/>
      <c r="M416" s="2"/>
      <c r="N416" s="2"/>
      <c r="AJ416" s="2"/>
      <c r="AL416" s="4" t="s">
        <v>156</v>
      </c>
      <c r="AM416" s="4" t="s">
        <v>330</v>
      </c>
      <c r="AO416" s="8" t="s">
        <v>700</v>
      </c>
      <c r="AP416" s="12">
        <v>0.03</v>
      </c>
      <c r="AQ416" s="150" t="s">
        <v>201</v>
      </c>
      <c r="AR416" s="144" t="s">
        <v>947</v>
      </c>
      <c r="AS416" s="156" t="str">
        <f t="shared" si="62"/>
        <v>奈良県大和高田市</v>
      </c>
      <c r="AT416" s="142">
        <v>10.210000000000001</v>
      </c>
      <c r="AU416" s="144">
        <v>10.17</v>
      </c>
      <c r="AV416" s="167">
        <v>10.14</v>
      </c>
    </row>
    <row r="417" spans="10:48">
      <c r="J417" s="2"/>
      <c r="K417" s="2"/>
      <c r="L417" s="2"/>
      <c r="M417" s="2"/>
      <c r="N417" s="2"/>
      <c r="AJ417" s="2"/>
      <c r="AL417" s="4" t="s">
        <v>156</v>
      </c>
      <c r="AM417" s="4" t="s">
        <v>445</v>
      </c>
      <c r="AO417" s="8" t="s">
        <v>700</v>
      </c>
      <c r="AP417" s="12">
        <v>0.03</v>
      </c>
      <c r="AQ417" s="150" t="s">
        <v>201</v>
      </c>
      <c r="AR417" s="144" t="s">
        <v>948</v>
      </c>
      <c r="AS417" s="156" t="str">
        <f t="shared" si="62"/>
        <v>奈良県天理市</v>
      </c>
      <c r="AT417" s="142">
        <v>10.210000000000001</v>
      </c>
      <c r="AU417" s="144">
        <v>10.17</v>
      </c>
      <c r="AV417" s="167">
        <v>10.14</v>
      </c>
    </row>
    <row r="418" spans="10:48">
      <c r="J418" s="2"/>
      <c r="K418" s="2"/>
      <c r="L418" s="2"/>
      <c r="M418" s="2"/>
      <c r="N418" s="2"/>
      <c r="AJ418" s="2"/>
      <c r="AL418" s="4" t="s">
        <v>156</v>
      </c>
      <c r="AM418" s="4" t="s">
        <v>447</v>
      </c>
      <c r="AO418" s="8" t="s">
        <v>700</v>
      </c>
      <c r="AP418" s="12">
        <v>0.03</v>
      </c>
      <c r="AQ418" s="150" t="s">
        <v>201</v>
      </c>
      <c r="AR418" s="144" t="s">
        <v>949</v>
      </c>
      <c r="AS418" s="156" t="str">
        <f t="shared" si="62"/>
        <v>奈良県橿原市</v>
      </c>
      <c r="AT418" s="142">
        <v>10.210000000000001</v>
      </c>
      <c r="AU418" s="144">
        <v>10.17</v>
      </c>
      <c r="AV418" s="167">
        <v>10.14</v>
      </c>
    </row>
    <row r="419" spans="10:48">
      <c r="J419" s="2"/>
      <c r="K419" s="2"/>
      <c r="L419" s="2"/>
      <c r="M419" s="2"/>
      <c r="N419" s="2"/>
      <c r="AJ419" s="2"/>
      <c r="AL419" s="4" t="s">
        <v>156</v>
      </c>
      <c r="AM419" s="4" t="s">
        <v>950</v>
      </c>
      <c r="AO419" s="8" t="s">
        <v>700</v>
      </c>
      <c r="AP419" s="12">
        <v>0.03</v>
      </c>
      <c r="AQ419" s="150" t="s">
        <v>201</v>
      </c>
      <c r="AR419" s="144" t="s">
        <v>951</v>
      </c>
      <c r="AS419" s="156" t="str">
        <f t="shared" si="62"/>
        <v>奈良県桜井市</v>
      </c>
      <c r="AT419" s="142">
        <v>10.210000000000001</v>
      </c>
      <c r="AU419" s="144">
        <v>10.17</v>
      </c>
      <c r="AV419" s="167">
        <v>10.14</v>
      </c>
    </row>
    <row r="420" spans="10:48">
      <c r="J420" s="2"/>
      <c r="K420" s="2"/>
      <c r="L420" s="2"/>
      <c r="M420" s="2"/>
      <c r="N420" s="2"/>
      <c r="AJ420" s="2"/>
      <c r="AL420" s="4" t="s">
        <v>156</v>
      </c>
      <c r="AM420" s="4" t="s">
        <v>702</v>
      </c>
      <c r="AO420" s="8" t="s">
        <v>700</v>
      </c>
      <c r="AP420" s="12">
        <v>0.03</v>
      </c>
      <c r="AQ420" s="150" t="s">
        <v>201</v>
      </c>
      <c r="AR420" s="144" t="s">
        <v>952</v>
      </c>
      <c r="AS420" s="156" t="str">
        <f t="shared" si="62"/>
        <v>奈良県御所市</v>
      </c>
      <c r="AT420" s="142">
        <v>10.210000000000001</v>
      </c>
      <c r="AU420" s="144">
        <v>10.17</v>
      </c>
      <c r="AV420" s="167">
        <v>10.14</v>
      </c>
    </row>
    <row r="421" spans="10:48">
      <c r="J421" s="2"/>
      <c r="K421" s="2"/>
      <c r="L421" s="2"/>
      <c r="M421" s="2"/>
      <c r="N421" s="2"/>
      <c r="AJ421" s="2"/>
      <c r="AL421" s="4" t="s">
        <v>156</v>
      </c>
      <c r="AM421" s="4" t="s">
        <v>332</v>
      </c>
      <c r="AO421" s="8" t="s">
        <v>700</v>
      </c>
      <c r="AP421" s="12">
        <v>0.03</v>
      </c>
      <c r="AQ421" s="150" t="s">
        <v>201</v>
      </c>
      <c r="AR421" s="144" t="s">
        <v>953</v>
      </c>
      <c r="AS421" s="156" t="str">
        <f t="shared" si="62"/>
        <v>奈良県香芝市</v>
      </c>
      <c r="AT421" s="142">
        <v>10.210000000000001</v>
      </c>
      <c r="AU421" s="144">
        <v>10.17</v>
      </c>
      <c r="AV421" s="167">
        <v>10.14</v>
      </c>
    </row>
    <row r="422" spans="10:48">
      <c r="J422" s="2"/>
      <c r="K422" s="2"/>
      <c r="L422" s="2"/>
      <c r="M422" s="2"/>
      <c r="N422" s="2"/>
      <c r="AJ422" s="2"/>
      <c r="AL422" s="4" t="s">
        <v>156</v>
      </c>
      <c r="AM422" s="4" t="s">
        <v>704</v>
      </c>
      <c r="AO422" s="8" t="s">
        <v>700</v>
      </c>
      <c r="AP422" s="12">
        <v>0.03</v>
      </c>
      <c r="AQ422" s="150" t="s">
        <v>201</v>
      </c>
      <c r="AR422" s="144" t="s">
        <v>954</v>
      </c>
      <c r="AS422" s="156" t="str">
        <f t="shared" si="62"/>
        <v>奈良県葛城市</v>
      </c>
      <c r="AT422" s="142">
        <v>10.210000000000001</v>
      </c>
      <c r="AU422" s="144">
        <v>10.17</v>
      </c>
      <c r="AV422" s="167">
        <v>10.14</v>
      </c>
    </row>
    <row r="423" spans="10:48">
      <c r="J423" s="2"/>
      <c r="K423" s="2"/>
      <c r="L423" s="2"/>
      <c r="M423" s="2"/>
      <c r="N423" s="2"/>
      <c r="AJ423" s="2"/>
      <c r="AL423" s="4" t="s">
        <v>156</v>
      </c>
      <c r="AM423" s="4" t="s">
        <v>706</v>
      </c>
      <c r="AO423" s="8" t="s">
        <v>700</v>
      </c>
      <c r="AP423" s="12">
        <v>0.03</v>
      </c>
      <c r="AQ423" s="150" t="s">
        <v>201</v>
      </c>
      <c r="AR423" s="144" t="s">
        <v>955</v>
      </c>
      <c r="AS423" s="156" t="str">
        <f t="shared" si="62"/>
        <v>奈良県宇陀市</v>
      </c>
      <c r="AT423" s="142">
        <v>10.210000000000001</v>
      </c>
      <c r="AU423" s="144">
        <v>10.17</v>
      </c>
      <c r="AV423" s="167">
        <v>10.14</v>
      </c>
    </row>
    <row r="424" spans="10:48">
      <c r="J424" s="2"/>
      <c r="K424" s="2"/>
      <c r="L424" s="2"/>
      <c r="M424" s="2"/>
      <c r="N424" s="2"/>
      <c r="AJ424" s="2"/>
      <c r="AL424" s="4" t="s">
        <v>156</v>
      </c>
      <c r="AM424" s="4" t="s">
        <v>956</v>
      </c>
      <c r="AO424" s="8" t="s">
        <v>700</v>
      </c>
      <c r="AP424" s="12">
        <v>0.03</v>
      </c>
      <c r="AQ424" s="150" t="s">
        <v>201</v>
      </c>
      <c r="AR424" s="144" t="s">
        <v>957</v>
      </c>
      <c r="AS424" s="156" t="str">
        <f t="shared" si="62"/>
        <v>奈良県山添村</v>
      </c>
      <c r="AT424" s="142">
        <v>10.210000000000001</v>
      </c>
      <c r="AU424" s="144">
        <v>10.17</v>
      </c>
      <c r="AV424" s="167">
        <v>10.14</v>
      </c>
    </row>
    <row r="425" spans="10:48">
      <c r="J425" s="2"/>
      <c r="K425" s="2"/>
      <c r="L425" s="2"/>
      <c r="M425" s="2"/>
      <c r="N425" s="2"/>
      <c r="AJ425" s="2"/>
      <c r="AL425" s="4" t="s">
        <v>156</v>
      </c>
      <c r="AM425" s="4" t="s">
        <v>958</v>
      </c>
      <c r="AO425" s="8" t="s">
        <v>700</v>
      </c>
      <c r="AP425" s="12">
        <v>0.03</v>
      </c>
      <c r="AQ425" s="150" t="s">
        <v>201</v>
      </c>
      <c r="AR425" s="144" t="s">
        <v>959</v>
      </c>
      <c r="AS425" s="156" t="str">
        <f t="shared" si="62"/>
        <v>奈良県平群町</v>
      </c>
      <c r="AT425" s="142">
        <v>10.210000000000001</v>
      </c>
      <c r="AU425" s="144">
        <v>10.17</v>
      </c>
      <c r="AV425" s="167">
        <v>10.14</v>
      </c>
    </row>
    <row r="426" spans="10:48">
      <c r="J426" s="2"/>
      <c r="K426" s="2"/>
      <c r="L426" s="2"/>
      <c r="M426" s="2"/>
      <c r="N426" s="2"/>
      <c r="AJ426" s="2"/>
      <c r="AL426" s="4" t="s">
        <v>156</v>
      </c>
      <c r="AM426" s="4" t="s">
        <v>960</v>
      </c>
      <c r="AO426" s="8" t="s">
        <v>700</v>
      </c>
      <c r="AP426" s="12">
        <v>0.03</v>
      </c>
      <c r="AQ426" s="150" t="s">
        <v>201</v>
      </c>
      <c r="AR426" s="144" t="s">
        <v>961</v>
      </c>
      <c r="AS426" s="156" t="str">
        <f t="shared" si="62"/>
        <v>奈良県三郷町</v>
      </c>
      <c r="AT426" s="142">
        <v>10.210000000000001</v>
      </c>
      <c r="AU426" s="144">
        <v>10.17</v>
      </c>
      <c r="AV426" s="167">
        <v>10.14</v>
      </c>
    </row>
    <row r="427" spans="10:48">
      <c r="J427" s="2"/>
      <c r="K427" s="2"/>
      <c r="L427" s="2"/>
      <c r="M427" s="2"/>
      <c r="N427" s="2"/>
      <c r="AJ427" s="2"/>
      <c r="AL427" s="4" t="s">
        <v>156</v>
      </c>
      <c r="AM427" s="4" t="s">
        <v>708</v>
      </c>
      <c r="AO427" s="8" t="s">
        <v>700</v>
      </c>
      <c r="AP427" s="12">
        <v>0.03</v>
      </c>
      <c r="AQ427" s="150" t="s">
        <v>201</v>
      </c>
      <c r="AR427" s="144" t="s">
        <v>962</v>
      </c>
      <c r="AS427" s="156" t="str">
        <f t="shared" si="62"/>
        <v>奈良県斑鳩町</v>
      </c>
      <c r="AT427" s="142">
        <v>10.210000000000001</v>
      </c>
      <c r="AU427" s="144">
        <v>10.17</v>
      </c>
      <c r="AV427" s="167">
        <v>10.14</v>
      </c>
    </row>
    <row r="428" spans="10:48">
      <c r="J428" s="2"/>
      <c r="K428" s="2"/>
      <c r="L428" s="2"/>
      <c r="M428" s="2"/>
      <c r="N428" s="2"/>
      <c r="AJ428" s="2"/>
      <c r="AL428" s="4" t="s">
        <v>156</v>
      </c>
      <c r="AM428" s="4" t="s">
        <v>334</v>
      </c>
      <c r="AO428" s="8" t="s">
        <v>700</v>
      </c>
      <c r="AP428" s="12">
        <v>0.03</v>
      </c>
      <c r="AQ428" s="150" t="s">
        <v>201</v>
      </c>
      <c r="AR428" s="144" t="s">
        <v>963</v>
      </c>
      <c r="AS428" s="156" t="str">
        <f t="shared" si="62"/>
        <v>奈良県安堵町</v>
      </c>
      <c r="AT428" s="142">
        <v>10.210000000000001</v>
      </c>
      <c r="AU428" s="144">
        <v>10.17</v>
      </c>
      <c r="AV428" s="167">
        <v>10.14</v>
      </c>
    </row>
    <row r="429" spans="10:48">
      <c r="J429" s="2"/>
      <c r="K429" s="2"/>
      <c r="L429" s="2"/>
      <c r="M429" s="2"/>
      <c r="N429" s="2"/>
      <c r="AJ429" s="2"/>
      <c r="AL429" s="4" t="s">
        <v>156</v>
      </c>
      <c r="AM429" s="4" t="s">
        <v>282</v>
      </c>
      <c r="AO429" s="8" t="s">
        <v>700</v>
      </c>
      <c r="AP429" s="12">
        <v>0.03</v>
      </c>
      <c r="AQ429" s="150" t="s">
        <v>201</v>
      </c>
      <c r="AR429" s="144" t="s">
        <v>1945</v>
      </c>
      <c r="AS429" s="156" t="str">
        <f t="shared" si="62"/>
        <v>奈良県川西町</v>
      </c>
      <c r="AT429" s="142">
        <v>10.210000000000001</v>
      </c>
      <c r="AU429" s="144">
        <v>10.17</v>
      </c>
      <c r="AV429" s="167">
        <v>10.14</v>
      </c>
    </row>
    <row r="430" spans="10:48">
      <c r="J430" s="2"/>
      <c r="K430" s="2"/>
      <c r="L430" s="2"/>
      <c r="M430" s="2"/>
      <c r="N430" s="2"/>
      <c r="AJ430" s="2"/>
      <c r="AL430" s="4" t="s">
        <v>156</v>
      </c>
      <c r="AM430" s="4" t="s">
        <v>336</v>
      </c>
      <c r="AO430" s="8" t="s">
        <v>700</v>
      </c>
      <c r="AP430" s="12">
        <v>0.03</v>
      </c>
      <c r="AQ430" s="150" t="s">
        <v>201</v>
      </c>
      <c r="AR430" s="144" t="s">
        <v>964</v>
      </c>
      <c r="AS430" s="156" t="str">
        <f t="shared" si="62"/>
        <v>奈良県三宅町</v>
      </c>
      <c r="AT430" s="142">
        <v>10.210000000000001</v>
      </c>
      <c r="AU430" s="144">
        <v>10.17</v>
      </c>
      <c r="AV430" s="167">
        <v>10.14</v>
      </c>
    </row>
    <row r="431" spans="10:48">
      <c r="J431" s="2"/>
      <c r="K431" s="2"/>
      <c r="L431" s="2"/>
      <c r="M431" s="2"/>
      <c r="N431" s="2"/>
      <c r="AJ431" s="2"/>
      <c r="AL431" s="4" t="s">
        <v>156</v>
      </c>
      <c r="AM431" s="4" t="s">
        <v>710</v>
      </c>
      <c r="AO431" s="8" t="s">
        <v>700</v>
      </c>
      <c r="AP431" s="12">
        <v>0.03</v>
      </c>
      <c r="AQ431" s="150" t="s">
        <v>201</v>
      </c>
      <c r="AR431" s="144" t="s">
        <v>965</v>
      </c>
      <c r="AS431" s="156" t="str">
        <f t="shared" si="62"/>
        <v>奈良県田原本町</v>
      </c>
      <c r="AT431" s="142">
        <v>10.210000000000001</v>
      </c>
      <c r="AU431" s="144">
        <v>10.17</v>
      </c>
      <c r="AV431" s="167">
        <v>10.14</v>
      </c>
    </row>
    <row r="432" spans="10:48">
      <c r="J432" s="2"/>
      <c r="K432" s="2"/>
      <c r="L432" s="2"/>
      <c r="M432" s="2"/>
      <c r="N432" s="2"/>
      <c r="AJ432" s="2"/>
      <c r="AL432" s="4" t="s">
        <v>156</v>
      </c>
      <c r="AM432" s="4" t="s">
        <v>966</v>
      </c>
      <c r="AO432" s="8" t="s">
        <v>700</v>
      </c>
      <c r="AP432" s="12">
        <v>0.03</v>
      </c>
      <c r="AQ432" s="150" t="s">
        <v>201</v>
      </c>
      <c r="AR432" s="144" t="s">
        <v>967</v>
      </c>
      <c r="AS432" s="156" t="str">
        <f t="shared" si="62"/>
        <v>奈良県曽爾村</v>
      </c>
      <c r="AT432" s="142">
        <v>10.210000000000001</v>
      </c>
      <c r="AU432" s="144">
        <v>10.17</v>
      </c>
      <c r="AV432" s="167">
        <v>10.14</v>
      </c>
    </row>
    <row r="433" spans="10:48">
      <c r="J433" s="2"/>
      <c r="K433" s="2"/>
      <c r="L433" s="2"/>
      <c r="M433" s="2"/>
      <c r="N433" s="2"/>
      <c r="AJ433" s="2"/>
      <c r="AL433" s="4" t="s">
        <v>156</v>
      </c>
      <c r="AM433" s="4" t="s">
        <v>968</v>
      </c>
      <c r="AO433" s="8" t="s">
        <v>700</v>
      </c>
      <c r="AP433" s="12">
        <v>0.03</v>
      </c>
      <c r="AQ433" s="150" t="s">
        <v>201</v>
      </c>
      <c r="AR433" s="144" t="s">
        <v>969</v>
      </c>
      <c r="AS433" s="156" t="str">
        <f t="shared" si="62"/>
        <v>奈良県明日香村</v>
      </c>
      <c r="AT433" s="142">
        <v>10.210000000000001</v>
      </c>
      <c r="AU433" s="144">
        <v>10.17</v>
      </c>
      <c r="AV433" s="167">
        <v>10.14</v>
      </c>
    </row>
    <row r="434" spans="10:48">
      <c r="J434" s="2"/>
      <c r="K434" s="2"/>
      <c r="L434" s="2"/>
      <c r="M434" s="2"/>
      <c r="N434" s="2"/>
      <c r="AJ434" s="2"/>
      <c r="AL434" s="4" t="s">
        <v>156</v>
      </c>
      <c r="AM434" s="4" t="s">
        <v>338</v>
      </c>
      <c r="AO434" s="8" t="s">
        <v>700</v>
      </c>
      <c r="AP434" s="12">
        <v>0.03</v>
      </c>
      <c r="AQ434" s="150" t="s">
        <v>201</v>
      </c>
      <c r="AR434" s="144" t="s">
        <v>970</v>
      </c>
      <c r="AS434" s="156" t="str">
        <f t="shared" si="62"/>
        <v>奈良県上牧町</v>
      </c>
      <c r="AT434" s="142">
        <v>10.210000000000001</v>
      </c>
      <c r="AU434" s="144">
        <v>10.17</v>
      </c>
      <c r="AV434" s="167">
        <v>10.14</v>
      </c>
    </row>
    <row r="435" spans="10:48">
      <c r="J435" s="2"/>
      <c r="K435" s="2"/>
      <c r="L435" s="2"/>
      <c r="M435" s="2"/>
      <c r="N435" s="2"/>
      <c r="AJ435" s="2"/>
      <c r="AL435" s="4" t="s">
        <v>156</v>
      </c>
      <c r="AM435" s="4" t="s">
        <v>971</v>
      </c>
      <c r="AO435" s="8" t="s">
        <v>700</v>
      </c>
      <c r="AP435" s="12">
        <v>0.03</v>
      </c>
      <c r="AQ435" s="150" t="s">
        <v>201</v>
      </c>
      <c r="AR435" s="144" t="s">
        <v>972</v>
      </c>
      <c r="AS435" s="156" t="str">
        <f t="shared" si="62"/>
        <v>奈良県王寺町</v>
      </c>
      <c r="AT435" s="142">
        <v>10.210000000000001</v>
      </c>
      <c r="AU435" s="144">
        <v>10.17</v>
      </c>
      <c r="AV435" s="167">
        <v>10.14</v>
      </c>
    </row>
    <row r="436" spans="10:48">
      <c r="J436" s="2"/>
      <c r="K436" s="2"/>
      <c r="L436" s="2"/>
      <c r="M436" s="2"/>
      <c r="N436" s="2"/>
      <c r="AJ436" s="2"/>
      <c r="AL436" s="4" t="s">
        <v>156</v>
      </c>
      <c r="AM436" s="4" t="s">
        <v>712</v>
      </c>
      <c r="AO436" s="8" t="s">
        <v>700</v>
      </c>
      <c r="AP436" s="12">
        <v>0.03</v>
      </c>
      <c r="AQ436" s="150" t="s">
        <v>201</v>
      </c>
      <c r="AR436" s="144" t="s">
        <v>973</v>
      </c>
      <c r="AS436" s="156" t="str">
        <f t="shared" si="62"/>
        <v>奈良県広陵町</v>
      </c>
      <c r="AT436" s="142">
        <v>10.210000000000001</v>
      </c>
      <c r="AU436" s="144">
        <v>10.17</v>
      </c>
      <c r="AV436" s="167">
        <v>10.14</v>
      </c>
    </row>
    <row r="437" spans="10:48">
      <c r="J437" s="2"/>
      <c r="K437" s="2"/>
      <c r="L437" s="2"/>
      <c r="M437" s="2"/>
      <c r="N437" s="2"/>
      <c r="AJ437" s="2"/>
      <c r="AL437" s="4" t="s">
        <v>156</v>
      </c>
      <c r="AM437" s="4" t="s">
        <v>714</v>
      </c>
      <c r="AO437" s="8" t="s">
        <v>700</v>
      </c>
      <c r="AP437" s="12">
        <v>0.03</v>
      </c>
      <c r="AQ437" s="150" t="s">
        <v>201</v>
      </c>
      <c r="AR437" s="144" t="s">
        <v>974</v>
      </c>
      <c r="AS437" s="156" t="str">
        <f t="shared" si="62"/>
        <v>奈良県河合町</v>
      </c>
      <c r="AT437" s="142">
        <v>10.210000000000001</v>
      </c>
      <c r="AU437" s="144">
        <v>10.17</v>
      </c>
      <c r="AV437" s="167">
        <v>10.14</v>
      </c>
    </row>
    <row r="438" spans="10:48">
      <c r="J438" s="2"/>
      <c r="K438" s="2"/>
      <c r="L438" s="2"/>
      <c r="M438" s="2"/>
      <c r="N438" s="2"/>
      <c r="AJ438" s="2"/>
      <c r="AL438" s="4" t="s">
        <v>156</v>
      </c>
      <c r="AM438" s="4" t="s">
        <v>716</v>
      </c>
      <c r="AO438" s="8" t="s">
        <v>700</v>
      </c>
      <c r="AP438" s="12">
        <v>0.03</v>
      </c>
      <c r="AQ438" s="150" t="s">
        <v>214</v>
      </c>
      <c r="AR438" s="144" t="s">
        <v>975</v>
      </c>
      <c r="AS438" s="156" t="str">
        <f t="shared" si="62"/>
        <v>岡山県岡山市</v>
      </c>
      <c r="AT438" s="142">
        <v>10.210000000000001</v>
      </c>
      <c r="AU438" s="144">
        <v>10.17</v>
      </c>
      <c r="AV438" s="167">
        <v>10.14</v>
      </c>
    </row>
    <row r="439" spans="10:48">
      <c r="J439" s="2"/>
      <c r="K439" s="2"/>
      <c r="L439" s="2"/>
      <c r="M439" s="2"/>
      <c r="N439" s="2"/>
      <c r="AJ439" s="2"/>
      <c r="AL439" s="4" t="s">
        <v>156</v>
      </c>
      <c r="AM439" s="4" t="s">
        <v>718</v>
      </c>
      <c r="AO439" s="8" t="s">
        <v>700</v>
      </c>
      <c r="AP439" s="12">
        <v>0.03</v>
      </c>
      <c r="AQ439" s="150" t="s">
        <v>217</v>
      </c>
      <c r="AR439" s="144" t="s">
        <v>976</v>
      </c>
      <c r="AS439" s="156" t="str">
        <f t="shared" si="62"/>
        <v>広島県東広島市</v>
      </c>
      <c r="AT439" s="142">
        <v>10.210000000000001</v>
      </c>
      <c r="AU439" s="144">
        <v>10.17</v>
      </c>
      <c r="AV439" s="167">
        <v>10.14</v>
      </c>
    </row>
    <row r="440" spans="10:48">
      <c r="J440" s="2"/>
      <c r="K440" s="2"/>
      <c r="L440" s="2"/>
      <c r="M440" s="2"/>
      <c r="N440" s="2"/>
      <c r="AJ440" s="2"/>
      <c r="AL440" s="4" t="s">
        <v>156</v>
      </c>
      <c r="AM440" s="4" t="s">
        <v>977</v>
      </c>
      <c r="AO440" s="8" t="s">
        <v>700</v>
      </c>
      <c r="AP440" s="12">
        <v>0.03</v>
      </c>
      <c r="AQ440" s="150" t="s">
        <v>217</v>
      </c>
      <c r="AR440" s="144" t="s">
        <v>978</v>
      </c>
      <c r="AS440" s="156" t="str">
        <f t="shared" si="62"/>
        <v>広島県廿日市市</v>
      </c>
      <c r="AT440" s="142">
        <v>10.210000000000001</v>
      </c>
      <c r="AU440" s="144">
        <v>10.17</v>
      </c>
      <c r="AV440" s="167">
        <v>10.14</v>
      </c>
    </row>
    <row r="441" spans="10:48">
      <c r="J441" s="2"/>
      <c r="K441" s="2"/>
      <c r="L441" s="2"/>
      <c r="M441" s="2"/>
      <c r="N441" s="2"/>
      <c r="AJ441" s="2"/>
      <c r="AL441" s="4" t="s">
        <v>156</v>
      </c>
      <c r="AM441" s="4" t="s">
        <v>979</v>
      </c>
      <c r="AO441" s="8" t="s">
        <v>700</v>
      </c>
      <c r="AP441" s="12">
        <v>0.03</v>
      </c>
      <c r="AQ441" s="150" t="s">
        <v>217</v>
      </c>
      <c r="AR441" s="144" t="s">
        <v>980</v>
      </c>
      <c r="AS441" s="156" t="str">
        <f t="shared" si="62"/>
        <v>広島県海田町</v>
      </c>
      <c r="AT441" s="142">
        <v>10.210000000000001</v>
      </c>
      <c r="AU441" s="144">
        <v>10.17</v>
      </c>
      <c r="AV441" s="167">
        <v>10.14</v>
      </c>
    </row>
    <row r="442" spans="10:48">
      <c r="J442" s="2"/>
      <c r="K442" s="2"/>
      <c r="L442" s="2"/>
      <c r="M442" s="2"/>
      <c r="N442" s="2"/>
      <c r="AJ442" s="2"/>
      <c r="AL442" s="4" t="s">
        <v>156</v>
      </c>
      <c r="AM442" s="4" t="s">
        <v>981</v>
      </c>
      <c r="AO442" s="8" t="s">
        <v>700</v>
      </c>
      <c r="AP442" s="12">
        <v>0.03</v>
      </c>
      <c r="AQ442" s="150" t="s">
        <v>217</v>
      </c>
      <c r="AR442" s="144" t="s">
        <v>2365</v>
      </c>
      <c r="AS442" s="156" t="str">
        <f t="shared" si="62"/>
        <v>広島県熊野町</v>
      </c>
      <c r="AT442" s="142">
        <v>10.210000000000001</v>
      </c>
      <c r="AU442" s="144">
        <v>10.17</v>
      </c>
      <c r="AV442" s="167">
        <v>10.14</v>
      </c>
    </row>
    <row r="443" spans="10:48">
      <c r="J443" s="2"/>
      <c r="K443" s="2"/>
      <c r="L443" s="2"/>
      <c r="M443" s="2"/>
      <c r="N443" s="2"/>
      <c r="AJ443" s="2"/>
      <c r="AL443" s="4" t="s">
        <v>156</v>
      </c>
      <c r="AM443" s="4" t="s">
        <v>982</v>
      </c>
      <c r="AO443" s="8" t="s">
        <v>700</v>
      </c>
      <c r="AP443" s="12">
        <v>0.03</v>
      </c>
      <c r="AQ443" s="150" t="s">
        <v>217</v>
      </c>
      <c r="AR443" s="144" t="s">
        <v>983</v>
      </c>
      <c r="AS443" s="156" t="str">
        <f t="shared" si="62"/>
        <v>広島県坂町</v>
      </c>
      <c r="AT443" s="142">
        <v>10.210000000000001</v>
      </c>
      <c r="AU443" s="144">
        <v>10.17</v>
      </c>
      <c r="AV443" s="167">
        <v>10.14</v>
      </c>
    </row>
    <row r="444" spans="10:48">
      <c r="J444" s="2"/>
      <c r="K444" s="2"/>
      <c r="L444" s="2"/>
      <c r="M444" s="2"/>
      <c r="N444" s="2"/>
      <c r="AJ444" s="2"/>
      <c r="AL444" s="4" t="s">
        <v>156</v>
      </c>
      <c r="AM444" s="4" t="s">
        <v>984</v>
      </c>
      <c r="AO444" s="8" t="s">
        <v>700</v>
      </c>
      <c r="AP444" s="12">
        <v>0.03</v>
      </c>
      <c r="AQ444" s="150" t="s">
        <v>220</v>
      </c>
      <c r="AR444" s="144" t="s">
        <v>985</v>
      </c>
      <c r="AS444" s="156" t="str">
        <f t="shared" si="62"/>
        <v>山口県周南市</v>
      </c>
      <c r="AT444" s="142">
        <v>10.210000000000001</v>
      </c>
      <c r="AU444" s="144">
        <v>10.17</v>
      </c>
      <c r="AV444" s="167">
        <v>10.14</v>
      </c>
    </row>
    <row r="445" spans="10:48">
      <c r="J445" s="2"/>
      <c r="K445" s="2"/>
      <c r="L445" s="2"/>
      <c r="M445" s="2"/>
      <c r="N445" s="2"/>
      <c r="AJ445" s="2"/>
      <c r="AL445" s="4" t="s">
        <v>156</v>
      </c>
      <c r="AM445" s="4" t="s">
        <v>720</v>
      </c>
      <c r="AO445" s="8" t="s">
        <v>700</v>
      </c>
      <c r="AP445" s="12">
        <v>0.03</v>
      </c>
      <c r="AQ445" s="150" t="s">
        <v>223</v>
      </c>
      <c r="AR445" s="144" t="s">
        <v>986</v>
      </c>
      <c r="AS445" s="156" t="str">
        <f t="shared" si="62"/>
        <v>徳島県徳島市</v>
      </c>
      <c r="AT445" s="142">
        <v>10.210000000000001</v>
      </c>
      <c r="AU445" s="144">
        <v>10.17</v>
      </c>
      <c r="AV445" s="167">
        <v>10.14</v>
      </c>
    </row>
    <row r="446" spans="10:48">
      <c r="J446" s="2"/>
      <c r="K446" s="2"/>
      <c r="L446" s="2"/>
      <c r="M446" s="2"/>
      <c r="N446" s="2"/>
      <c r="AJ446" s="2"/>
      <c r="AL446" s="4" t="s">
        <v>156</v>
      </c>
      <c r="AM446" s="4" t="s">
        <v>987</v>
      </c>
      <c r="AO446" s="8" t="s">
        <v>700</v>
      </c>
      <c r="AP446" s="12">
        <v>0.03</v>
      </c>
      <c r="AQ446" s="150" t="s">
        <v>226</v>
      </c>
      <c r="AR446" s="144" t="s">
        <v>988</v>
      </c>
      <c r="AS446" s="156" t="str">
        <f t="shared" si="62"/>
        <v>香川県高松市</v>
      </c>
      <c r="AT446" s="142">
        <v>10.210000000000001</v>
      </c>
      <c r="AU446" s="144">
        <v>10.17</v>
      </c>
      <c r="AV446" s="167">
        <v>10.14</v>
      </c>
    </row>
    <row r="447" spans="10:48">
      <c r="J447" s="2"/>
      <c r="K447" s="2"/>
      <c r="L447" s="2"/>
      <c r="M447" s="2"/>
      <c r="N447" s="2"/>
      <c r="AJ447" s="2"/>
      <c r="AL447" s="4" t="s">
        <v>156</v>
      </c>
      <c r="AM447" s="4" t="s">
        <v>989</v>
      </c>
      <c r="AO447" s="8" t="s">
        <v>700</v>
      </c>
      <c r="AP447" s="12">
        <v>0.03</v>
      </c>
      <c r="AQ447" s="150" t="s">
        <v>234</v>
      </c>
      <c r="AR447" s="144" t="s">
        <v>990</v>
      </c>
      <c r="AS447" s="156" t="str">
        <f t="shared" si="62"/>
        <v>福岡県北九州市</v>
      </c>
      <c r="AT447" s="142">
        <v>10.210000000000001</v>
      </c>
      <c r="AU447" s="144">
        <v>10.17</v>
      </c>
      <c r="AV447" s="167">
        <v>10.14</v>
      </c>
    </row>
    <row r="448" spans="10:48">
      <c r="J448" s="2"/>
      <c r="K448" s="2"/>
      <c r="L448" s="2"/>
      <c r="M448" s="2"/>
      <c r="N448" s="2"/>
      <c r="AJ448" s="2"/>
      <c r="AL448" s="4" t="s">
        <v>156</v>
      </c>
      <c r="AM448" s="4" t="s">
        <v>722</v>
      </c>
      <c r="AO448" s="8" t="s">
        <v>700</v>
      </c>
      <c r="AP448" s="12">
        <v>0.03</v>
      </c>
      <c r="AQ448" s="150" t="s">
        <v>234</v>
      </c>
      <c r="AR448" s="144" t="s">
        <v>991</v>
      </c>
      <c r="AS448" s="156" t="str">
        <f t="shared" si="62"/>
        <v>福岡県飯塚市</v>
      </c>
      <c r="AT448" s="142">
        <v>10.210000000000001</v>
      </c>
      <c r="AU448" s="144">
        <v>10.17</v>
      </c>
      <c r="AV448" s="167">
        <v>10.14</v>
      </c>
    </row>
    <row r="449" spans="10:48">
      <c r="J449" s="2"/>
      <c r="K449" s="2"/>
      <c r="L449" s="2"/>
      <c r="M449" s="2"/>
      <c r="N449" s="2"/>
      <c r="AJ449" s="2"/>
      <c r="AL449" s="4" t="s">
        <v>156</v>
      </c>
      <c r="AM449" s="4" t="s">
        <v>992</v>
      </c>
      <c r="AO449" s="8" t="s">
        <v>700</v>
      </c>
      <c r="AP449" s="12">
        <v>0.03</v>
      </c>
      <c r="AQ449" s="150" t="s">
        <v>234</v>
      </c>
      <c r="AR449" s="144" t="s">
        <v>993</v>
      </c>
      <c r="AS449" s="156" t="str">
        <f t="shared" si="62"/>
        <v>福岡県筑紫野市</v>
      </c>
      <c r="AT449" s="142">
        <v>10.210000000000001</v>
      </c>
      <c r="AU449" s="144">
        <v>10.17</v>
      </c>
      <c r="AV449" s="167">
        <v>10.14</v>
      </c>
    </row>
    <row r="450" spans="10:48">
      <c r="J450" s="2"/>
      <c r="K450" s="2"/>
      <c r="L450" s="2"/>
      <c r="M450" s="2"/>
      <c r="N450" s="2"/>
      <c r="AJ450" s="2"/>
      <c r="AL450" s="4" t="s">
        <v>156</v>
      </c>
      <c r="AM450" s="4" t="s">
        <v>994</v>
      </c>
      <c r="AO450" s="8" t="s">
        <v>700</v>
      </c>
      <c r="AP450" s="12">
        <v>0.03</v>
      </c>
      <c r="AQ450" s="150" t="s">
        <v>234</v>
      </c>
      <c r="AR450" s="144" t="s">
        <v>995</v>
      </c>
      <c r="AS450" s="156" t="str">
        <f t="shared" si="62"/>
        <v>福岡県古賀市</v>
      </c>
      <c r="AT450" s="142">
        <v>10.210000000000001</v>
      </c>
      <c r="AU450" s="144">
        <v>10.17</v>
      </c>
      <c r="AV450" s="167">
        <v>10.14</v>
      </c>
    </row>
    <row r="451" spans="10:48" ht="13.5" thickBot="1">
      <c r="J451" s="2"/>
      <c r="K451" s="2"/>
      <c r="L451" s="2"/>
      <c r="M451" s="2"/>
      <c r="N451" s="2"/>
      <c r="AJ451" s="2"/>
      <c r="AL451" s="4" t="s">
        <v>156</v>
      </c>
      <c r="AM451" s="4" t="s">
        <v>996</v>
      </c>
      <c r="AO451" s="9" t="s">
        <v>700</v>
      </c>
      <c r="AP451" s="148">
        <v>0.03</v>
      </c>
      <c r="AQ451" s="234" t="s">
        <v>240</v>
      </c>
      <c r="AR451" s="147" t="s">
        <v>997</v>
      </c>
      <c r="AS451" s="173" t="str">
        <f t="shared" si="62"/>
        <v>長崎県長崎市</v>
      </c>
      <c r="AT451" s="146">
        <v>10.210000000000001</v>
      </c>
      <c r="AU451" s="147">
        <v>10.17</v>
      </c>
      <c r="AV451" s="228">
        <v>10.14</v>
      </c>
    </row>
    <row r="452" spans="10:48" ht="13.5" thickBot="1">
      <c r="J452" s="2"/>
      <c r="K452" s="2"/>
      <c r="L452" s="2"/>
      <c r="M452" s="2"/>
      <c r="N452" s="2"/>
      <c r="AJ452" s="2"/>
      <c r="AL452" s="4" t="s">
        <v>156</v>
      </c>
      <c r="AM452" s="4" t="s">
        <v>998</v>
      </c>
      <c r="AO452" s="11" t="s">
        <v>999</v>
      </c>
      <c r="AP452" s="165">
        <v>0</v>
      </c>
      <c r="AQ452" s="149"/>
      <c r="AR452" s="235"/>
      <c r="AS452" s="155" t="str">
        <f t="shared" ref="AS452" si="63">AQ452&amp;AR452</f>
        <v/>
      </c>
      <c r="AT452" s="11" t="str">
        <f t="shared" ref="AT452" si="64">AQ452&amp;AR452</f>
        <v/>
      </c>
      <c r="AU452" s="15"/>
      <c r="AV452" s="16"/>
    </row>
    <row r="453" spans="10:48">
      <c r="J453" s="2"/>
      <c r="K453" s="2"/>
      <c r="L453" s="2"/>
      <c r="M453" s="2"/>
      <c r="N453" s="2"/>
      <c r="AJ453" s="2"/>
      <c r="AL453" s="4" t="s">
        <v>156</v>
      </c>
      <c r="AM453" s="4" t="s">
        <v>724</v>
      </c>
      <c r="AO453" s="7"/>
      <c r="AP453" s="7"/>
    </row>
    <row r="454" spans="10:48">
      <c r="J454" s="2"/>
      <c r="K454" s="2"/>
      <c r="L454" s="2"/>
      <c r="M454" s="2"/>
      <c r="N454" s="2"/>
      <c r="AJ454" s="2"/>
      <c r="AL454" s="4" t="s">
        <v>156</v>
      </c>
      <c r="AM454" s="4" t="s">
        <v>726</v>
      </c>
      <c r="AO454" s="7"/>
      <c r="AP454" s="7"/>
    </row>
    <row r="455" spans="10:48">
      <c r="J455" s="2"/>
      <c r="K455" s="2"/>
      <c r="L455" s="2"/>
      <c r="M455" s="2"/>
      <c r="N455" s="2"/>
      <c r="AJ455" s="2"/>
      <c r="AL455" s="4" t="s">
        <v>156</v>
      </c>
      <c r="AM455" s="4" t="s">
        <v>728</v>
      </c>
      <c r="AO455" s="7"/>
      <c r="AP455" s="7"/>
    </row>
    <row r="456" spans="10:48">
      <c r="J456" s="2"/>
      <c r="K456" s="2"/>
      <c r="L456" s="2"/>
      <c r="M456" s="2"/>
      <c r="N456" s="2"/>
      <c r="AJ456" s="2"/>
      <c r="AL456" s="4" t="s">
        <v>156</v>
      </c>
      <c r="AM456" s="4" t="s">
        <v>730</v>
      </c>
      <c r="AO456" s="7"/>
      <c r="AP456" s="7"/>
    </row>
    <row r="457" spans="10:48">
      <c r="J457" s="2"/>
      <c r="K457" s="2"/>
      <c r="L457" s="2"/>
      <c r="M457" s="2"/>
      <c r="N457" s="2"/>
      <c r="AJ457" s="2"/>
      <c r="AL457" s="4" t="s">
        <v>156</v>
      </c>
      <c r="AM457" s="4" t="s">
        <v>732</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158</v>
      </c>
      <c r="AM459" s="4" t="s">
        <v>451</v>
      </c>
      <c r="AO459" s="7"/>
      <c r="AP459" s="7"/>
    </row>
    <row r="460" spans="10:48">
      <c r="J460" s="2"/>
      <c r="K460" s="2"/>
      <c r="L460" s="2"/>
      <c r="M460" s="2"/>
      <c r="N460" s="2"/>
      <c r="AJ460" s="2"/>
      <c r="AL460" s="4" t="s">
        <v>158</v>
      </c>
      <c r="AM460" s="4" t="s">
        <v>1000</v>
      </c>
      <c r="AO460" s="7"/>
      <c r="AP460" s="7"/>
    </row>
    <row r="461" spans="10:48">
      <c r="J461" s="2"/>
      <c r="K461" s="2"/>
      <c r="L461" s="2"/>
      <c r="M461" s="2"/>
      <c r="N461" s="2"/>
      <c r="AJ461" s="2"/>
      <c r="AL461" s="4" t="s">
        <v>158</v>
      </c>
      <c r="AM461" s="4" t="s">
        <v>734</v>
      </c>
      <c r="AO461" s="7"/>
      <c r="AP461" s="7"/>
    </row>
    <row r="462" spans="10:48">
      <c r="J462" s="2"/>
      <c r="K462" s="2"/>
      <c r="L462" s="2"/>
      <c r="M462" s="2"/>
      <c r="N462" s="2"/>
      <c r="AJ462" s="2"/>
      <c r="AL462" s="4" t="s">
        <v>158</v>
      </c>
      <c r="AM462" s="4" t="s">
        <v>1001</v>
      </c>
      <c r="AO462" s="7"/>
      <c r="AP462" s="7"/>
    </row>
    <row r="463" spans="10:48">
      <c r="J463" s="2"/>
      <c r="K463" s="2"/>
      <c r="L463" s="2"/>
      <c r="M463" s="2"/>
      <c r="N463" s="2"/>
      <c r="AJ463" s="2"/>
      <c r="AL463" s="4" t="s">
        <v>158</v>
      </c>
      <c r="AM463" s="4" t="s">
        <v>736</v>
      </c>
      <c r="AO463" s="7"/>
      <c r="AP463" s="7"/>
    </row>
    <row r="464" spans="10:48">
      <c r="J464" s="2"/>
      <c r="K464" s="2"/>
      <c r="L464" s="2"/>
      <c r="M464" s="2"/>
      <c r="N464" s="2"/>
      <c r="AJ464" s="2"/>
      <c r="AL464" s="4" t="s">
        <v>158</v>
      </c>
      <c r="AM464" s="4" t="s">
        <v>738</v>
      </c>
      <c r="AO464" s="7"/>
      <c r="AP464" s="7"/>
    </row>
    <row r="465" spans="10:42">
      <c r="J465" s="2"/>
      <c r="K465" s="2"/>
      <c r="L465" s="2"/>
      <c r="M465" s="2"/>
      <c r="N465" s="2"/>
      <c r="AJ465" s="2"/>
      <c r="AL465" s="4" t="s">
        <v>158</v>
      </c>
      <c r="AM465" s="4" t="s">
        <v>740</v>
      </c>
      <c r="AO465" s="7"/>
      <c r="AP465" s="7"/>
    </row>
    <row r="466" spans="10:42">
      <c r="J466" s="2"/>
      <c r="K466" s="2"/>
      <c r="L466" s="2"/>
      <c r="M466" s="2"/>
      <c r="N466" s="2"/>
      <c r="AJ466" s="2"/>
      <c r="AL466" s="4" t="s">
        <v>158</v>
      </c>
      <c r="AM466" s="4" t="s">
        <v>742</v>
      </c>
      <c r="AO466" s="7"/>
      <c r="AP466" s="7"/>
    </row>
    <row r="467" spans="10:42">
      <c r="J467" s="2"/>
      <c r="K467" s="2"/>
      <c r="L467" s="2"/>
      <c r="M467" s="2"/>
      <c r="N467" s="2"/>
      <c r="AJ467" s="2"/>
      <c r="AL467" s="4" t="s">
        <v>158</v>
      </c>
      <c r="AM467" s="4" t="s">
        <v>744</v>
      </c>
      <c r="AO467" s="7"/>
      <c r="AP467" s="7"/>
    </row>
    <row r="468" spans="10:42">
      <c r="J468" s="2"/>
      <c r="K468" s="2"/>
      <c r="L468" s="2"/>
      <c r="M468" s="2"/>
      <c r="N468" s="2"/>
      <c r="AJ468" s="2"/>
      <c r="AL468" s="4" t="s">
        <v>158</v>
      </c>
      <c r="AM468" s="4" t="s">
        <v>1002</v>
      </c>
      <c r="AO468" s="7"/>
      <c r="AP468" s="7"/>
    </row>
    <row r="469" spans="10:42">
      <c r="J469" s="2"/>
      <c r="K469" s="2"/>
      <c r="L469" s="2"/>
      <c r="M469" s="2"/>
      <c r="N469" s="2"/>
      <c r="AJ469" s="2"/>
      <c r="AL469" s="4" t="s">
        <v>158</v>
      </c>
      <c r="AM469" s="4" t="s">
        <v>1003</v>
      </c>
      <c r="AO469" s="7"/>
      <c r="AP469" s="7"/>
    </row>
    <row r="470" spans="10:42">
      <c r="J470" s="2"/>
      <c r="K470" s="2"/>
      <c r="L470" s="2"/>
      <c r="M470" s="2"/>
      <c r="N470" s="2"/>
      <c r="AJ470" s="2"/>
      <c r="AL470" s="4" t="s">
        <v>158</v>
      </c>
      <c r="AM470" s="4" t="s">
        <v>746</v>
      </c>
      <c r="AO470" s="7"/>
      <c r="AP470" s="7"/>
    </row>
    <row r="471" spans="10:42">
      <c r="J471" s="2"/>
      <c r="K471" s="2"/>
      <c r="L471" s="2"/>
      <c r="M471" s="2"/>
      <c r="N471" s="2"/>
      <c r="AJ471" s="2"/>
      <c r="AL471" s="4" t="s">
        <v>158</v>
      </c>
      <c r="AM471" s="4" t="s">
        <v>1004</v>
      </c>
      <c r="AO471" s="7"/>
      <c r="AP471" s="7"/>
    </row>
    <row r="472" spans="10:42">
      <c r="J472" s="2"/>
      <c r="K472" s="2"/>
      <c r="L472" s="2"/>
      <c r="M472" s="2"/>
      <c r="N472" s="2"/>
      <c r="AJ472" s="2"/>
      <c r="AL472" s="4" t="s">
        <v>158</v>
      </c>
      <c r="AM472" s="4" t="s">
        <v>748</v>
      </c>
      <c r="AO472" s="7"/>
      <c r="AP472" s="7"/>
    </row>
    <row r="473" spans="10:42">
      <c r="J473" s="2"/>
      <c r="K473" s="2"/>
      <c r="L473" s="2"/>
      <c r="M473" s="2"/>
      <c r="N473" s="2"/>
      <c r="AJ473" s="2"/>
      <c r="AL473" s="4" t="s">
        <v>158</v>
      </c>
      <c r="AM473" s="4" t="s">
        <v>1005</v>
      </c>
      <c r="AO473" s="7"/>
      <c r="AP473" s="7"/>
    </row>
    <row r="474" spans="10:42">
      <c r="J474" s="2"/>
      <c r="K474" s="2"/>
      <c r="L474" s="2"/>
      <c r="M474" s="2"/>
      <c r="N474" s="2"/>
      <c r="AJ474" s="2"/>
      <c r="AL474" s="4" t="s">
        <v>158</v>
      </c>
      <c r="AM474" s="4" t="s">
        <v>1006</v>
      </c>
      <c r="AO474" s="7"/>
      <c r="AP474" s="7"/>
    </row>
    <row r="475" spans="10:42">
      <c r="J475" s="2"/>
      <c r="K475" s="2"/>
      <c r="L475" s="2"/>
      <c r="M475" s="2"/>
      <c r="N475" s="2"/>
      <c r="AJ475" s="2"/>
      <c r="AL475" s="4" t="s">
        <v>158</v>
      </c>
      <c r="AM475" s="4" t="s">
        <v>1007</v>
      </c>
      <c r="AO475" s="7"/>
      <c r="AP475" s="7"/>
    </row>
    <row r="476" spans="10:42">
      <c r="J476" s="2"/>
      <c r="K476" s="2"/>
      <c r="L476" s="2"/>
      <c r="M476" s="2"/>
      <c r="N476" s="2"/>
      <c r="AJ476" s="2"/>
      <c r="AL476" s="4" t="s">
        <v>158</v>
      </c>
      <c r="AM476" s="4" t="s">
        <v>1008</v>
      </c>
      <c r="AO476" s="7"/>
      <c r="AP476" s="7"/>
    </row>
    <row r="477" spans="10:42">
      <c r="J477" s="2"/>
      <c r="K477" s="2"/>
      <c r="L477" s="2"/>
      <c r="M477" s="2"/>
      <c r="N477" s="2"/>
      <c r="X477" s="7"/>
      <c r="Y477" s="7"/>
      <c r="Z477" s="7"/>
      <c r="AA477" s="7"/>
      <c r="AB477" s="7"/>
      <c r="AC477" s="7"/>
      <c r="AD477" s="7"/>
      <c r="AE477" s="7"/>
      <c r="AF477" s="7"/>
      <c r="AG477" s="7"/>
      <c r="AH477" s="7"/>
      <c r="AJ477" s="2"/>
      <c r="AL477" s="4" t="s">
        <v>158</v>
      </c>
      <c r="AM477" s="4" t="s">
        <v>1009</v>
      </c>
      <c r="AO477" s="7"/>
      <c r="AP477" s="7"/>
    </row>
    <row r="478" spans="10:42">
      <c r="J478" s="2"/>
      <c r="K478" s="2"/>
      <c r="L478" s="2"/>
      <c r="M478" s="2"/>
      <c r="N478" s="2"/>
      <c r="X478" s="7"/>
      <c r="Y478" s="7"/>
      <c r="Z478" s="7"/>
      <c r="AA478" s="7"/>
      <c r="AB478" s="7"/>
      <c r="AC478" s="7"/>
      <c r="AD478" s="7"/>
      <c r="AE478" s="7"/>
      <c r="AF478" s="7"/>
      <c r="AG478" s="7"/>
      <c r="AH478" s="7"/>
      <c r="AJ478" s="2"/>
      <c r="AL478" s="4" t="s">
        <v>158</v>
      </c>
      <c r="AM478" s="4" t="s">
        <v>750</v>
      </c>
      <c r="AO478" s="7"/>
      <c r="AP478" s="7"/>
    </row>
    <row r="479" spans="10:42">
      <c r="J479" s="2"/>
      <c r="K479" s="2"/>
      <c r="L479" s="2"/>
      <c r="M479" s="2"/>
      <c r="N479" s="2"/>
      <c r="X479" s="7"/>
      <c r="Y479" s="7"/>
      <c r="Z479" s="7"/>
      <c r="AA479" s="7"/>
      <c r="AB479" s="7"/>
      <c r="AC479" s="7"/>
      <c r="AD479" s="7"/>
      <c r="AE479" s="7"/>
      <c r="AF479" s="7"/>
      <c r="AG479" s="7"/>
      <c r="AH479" s="7"/>
      <c r="AJ479" s="2"/>
      <c r="AL479" s="4" t="s">
        <v>158</v>
      </c>
      <c r="AM479" s="4" t="s">
        <v>453</v>
      </c>
      <c r="AO479" s="7"/>
      <c r="AP479" s="7"/>
    </row>
    <row r="480" spans="10:42">
      <c r="J480" s="2"/>
      <c r="K480" s="2"/>
      <c r="L480" s="2"/>
      <c r="M480" s="2"/>
      <c r="N480" s="2"/>
      <c r="X480" s="7"/>
      <c r="Y480" s="7"/>
      <c r="Z480" s="7"/>
      <c r="AA480" s="7"/>
      <c r="AB480" s="7"/>
      <c r="AC480" s="7"/>
      <c r="AD480" s="7"/>
      <c r="AE480" s="7"/>
      <c r="AF480" s="7"/>
      <c r="AG480" s="7"/>
      <c r="AH480" s="7"/>
      <c r="AJ480" s="2"/>
      <c r="AL480" s="4" t="s">
        <v>158</v>
      </c>
      <c r="AM480" s="4" t="s">
        <v>1010</v>
      </c>
      <c r="AO480" s="7"/>
      <c r="AP480" s="7"/>
    </row>
    <row r="481" spans="10:42">
      <c r="J481" s="2"/>
      <c r="K481" s="2"/>
      <c r="L481" s="2"/>
      <c r="M481" s="2"/>
      <c r="N481" s="2"/>
      <c r="X481" s="7"/>
      <c r="Y481" s="7"/>
      <c r="Z481" s="7"/>
      <c r="AA481" s="7"/>
      <c r="AB481" s="7"/>
      <c r="AC481" s="7"/>
      <c r="AD481" s="7"/>
      <c r="AE481" s="7"/>
      <c r="AF481" s="7"/>
      <c r="AG481" s="7"/>
      <c r="AH481" s="7"/>
      <c r="AJ481" s="2"/>
      <c r="AL481" s="4" t="s">
        <v>158</v>
      </c>
      <c r="AM481" s="4" t="s">
        <v>1011</v>
      </c>
      <c r="AO481" s="7"/>
      <c r="AP481" s="7"/>
    </row>
    <row r="482" spans="10:42">
      <c r="J482" s="2"/>
      <c r="K482" s="2"/>
      <c r="L482" s="2"/>
      <c r="M482" s="2"/>
      <c r="N482" s="2"/>
      <c r="X482" s="7"/>
      <c r="Y482" s="7"/>
      <c r="Z482" s="7"/>
      <c r="AA482" s="7"/>
      <c r="AB482" s="7"/>
      <c r="AC482" s="7"/>
      <c r="AD482" s="7"/>
      <c r="AE482" s="7"/>
      <c r="AF482" s="7"/>
      <c r="AG482" s="7"/>
      <c r="AH482" s="7"/>
      <c r="AJ482" s="2"/>
      <c r="AL482" s="4" t="s">
        <v>158</v>
      </c>
      <c r="AM482" s="4" t="s">
        <v>1012</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1013</v>
      </c>
      <c r="AO483" s="7"/>
      <c r="AP483" s="7"/>
    </row>
    <row r="484" spans="10:42">
      <c r="J484" s="2"/>
      <c r="K484" s="2"/>
      <c r="L484" s="2"/>
      <c r="M484" s="2"/>
      <c r="N484" s="2"/>
      <c r="X484" s="7"/>
      <c r="Y484" s="7"/>
      <c r="Z484" s="7"/>
      <c r="AA484" s="7"/>
      <c r="AB484" s="7"/>
      <c r="AC484" s="7"/>
      <c r="AD484" s="7"/>
      <c r="AE484" s="7"/>
      <c r="AF484" s="7"/>
      <c r="AG484" s="7"/>
      <c r="AH484" s="7"/>
      <c r="AJ484" s="2"/>
      <c r="AL484" s="4" t="s">
        <v>160</v>
      </c>
      <c r="AM484" s="4" t="s">
        <v>752</v>
      </c>
      <c r="AO484" s="7"/>
      <c r="AP484" s="7"/>
    </row>
    <row r="485" spans="10:42">
      <c r="J485" s="2"/>
      <c r="K485" s="2"/>
      <c r="L485" s="2"/>
      <c r="M485" s="2"/>
      <c r="N485" s="2"/>
      <c r="X485" s="7"/>
      <c r="Y485" s="7"/>
      <c r="Z485" s="7"/>
      <c r="AA485" s="7"/>
      <c r="AB485" s="7"/>
      <c r="AC485" s="7"/>
      <c r="AD485" s="7"/>
      <c r="AE485" s="7"/>
      <c r="AF485" s="7"/>
      <c r="AG485" s="7"/>
      <c r="AH485" s="7"/>
      <c r="AJ485" s="2"/>
      <c r="AL485" s="4" t="s">
        <v>160</v>
      </c>
      <c r="AM485" s="4" t="s">
        <v>455</v>
      </c>
      <c r="AO485" s="7"/>
      <c r="AP485" s="7"/>
    </row>
    <row r="486" spans="10:42">
      <c r="J486" s="2"/>
      <c r="K486" s="2"/>
      <c r="L486" s="2"/>
      <c r="M486" s="2"/>
      <c r="N486" s="2"/>
      <c r="X486" s="7"/>
      <c r="Y486" s="7"/>
      <c r="Z486" s="7"/>
      <c r="AA486" s="7"/>
      <c r="AB486" s="7"/>
      <c r="AC486" s="7"/>
      <c r="AD486" s="7"/>
      <c r="AE486" s="7"/>
      <c r="AF486" s="7"/>
      <c r="AG486" s="7"/>
      <c r="AH486" s="7"/>
      <c r="AJ486" s="2"/>
      <c r="AL486" s="4" t="s">
        <v>160</v>
      </c>
      <c r="AM486" s="4" t="s">
        <v>1014</v>
      </c>
      <c r="AO486" s="7"/>
      <c r="AP486" s="7"/>
    </row>
    <row r="487" spans="10:42">
      <c r="J487" s="2"/>
      <c r="K487" s="2"/>
      <c r="L487" s="2"/>
      <c r="M487" s="2"/>
      <c r="N487" s="2"/>
      <c r="X487" s="7"/>
      <c r="Y487" s="7"/>
      <c r="Z487" s="7"/>
      <c r="AA487" s="7"/>
      <c r="AB487" s="7"/>
      <c r="AC487" s="7"/>
      <c r="AD487" s="7"/>
      <c r="AE487" s="7"/>
      <c r="AF487" s="7"/>
      <c r="AG487" s="7"/>
      <c r="AH487" s="7"/>
      <c r="AJ487" s="2"/>
      <c r="AL487" s="4" t="s">
        <v>160</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160</v>
      </c>
      <c r="AM488" s="4" t="s">
        <v>756</v>
      </c>
      <c r="AO488" s="7"/>
      <c r="AP488" s="7"/>
    </row>
    <row r="489" spans="10:42">
      <c r="J489" s="2"/>
      <c r="K489" s="2"/>
      <c r="L489" s="2"/>
      <c r="M489" s="2"/>
      <c r="N489" s="2"/>
      <c r="X489" s="7"/>
      <c r="Y489" s="7"/>
      <c r="Z489" s="7"/>
      <c r="AA489" s="7"/>
      <c r="AB489" s="7"/>
      <c r="AC489" s="7"/>
      <c r="AD489" s="7"/>
      <c r="AE489" s="7"/>
      <c r="AF489" s="7"/>
      <c r="AG489" s="7"/>
      <c r="AH489" s="7"/>
      <c r="AJ489" s="2"/>
      <c r="AL489" s="4" t="s">
        <v>160</v>
      </c>
      <c r="AM489" s="4" t="s">
        <v>1015</v>
      </c>
      <c r="AO489" s="7"/>
      <c r="AP489" s="7"/>
    </row>
    <row r="490" spans="10:42">
      <c r="J490" s="2"/>
      <c r="K490" s="2"/>
      <c r="L490" s="2"/>
      <c r="M490" s="2"/>
      <c r="N490" s="2"/>
      <c r="X490" s="7"/>
      <c r="Y490" s="7"/>
      <c r="Z490" s="7"/>
      <c r="AA490" s="7"/>
      <c r="AB490" s="7"/>
      <c r="AC490" s="7"/>
      <c r="AD490" s="7"/>
      <c r="AE490" s="7"/>
      <c r="AF490" s="7"/>
      <c r="AG490" s="7"/>
      <c r="AH490" s="7"/>
      <c r="AJ490" s="2"/>
      <c r="AL490" s="4" t="s">
        <v>160</v>
      </c>
      <c r="AM490" s="4" t="s">
        <v>1016</v>
      </c>
      <c r="AO490" s="7"/>
      <c r="AP490" s="7"/>
    </row>
    <row r="491" spans="10:42">
      <c r="J491" s="2"/>
      <c r="K491" s="2"/>
      <c r="L491" s="2"/>
      <c r="M491" s="2"/>
      <c r="N491" s="2"/>
      <c r="X491" s="7"/>
      <c r="Y491" s="7"/>
      <c r="Z491" s="7"/>
      <c r="AA491" s="7"/>
      <c r="AB491" s="7"/>
      <c r="AC491" s="7"/>
      <c r="AD491" s="7"/>
      <c r="AE491" s="7"/>
      <c r="AF491" s="7"/>
      <c r="AG491" s="7"/>
      <c r="AH491" s="7"/>
      <c r="AJ491" s="2"/>
      <c r="AL491" s="4" t="s">
        <v>160</v>
      </c>
      <c r="AM491" s="4" t="s">
        <v>758</v>
      </c>
      <c r="AO491" s="7"/>
      <c r="AP491" s="7"/>
    </row>
    <row r="492" spans="10:42">
      <c r="J492" s="2"/>
      <c r="K492" s="2"/>
      <c r="L492" s="2"/>
      <c r="M492" s="2"/>
      <c r="N492" s="2"/>
      <c r="X492" s="7"/>
      <c r="Y492" s="7"/>
      <c r="Z492" s="7"/>
      <c r="AA492" s="7"/>
      <c r="AB492" s="7"/>
      <c r="AC492" s="7"/>
      <c r="AD492" s="7"/>
      <c r="AE492" s="7"/>
      <c r="AF492" s="7"/>
      <c r="AG492" s="7"/>
      <c r="AH492" s="7"/>
      <c r="AJ492" s="2"/>
      <c r="AL492" s="4" t="s">
        <v>160</v>
      </c>
      <c r="AM492" s="4" t="s">
        <v>1017</v>
      </c>
      <c r="AO492" s="7"/>
      <c r="AP492" s="7"/>
    </row>
    <row r="493" spans="10:42">
      <c r="J493" s="2"/>
      <c r="K493" s="2"/>
      <c r="L493" s="2"/>
      <c r="M493" s="2"/>
      <c r="N493" s="2"/>
      <c r="X493" s="7"/>
      <c r="Y493" s="7"/>
      <c r="Z493" s="7"/>
      <c r="AA493" s="7"/>
      <c r="AB493" s="7"/>
      <c r="AC493" s="7"/>
      <c r="AD493" s="7"/>
      <c r="AE493" s="7"/>
      <c r="AF493" s="7"/>
      <c r="AG493" s="7"/>
      <c r="AH493" s="7"/>
      <c r="AJ493" s="2"/>
      <c r="AL493" s="4" t="s">
        <v>160</v>
      </c>
      <c r="AM493" s="4" t="s">
        <v>1018</v>
      </c>
      <c r="AO493" s="7"/>
      <c r="AP493" s="7"/>
    </row>
    <row r="494" spans="10:42">
      <c r="J494" s="2"/>
      <c r="K494" s="2"/>
      <c r="L494" s="2"/>
      <c r="M494" s="2"/>
      <c r="N494" s="2"/>
      <c r="X494" s="7"/>
      <c r="Y494" s="7"/>
      <c r="Z494" s="7"/>
      <c r="AA494" s="7"/>
      <c r="AB494" s="7"/>
      <c r="AC494" s="7"/>
      <c r="AD494" s="7"/>
      <c r="AE494" s="7"/>
      <c r="AF494" s="7"/>
      <c r="AG494" s="7"/>
      <c r="AH494" s="7"/>
      <c r="AJ494" s="2"/>
      <c r="AL494" s="4" t="s">
        <v>160</v>
      </c>
      <c r="AM494" s="4" t="s">
        <v>1019</v>
      </c>
      <c r="AO494" s="7"/>
      <c r="AP494" s="7"/>
    </row>
    <row r="495" spans="10:42">
      <c r="J495" s="2"/>
      <c r="K495" s="2"/>
      <c r="L495" s="2"/>
      <c r="M495" s="2"/>
      <c r="N495" s="2"/>
      <c r="X495" s="7"/>
      <c r="Y495" s="7"/>
      <c r="Z495" s="7"/>
      <c r="AA495" s="7"/>
      <c r="AB495" s="7"/>
      <c r="AC495" s="7"/>
      <c r="AD495" s="7"/>
      <c r="AE495" s="7"/>
      <c r="AF495" s="7"/>
      <c r="AG495" s="7"/>
      <c r="AH495" s="7"/>
      <c r="AJ495" s="2"/>
      <c r="AL495" s="4" t="s">
        <v>160</v>
      </c>
      <c r="AM495" s="4" t="s">
        <v>1020</v>
      </c>
      <c r="AO495" s="7"/>
      <c r="AP495" s="7"/>
    </row>
    <row r="496" spans="10:42">
      <c r="J496" s="2"/>
      <c r="K496" s="2"/>
      <c r="L496" s="2"/>
      <c r="M496" s="2"/>
      <c r="N496" s="2"/>
      <c r="X496" s="7"/>
      <c r="Y496" s="7"/>
      <c r="Z496" s="7"/>
      <c r="AA496" s="7"/>
      <c r="AB496" s="7"/>
      <c r="AC496" s="7"/>
      <c r="AD496" s="7"/>
      <c r="AE496" s="7"/>
      <c r="AF496" s="7"/>
      <c r="AG496" s="7"/>
      <c r="AH496" s="7"/>
      <c r="AJ496" s="2"/>
      <c r="AL496" s="4" t="s">
        <v>160</v>
      </c>
      <c r="AM496" s="4" t="s">
        <v>1021</v>
      </c>
      <c r="AO496" s="7"/>
      <c r="AP496" s="7"/>
    </row>
    <row r="497" spans="10:42">
      <c r="J497" s="2"/>
      <c r="K497" s="2"/>
      <c r="L497" s="2"/>
      <c r="M497" s="2"/>
      <c r="N497" s="2"/>
      <c r="X497" s="7"/>
      <c r="Y497" s="7"/>
      <c r="Z497" s="7"/>
      <c r="AA497" s="7"/>
      <c r="AB497" s="7"/>
      <c r="AC497" s="7"/>
      <c r="AD497" s="7"/>
      <c r="AE497" s="7"/>
      <c r="AF497" s="7"/>
      <c r="AG497" s="7"/>
      <c r="AH497" s="7"/>
      <c r="AJ497" s="2"/>
      <c r="AL497" s="4" t="s">
        <v>160</v>
      </c>
      <c r="AM497" s="4" t="s">
        <v>1022</v>
      </c>
      <c r="AO497" s="7"/>
      <c r="AP497" s="7"/>
    </row>
    <row r="498" spans="10:42">
      <c r="J498" s="2"/>
      <c r="K498" s="2"/>
      <c r="L498" s="2"/>
      <c r="M498" s="2"/>
      <c r="N498" s="2"/>
      <c r="X498" s="7"/>
      <c r="Y498" s="7"/>
      <c r="Z498" s="7"/>
      <c r="AA498" s="7"/>
      <c r="AB498" s="7"/>
      <c r="AC498" s="7"/>
      <c r="AD498" s="7"/>
      <c r="AE498" s="7"/>
      <c r="AF498" s="7"/>
      <c r="AG498" s="7"/>
      <c r="AH498" s="7"/>
      <c r="AJ498" s="2"/>
      <c r="AL498" s="4" t="s">
        <v>160</v>
      </c>
      <c r="AM498" s="4" t="s">
        <v>1023</v>
      </c>
      <c r="AO498" s="7"/>
      <c r="AP498" s="7"/>
    </row>
    <row r="499" spans="10:42">
      <c r="J499" s="2"/>
      <c r="K499" s="2"/>
      <c r="L499" s="2"/>
      <c r="M499" s="2"/>
      <c r="N499" s="2"/>
      <c r="X499" s="7"/>
      <c r="Y499" s="7"/>
      <c r="Z499" s="7"/>
      <c r="AA499" s="7"/>
      <c r="AB499" s="7"/>
      <c r="AC499" s="7"/>
      <c r="AD499" s="7"/>
      <c r="AE499" s="7"/>
      <c r="AF499" s="7"/>
      <c r="AG499" s="7"/>
      <c r="AH499" s="7"/>
      <c r="AJ499" s="2"/>
      <c r="AL499" s="4" t="s">
        <v>160</v>
      </c>
      <c r="AM499" s="4" t="s">
        <v>1024</v>
      </c>
      <c r="AO499" s="7"/>
      <c r="AP499" s="7"/>
    </row>
    <row r="500" spans="10:42">
      <c r="J500" s="2"/>
      <c r="K500" s="2"/>
      <c r="L500" s="2"/>
      <c r="M500" s="2"/>
      <c r="N500" s="2"/>
      <c r="X500" s="7"/>
      <c r="Y500" s="7"/>
      <c r="Z500" s="7"/>
      <c r="AA500" s="7"/>
      <c r="AB500" s="7"/>
      <c r="AC500" s="7"/>
      <c r="AD500" s="7"/>
      <c r="AE500" s="7"/>
      <c r="AF500" s="7"/>
      <c r="AG500" s="7"/>
      <c r="AH500" s="7"/>
      <c r="AJ500" s="2"/>
      <c r="AL500" s="4" t="s">
        <v>160</v>
      </c>
      <c r="AM500" s="4" t="s">
        <v>1025</v>
      </c>
      <c r="AO500" s="7"/>
      <c r="AP500" s="7"/>
    </row>
    <row r="501" spans="10:42">
      <c r="J501" s="2"/>
      <c r="K501" s="2"/>
      <c r="L501" s="2"/>
      <c r="M501" s="2"/>
      <c r="N501" s="2"/>
      <c r="X501" s="7"/>
      <c r="Y501" s="7"/>
      <c r="Z501" s="7"/>
      <c r="AA501" s="7"/>
      <c r="AB501" s="7"/>
      <c r="AC501" s="7"/>
      <c r="AD501" s="7"/>
      <c r="AE501" s="7"/>
      <c r="AF501" s="7"/>
      <c r="AG501" s="7"/>
      <c r="AH501" s="7"/>
      <c r="AJ501" s="2"/>
      <c r="AL501" s="4" t="s">
        <v>160</v>
      </c>
      <c r="AM501" s="4" t="s">
        <v>1026</v>
      </c>
      <c r="AO501" s="7"/>
      <c r="AP501" s="7"/>
    </row>
    <row r="502" spans="10:42">
      <c r="J502" s="2"/>
      <c r="K502" s="2"/>
      <c r="L502" s="2"/>
      <c r="M502" s="2"/>
      <c r="N502" s="2"/>
      <c r="X502" s="7"/>
      <c r="Y502" s="7"/>
      <c r="Z502" s="7"/>
      <c r="AA502" s="7"/>
      <c r="AB502" s="7"/>
      <c r="AC502" s="7"/>
      <c r="AD502" s="7"/>
      <c r="AE502" s="7"/>
      <c r="AF502" s="7"/>
      <c r="AG502" s="7"/>
      <c r="AH502" s="7"/>
      <c r="AJ502" s="2"/>
      <c r="AL502" s="4" t="s">
        <v>160</v>
      </c>
      <c r="AM502" s="4" t="s">
        <v>1027</v>
      </c>
      <c r="AO502" s="7"/>
      <c r="AP502" s="7"/>
    </row>
    <row r="503" spans="10:42">
      <c r="J503" s="2"/>
      <c r="K503" s="2"/>
      <c r="L503" s="2"/>
      <c r="M503" s="2"/>
      <c r="N503" s="2"/>
      <c r="X503" s="7"/>
      <c r="Y503" s="7"/>
      <c r="Z503" s="7"/>
      <c r="AA503" s="7"/>
      <c r="AB503" s="7"/>
      <c r="AC503" s="7"/>
      <c r="AD503" s="7"/>
      <c r="AE503" s="7"/>
      <c r="AF503" s="7"/>
      <c r="AG503" s="7"/>
      <c r="AH503" s="7"/>
      <c r="AJ503" s="2"/>
      <c r="AL503" s="4" t="s">
        <v>160</v>
      </c>
      <c r="AM503" s="4" t="s">
        <v>1028</v>
      </c>
      <c r="AO503" s="7"/>
      <c r="AP503" s="7"/>
    </row>
    <row r="504" spans="10:42">
      <c r="J504" s="2"/>
      <c r="K504" s="2"/>
      <c r="L504" s="2"/>
      <c r="M504" s="2"/>
      <c r="N504" s="2"/>
      <c r="X504" s="7"/>
      <c r="Y504" s="7"/>
      <c r="Z504" s="7"/>
      <c r="AA504" s="7"/>
      <c r="AB504" s="7"/>
      <c r="AC504" s="7"/>
      <c r="AD504" s="7"/>
      <c r="AE504" s="7"/>
      <c r="AF504" s="7"/>
      <c r="AG504" s="7"/>
      <c r="AH504" s="7"/>
      <c r="AJ504" s="2"/>
      <c r="AL504" s="4" t="s">
        <v>160</v>
      </c>
      <c r="AM504" s="4" t="s">
        <v>1029</v>
      </c>
      <c r="AO504" s="7"/>
      <c r="AP504" s="7"/>
    </row>
    <row r="505" spans="10:42">
      <c r="J505" s="2"/>
      <c r="K505" s="2"/>
      <c r="L505" s="2"/>
      <c r="M505" s="2"/>
      <c r="N505" s="2"/>
      <c r="X505" s="7"/>
      <c r="Y505" s="7"/>
      <c r="Z505" s="7"/>
      <c r="AA505" s="7"/>
      <c r="AB505" s="7"/>
      <c r="AC505" s="7"/>
      <c r="AD505" s="7"/>
      <c r="AE505" s="7"/>
      <c r="AF505" s="7"/>
      <c r="AG505" s="7"/>
      <c r="AH505" s="7"/>
      <c r="AJ505" s="2"/>
      <c r="AL505" s="4" t="s">
        <v>160</v>
      </c>
      <c r="AM505" s="4" t="s">
        <v>1030</v>
      </c>
      <c r="AO505" s="7"/>
      <c r="AP505" s="7"/>
    </row>
    <row r="506" spans="10:42">
      <c r="J506" s="2"/>
      <c r="K506" s="2"/>
      <c r="L506" s="2"/>
      <c r="M506" s="2"/>
      <c r="N506" s="2"/>
      <c r="X506" s="7"/>
      <c r="Y506" s="7"/>
      <c r="Z506" s="7"/>
      <c r="AA506" s="7"/>
      <c r="AB506" s="7"/>
      <c r="AC506" s="7"/>
      <c r="AD506" s="7"/>
      <c r="AE506" s="7"/>
      <c r="AF506" s="7"/>
      <c r="AG506" s="7"/>
      <c r="AH506" s="7"/>
      <c r="AJ506" s="2"/>
      <c r="AL506" s="4" t="s">
        <v>160</v>
      </c>
      <c r="AM506" s="4" t="s">
        <v>1031</v>
      </c>
      <c r="AO506" s="7"/>
      <c r="AP506" s="7"/>
    </row>
    <row r="507" spans="10:42">
      <c r="J507" s="2"/>
      <c r="K507" s="2"/>
      <c r="L507" s="2"/>
      <c r="M507" s="2"/>
      <c r="N507" s="2"/>
      <c r="X507" s="7"/>
      <c r="Y507" s="7"/>
      <c r="Z507" s="7"/>
      <c r="AA507" s="7"/>
      <c r="AB507" s="7"/>
      <c r="AC507" s="7"/>
      <c r="AD507" s="7"/>
      <c r="AE507" s="7"/>
      <c r="AF507" s="7"/>
      <c r="AG507" s="7"/>
      <c r="AH507" s="7"/>
      <c r="AJ507" s="2"/>
      <c r="AL507" s="4" t="s">
        <v>160</v>
      </c>
      <c r="AM507" s="4" t="s">
        <v>1032</v>
      </c>
      <c r="AO507" s="7"/>
      <c r="AP507" s="7"/>
    </row>
    <row r="508" spans="10:42">
      <c r="J508" s="2"/>
      <c r="K508" s="2"/>
      <c r="L508" s="2"/>
      <c r="M508" s="2"/>
      <c r="N508" s="2"/>
      <c r="X508" s="7"/>
      <c r="Y508" s="7"/>
      <c r="Z508" s="7"/>
      <c r="AA508" s="7"/>
      <c r="AB508" s="7"/>
      <c r="AC508" s="7"/>
      <c r="AD508" s="7"/>
      <c r="AE508" s="7"/>
      <c r="AF508" s="7"/>
      <c r="AG508" s="7"/>
      <c r="AH508" s="7"/>
      <c r="AJ508" s="2"/>
      <c r="AL508" s="4" t="s">
        <v>160</v>
      </c>
      <c r="AM508" s="4" t="s">
        <v>1033</v>
      </c>
      <c r="AO508" s="7"/>
      <c r="AP508" s="7"/>
    </row>
    <row r="509" spans="10:42">
      <c r="J509" s="2"/>
      <c r="K509" s="2"/>
      <c r="L509" s="2"/>
      <c r="M509" s="2"/>
      <c r="N509" s="2"/>
      <c r="X509" s="7"/>
      <c r="Y509" s="7"/>
      <c r="Z509" s="7"/>
      <c r="AA509" s="7"/>
      <c r="AB509" s="7"/>
      <c r="AC509" s="7"/>
      <c r="AD509" s="7"/>
      <c r="AE509" s="7"/>
      <c r="AF509" s="7"/>
      <c r="AG509" s="7"/>
      <c r="AH509" s="7"/>
      <c r="AJ509" s="2"/>
      <c r="AL509" s="4" t="s">
        <v>160</v>
      </c>
      <c r="AM509" s="4" t="s">
        <v>1034</v>
      </c>
      <c r="AO509" s="7"/>
      <c r="AP509" s="7"/>
    </row>
    <row r="510" spans="10:42">
      <c r="J510" s="2"/>
      <c r="K510" s="2"/>
      <c r="L510" s="2"/>
      <c r="M510" s="2"/>
      <c r="N510" s="2"/>
      <c r="X510" s="7"/>
      <c r="Y510" s="7"/>
      <c r="Z510" s="7"/>
      <c r="AA510" s="7"/>
      <c r="AB510" s="7"/>
      <c r="AC510" s="7"/>
      <c r="AD510" s="7"/>
      <c r="AE510" s="7"/>
      <c r="AF510" s="7"/>
      <c r="AG510" s="7"/>
      <c r="AH510" s="7"/>
      <c r="AJ510" s="2"/>
      <c r="AL510" s="4" t="s">
        <v>160</v>
      </c>
      <c r="AM510" s="4" t="s">
        <v>1035</v>
      </c>
      <c r="AO510" s="7"/>
      <c r="AP510" s="7"/>
    </row>
    <row r="511" spans="10:42">
      <c r="J511" s="2"/>
      <c r="K511" s="2"/>
      <c r="L511" s="2"/>
      <c r="M511" s="2"/>
      <c r="N511" s="2"/>
      <c r="X511" s="7"/>
      <c r="Y511" s="7"/>
      <c r="Z511" s="7"/>
      <c r="AA511" s="7"/>
      <c r="AB511" s="7"/>
      <c r="AC511" s="7"/>
      <c r="AD511" s="7"/>
      <c r="AE511" s="7"/>
      <c r="AF511" s="7"/>
      <c r="AG511" s="7"/>
      <c r="AH511" s="7"/>
      <c r="AJ511" s="2"/>
      <c r="AL511" s="4" t="s">
        <v>160</v>
      </c>
      <c r="AM511" s="4" t="s">
        <v>898</v>
      </c>
      <c r="AO511" s="7"/>
      <c r="AP511" s="7"/>
    </row>
    <row r="512" spans="10:42">
      <c r="J512" s="2"/>
      <c r="K512" s="2"/>
      <c r="L512" s="2"/>
      <c r="M512" s="2"/>
      <c r="N512" s="2"/>
      <c r="X512" s="7"/>
      <c r="Y512" s="7"/>
      <c r="Z512" s="7"/>
      <c r="AA512" s="7"/>
      <c r="AB512" s="7"/>
      <c r="AC512" s="7"/>
      <c r="AD512" s="7"/>
      <c r="AE512" s="7"/>
      <c r="AF512" s="7"/>
      <c r="AG512" s="7"/>
      <c r="AH512" s="7"/>
      <c r="AJ512" s="2"/>
      <c r="AL512" s="4" t="s">
        <v>160</v>
      </c>
      <c r="AM512" s="4" t="s">
        <v>1036</v>
      </c>
      <c r="AO512" s="7"/>
      <c r="AP512" s="7"/>
    </row>
    <row r="513" spans="10:42">
      <c r="J513" s="2"/>
      <c r="K513" s="2"/>
      <c r="L513" s="2"/>
      <c r="M513" s="2"/>
      <c r="N513" s="2"/>
      <c r="X513" s="7"/>
      <c r="Y513" s="7"/>
      <c r="Z513" s="7"/>
      <c r="AA513" s="7"/>
      <c r="AB513" s="7"/>
      <c r="AC513" s="7"/>
      <c r="AD513" s="7"/>
      <c r="AE513" s="7"/>
      <c r="AF513" s="7"/>
      <c r="AG513" s="7"/>
      <c r="AH513" s="7"/>
      <c r="AJ513" s="2"/>
      <c r="AL513" s="4" t="s">
        <v>160</v>
      </c>
      <c r="AM513" s="4" t="s">
        <v>762</v>
      </c>
      <c r="AO513" s="7"/>
      <c r="AP513" s="7"/>
    </row>
    <row r="514" spans="10:42">
      <c r="J514" s="2"/>
      <c r="K514" s="2"/>
      <c r="L514" s="2"/>
      <c r="M514" s="2"/>
      <c r="N514" s="2"/>
      <c r="X514" s="7"/>
      <c r="Y514" s="7"/>
      <c r="Z514" s="7"/>
      <c r="AA514" s="7"/>
      <c r="AB514" s="7"/>
      <c r="AC514" s="7"/>
      <c r="AD514" s="7"/>
      <c r="AE514" s="7"/>
      <c r="AF514" s="7"/>
      <c r="AG514" s="7"/>
      <c r="AH514" s="7"/>
      <c r="AJ514" s="2"/>
      <c r="AL514" s="4" t="s">
        <v>160</v>
      </c>
      <c r="AM514" s="4" t="s">
        <v>1037</v>
      </c>
      <c r="AO514" s="7"/>
      <c r="AP514" s="7"/>
    </row>
    <row r="515" spans="10:42">
      <c r="J515" s="2"/>
      <c r="K515" s="2"/>
      <c r="L515" s="2"/>
      <c r="M515" s="2"/>
      <c r="N515" s="2"/>
      <c r="X515" s="7"/>
      <c r="Y515" s="7"/>
      <c r="Z515" s="7"/>
      <c r="AA515" s="7"/>
      <c r="AB515" s="7"/>
      <c r="AC515" s="7"/>
      <c r="AD515" s="7"/>
      <c r="AE515" s="7"/>
      <c r="AF515" s="7"/>
      <c r="AG515" s="7"/>
      <c r="AH515" s="7"/>
      <c r="AJ515" s="2"/>
      <c r="AL515" s="4" t="s">
        <v>160</v>
      </c>
      <c r="AM515" s="4" t="s">
        <v>1038</v>
      </c>
      <c r="AO515" s="7"/>
      <c r="AP515" s="7"/>
    </row>
    <row r="516" spans="10:42">
      <c r="J516" s="2"/>
      <c r="K516" s="2"/>
      <c r="L516" s="2"/>
      <c r="M516" s="2"/>
      <c r="N516" s="2"/>
      <c r="X516" s="7"/>
      <c r="Y516" s="7"/>
      <c r="Z516" s="7"/>
      <c r="AA516" s="7"/>
      <c r="AB516" s="7"/>
      <c r="AC516" s="7"/>
      <c r="AD516" s="7"/>
      <c r="AE516" s="7"/>
      <c r="AF516" s="7"/>
      <c r="AG516" s="7"/>
      <c r="AH516" s="7"/>
      <c r="AJ516" s="2"/>
      <c r="AL516" s="4" t="s">
        <v>160</v>
      </c>
      <c r="AM516" s="4" t="s">
        <v>1039</v>
      </c>
      <c r="AO516" s="7"/>
      <c r="AP516" s="7"/>
    </row>
    <row r="517" spans="10:42">
      <c r="J517" s="2"/>
      <c r="K517" s="2"/>
      <c r="L517" s="2"/>
      <c r="M517" s="2"/>
      <c r="N517" s="2"/>
      <c r="X517" s="7"/>
      <c r="Y517" s="7"/>
      <c r="Z517" s="7"/>
      <c r="AA517" s="7"/>
      <c r="AB517" s="7"/>
      <c r="AC517" s="7"/>
      <c r="AD517" s="7"/>
      <c r="AE517" s="7"/>
      <c r="AF517" s="7"/>
      <c r="AG517" s="7"/>
      <c r="AH517" s="7"/>
      <c r="AJ517" s="2"/>
      <c r="AL517" s="4" t="s">
        <v>160</v>
      </c>
      <c r="AM517" s="4" t="s">
        <v>1040</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1041</v>
      </c>
      <c r="AO518" s="7"/>
      <c r="AP518" s="7"/>
    </row>
    <row r="519" spans="10:42">
      <c r="J519" s="2"/>
      <c r="K519" s="2"/>
      <c r="L519" s="2"/>
      <c r="M519" s="2"/>
      <c r="N519" s="2"/>
      <c r="X519" s="7"/>
      <c r="Y519" s="7"/>
      <c r="Z519" s="7"/>
      <c r="AA519" s="7"/>
      <c r="AB519" s="7"/>
      <c r="AC519" s="7"/>
      <c r="AD519" s="7"/>
      <c r="AE519" s="7"/>
      <c r="AF519" s="7"/>
      <c r="AG519" s="7"/>
      <c r="AH519" s="7"/>
      <c r="AJ519" s="2"/>
      <c r="AL519" s="4" t="s">
        <v>162</v>
      </c>
      <c r="AM519" s="4" t="s">
        <v>210</v>
      </c>
      <c r="AO519" s="7"/>
      <c r="AP519" s="7"/>
    </row>
    <row r="520" spans="10:42">
      <c r="J520" s="2"/>
      <c r="K520" s="2"/>
      <c r="L520" s="2"/>
      <c r="M520" s="2"/>
      <c r="N520" s="2"/>
      <c r="X520" s="7"/>
      <c r="Y520" s="7"/>
      <c r="Z520" s="7"/>
      <c r="AA520" s="7"/>
      <c r="AB520" s="7"/>
      <c r="AC520" s="7"/>
      <c r="AD520" s="7"/>
      <c r="AE520" s="7"/>
      <c r="AF520" s="7"/>
      <c r="AG520" s="7"/>
      <c r="AH520" s="7"/>
      <c r="AJ520" s="2"/>
      <c r="AL520" s="4" t="s">
        <v>162</v>
      </c>
      <c r="AM520" s="4" t="s">
        <v>457</v>
      </c>
      <c r="AO520" s="7"/>
      <c r="AP520" s="7"/>
    </row>
    <row r="521" spans="10:42">
      <c r="J521" s="2"/>
      <c r="K521" s="2"/>
      <c r="L521" s="2"/>
      <c r="M521" s="2"/>
      <c r="N521" s="2"/>
      <c r="X521" s="7"/>
      <c r="Y521" s="7"/>
      <c r="Z521" s="7"/>
      <c r="AA521" s="7"/>
      <c r="AB521" s="7"/>
      <c r="AC521" s="7"/>
      <c r="AD521" s="7"/>
      <c r="AE521" s="7"/>
      <c r="AF521" s="7"/>
      <c r="AG521" s="7"/>
      <c r="AH521" s="7"/>
      <c r="AJ521" s="2"/>
      <c r="AL521" s="4" t="s">
        <v>162</v>
      </c>
      <c r="AM521" s="4" t="s">
        <v>764</v>
      </c>
      <c r="AO521" s="7"/>
      <c r="AP521" s="7"/>
    </row>
    <row r="522" spans="10:42">
      <c r="J522" s="2"/>
      <c r="K522" s="2"/>
      <c r="L522" s="2"/>
      <c r="M522" s="2"/>
      <c r="N522" s="2"/>
      <c r="X522" s="7"/>
      <c r="Y522" s="7"/>
      <c r="Z522" s="7"/>
      <c r="AA522" s="7"/>
      <c r="AB522" s="7"/>
      <c r="AC522" s="7"/>
      <c r="AD522" s="7"/>
      <c r="AE522" s="7"/>
      <c r="AF522" s="7"/>
      <c r="AG522" s="7"/>
      <c r="AH522" s="7"/>
      <c r="AJ522" s="2"/>
      <c r="AL522" s="4" t="s">
        <v>162</v>
      </c>
      <c r="AM522" s="4" t="s">
        <v>340</v>
      </c>
      <c r="AO522" s="7"/>
      <c r="AP522" s="7"/>
    </row>
    <row r="523" spans="10:42">
      <c r="J523" s="2"/>
      <c r="K523" s="2"/>
      <c r="L523" s="2"/>
      <c r="M523" s="2"/>
      <c r="N523" s="2"/>
      <c r="X523" s="7"/>
      <c r="Y523" s="7"/>
      <c r="Z523" s="7"/>
      <c r="AA523" s="7"/>
      <c r="AB523" s="7"/>
      <c r="AC523" s="7"/>
      <c r="AD523" s="7"/>
      <c r="AE523" s="7"/>
      <c r="AF523" s="7"/>
      <c r="AG523" s="7"/>
      <c r="AH523" s="7"/>
      <c r="AJ523" s="2"/>
      <c r="AL523" s="4" t="s">
        <v>162</v>
      </c>
      <c r="AM523" s="4" t="s">
        <v>459</v>
      </c>
      <c r="AO523" s="7"/>
      <c r="AP523" s="7"/>
    </row>
    <row r="524" spans="10:42">
      <c r="J524" s="2"/>
      <c r="K524" s="2"/>
      <c r="L524" s="2"/>
      <c r="M524" s="2"/>
      <c r="N524" s="2"/>
      <c r="X524" s="7"/>
      <c r="Y524" s="7"/>
      <c r="Z524" s="7"/>
      <c r="AA524" s="7"/>
      <c r="AB524" s="7"/>
      <c r="AC524" s="7"/>
      <c r="AD524" s="7"/>
      <c r="AE524" s="7"/>
      <c r="AF524" s="7"/>
      <c r="AG524" s="7"/>
      <c r="AH524" s="7"/>
      <c r="AJ524" s="2"/>
      <c r="AL524" s="4" t="s">
        <v>162</v>
      </c>
      <c r="AM524" s="4" t="s">
        <v>1042</v>
      </c>
      <c r="AO524" s="7"/>
      <c r="AP524" s="7"/>
    </row>
    <row r="525" spans="10:42">
      <c r="J525" s="2"/>
      <c r="K525" s="2"/>
      <c r="L525" s="2"/>
      <c r="M525" s="2"/>
      <c r="N525" s="2"/>
      <c r="X525" s="7"/>
      <c r="Y525" s="7"/>
      <c r="Z525" s="7"/>
      <c r="AA525" s="7"/>
      <c r="AB525" s="7"/>
      <c r="AC525" s="7"/>
      <c r="AD525" s="7"/>
      <c r="AE525" s="7"/>
      <c r="AF525" s="7"/>
      <c r="AG525" s="7"/>
      <c r="AH525" s="7"/>
      <c r="AJ525" s="2"/>
      <c r="AL525" s="4" t="s">
        <v>162</v>
      </c>
      <c r="AM525" s="4" t="s">
        <v>461</v>
      </c>
      <c r="AO525" s="7"/>
      <c r="AP525" s="7"/>
    </row>
    <row r="526" spans="10:42">
      <c r="J526" s="2"/>
      <c r="K526" s="2"/>
      <c r="L526" s="2"/>
      <c r="M526" s="2"/>
      <c r="N526" s="2"/>
      <c r="X526" s="7"/>
      <c r="Y526" s="7"/>
      <c r="Z526" s="7"/>
      <c r="AA526" s="7"/>
      <c r="AB526" s="7"/>
      <c r="AC526" s="7"/>
      <c r="AD526" s="7"/>
      <c r="AE526" s="7"/>
      <c r="AF526" s="7"/>
      <c r="AG526" s="7"/>
      <c r="AH526" s="7"/>
      <c r="AJ526" s="2"/>
      <c r="AL526" s="4" t="s">
        <v>162</v>
      </c>
      <c r="AM526" s="4" t="s">
        <v>1043</v>
      </c>
      <c r="AO526" s="7"/>
      <c r="AP526" s="7"/>
    </row>
    <row r="527" spans="10:42">
      <c r="J527" s="2"/>
      <c r="K527" s="2"/>
      <c r="L527" s="2"/>
      <c r="M527" s="2"/>
      <c r="N527" s="2"/>
      <c r="X527" s="7"/>
      <c r="Y527" s="7"/>
      <c r="Z527" s="7"/>
      <c r="AA527" s="7"/>
      <c r="AB527" s="7"/>
      <c r="AC527" s="7"/>
      <c r="AD527" s="7"/>
      <c r="AE527" s="7"/>
      <c r="AF527" s="7"/>
      <c r="AG527" s="7"/>
      <c r="AH527" s="7"/>
      <c r="AJ527" s="2"/>
      <c r="AL527" s="4" t="s">
        <v>162</v>
      </c>
      <c r="AM527" s="4" t="s">
        <v>464</v>
      </c>
      <c r="AO527" s="7"/>
      <c r="AP527" s="7"/>
    </row>
    <row r="528" spans="10:42">
      <c r="J528" s="2"/>
      <c r="K528" s="2"/>
      <c r="L528" s="2"/>
      <c r="M528" s="2"/>
      <c r="N528" s="2"/>
      <c r="X528" s="7"/>
      <c r="Y528" s="7"/>
      <c r="Z528" s="7"/>
      <c r="AA528" s="7"/>
      <c r="AB528" s="7"/>
      <c r="AC528" s="7"/>
      <c r="AD528" s="7"/>
      <c r="AE528" s="7"/>
      <c r="AF528" s="7"/>
      <c r="AG528" s="7"/>
      <c r="AH528" s="7"/>
      <c r="AJ528" s="2"/>
      <c r="AL528" s="4" t="s">
        <v>162</v>
      </c>
      <c r="AM528" s="4" t="s">
        <v>1044</v>
      </c>
      <c r="AO528" s="7"/>
      <c r="AP528" s="7"/>
    </row>
    <row r="529" spans="10:42">
      <c r="J529" s="2"/>
      <c r="K529" s="2"/>
      <c r="L529" s="2"/>
      <c r="M529" s="2"/>
      <c r="N529" s="2"/>
      <c r="X529" s="7"/>
      <c r="Y529" s="7"/>
      <c r="Z529" s="7"/>
      <c r="AA529" s="7"/>
      <c r="AB529" s="7"/>
      <c r="AC529" s="7"/>
      <c r="AD529" s="7"/>
      <c r="AE529" s="7"/>
      <c r="AF529" s="7"/>
      <c r="AG529" s="7"/>
      <c r="AH529" s="7"/>
      <c r="AJ529" s="2"/>
      <c r="AL529" s="4" t="s">
        <v>162</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162</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162</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162</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162</v>
      </c>
      <c r="AM533" s="4" t="s">
        <v>474</v>
      </c>
      <c r="AO533" s="7"/>
      <c r="AP533" s="7"/>
    </row>
    <row r="534" spans="10:42">
      <c r="J534" s="2"/>
      <c r="K534" s="2"/>
      <c r="L534" s="2"/>
      <c r="M534" s="2"/>
      <c r="N534" s="2"/>
      <c r="X534" s="7"/>
      <c r="Y534" s="7"/>
      <c r="Z534" s="7"/>
      <c r="AA534" s="7"/>
      <c r="AB534" s="7"/>
      <c r="AC534" s="7"/>
      <c r="AD534" s="7"/>
      <c r="AE534" s="7"/>
      <c r="AF534" s="7"/>
      <c r="AG534" s="7"/>
      <c r="AH534" s="7"/>
      <c r="AJ534" s="2"/>
      <c r="AL534" s="4" t="s">
        <v>162</v>
      </c>
      <c r="AM534" s="4" t="s">
        <v>766</v>
      </c>
      <c r="AO534" s="7"/>
      <c r="AP534" s="7"/>
    </row>
    <row r="535" spans="10:42">
      <c r="J535" s="2"/>
      <c r="K535" s="2"/>
      <c r="L535" s="2"/>
      <c r="M535" s="2"/>
      <c r="N535" s="2"/>
      <c r="X535" s="7"/>
      <c r="Y535" s="7"/>
      <c r="Z535" s="7"/>
      <c r="AA535" s="7"/>
      <c r="AB535" s="7"/>
      <c r="AC535" s="7"/>
      <c r="AD535" s="7"/>
      <c r="AE535" s="7"/>
      <c r="AF535" s="7"/>
      <c r="AG535" s="7"/>
      <c r="AH535" s="7"/>
      <c r="AJ535" s="2"/>
      <c r="AL535" s="4" t="s">
        <v>162</v>
      </c>
      <c r="AM535" s="4" t="s">
        <v>476</v>
      </c>
      <c r="AO535" s="7"/>
      <c r="AP535" s="7"/>
    </row>
    <row r="536" spans="10:42">
      <c r="J536" s="2"/>
      <c r="K536" s="2"/>
      <c r="L536" s="2"/>
      <c r="M536" s="2"/>
      <c r="N536" s="2"/>
      <c r="X536" s="7"/>
      <c r="Y536" s="7"/>
      <c r="Z536" s="7"/>
      <c r="AA536" s="7"/>
      <c r="AB536" s="7"/>
      <c r="AC536" s="7"/>
      <c r="AD536" s="7"/>
      <c r="AE536" s="7"/>
      <c r="AF536" s="7"/>
      <c r="AG536" s="7"/>
      <c r="AH536" s="7"/>
      <c r="AJ536" s="2"/>
      <c r="AL536" s="4" t="s">
        <v>162</v>
      </c>
      <c r="AM536" s="4" t="s">
        <v>342</v>
      </c>
      <c r="AO536" s="7"/>
      <c r="AP536" s="7"/>
    </row>
    <row r="537" spans="10:42">
      <c r="J537" s="2"/>
      <c r="K537" s="2"/>
      <c r="L537" s="2"/>
      <c r="M537" s="2"/>
      <c r="N537" s="2"/>
      <c r="X537" s="7"/>
      <c r="Y537" s="7"/>
      <c r="Z537" s="7"/>
      <c r="AA537" s="7"/>
      <c r="AB537" s="7"/>
      <c r="AC537" s="7"/>
      <c r="AD537" s="7"/>
      <c r="AE537" s="7"/>
      <c r="AF537" s="7"/>
      <c r="AG537" s="7"/>
      <c r="AH537" s="7"/>
      <c r="AJ537" s="2"/>
      <c r="AL537" s="4" t="s">
        <v>162</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162</v>
      </c>
      <c r="AM538" s="4" t="s">
        <v>480</v>
      </c>
      <c r="AO538" s="7"/>
      <c r="AP538" s="7"/>
    </row>
    <row r="539" spans="10:42">
      <c r="J539" s="2"/>
      <c r="K539" s="2"/>
      <c r="L539" s="2"/>
      <c r="M539" s="2"/>
      <c r="N539" s="2"/>
      <c r="X539" s="7"/>
      <c r="Y539" s="7"/>
      <c r="Z539" s="7"/>
      <c r="AA539" s="7"/>
      <c r="AB539" s="7"/>
      <c r="AC539" s="7"/>
      <c r="AD539" s="7"/>
      <c r="AE539" s="7"/>
      <c r="AF539" s="7"/>
      <c r="AG539" s="7"/>
      <c r="AH539" s="7"/>
      <c r="AJ539" s="2"/>
      <c r="AL539" s="4" t="s">
        <v>162</v>
      </c>
      <c r="AM539" s="4" t="s">
        <v>344</v>
      </c>
      <c r="AO539" s="7"/>
      <c r="AP539" s="7"/>
    </row>
    <row r="540" spans="10:42">
      <c r="J540" s="2"/>
      <c r="K540" s="2"/>
      <c r="L540" s="2"/>
      <c r="M540" s="2"/>
      <c r="N540" s="2"/>
      <c r="X540" s="7"/>
      <c r="Y540" s="7"/>
      <c r="Z540" s="7"/>
      <c r="AA540" s="7"/>
      <c r="AB540" s="7"/>
      <c r="AC540" s="7"/>
      <c r="AD540" s="7"/>
      <c r="AE540" s="7"/>
      <c r="AF540" s="7"/>
      <c r="AG540" s="7"/>
      <c r="AH540" s="7"/>
      <c r="AJ540" s="2"/>
      <c r="AL540" s="4" t="s">
        <v>162</v>
      </c>
      <c r="AM540" s="4" t="s">
        <v>482</v>
      </c>
      <c r="AO540" s="7"/>
      <c r="AP540" s="7"/>
    </row>
    <row r="541" spans="10:42">
      <c r="J541" s="2"/>
      <c r="K541" s="2"/>
      <c r="L541" s="2"/>
      <c r="M541" s="2"/>
      <c r="N541" s="2"/>
      <c r="X541" s="7"/>
      <c r="Y541" s="7"/>
      <c r="Z541" s="7"/>
      <c r="AA541" s="7"/>
      <c r="AB541" s="7"/>
      <c r="AC541" s="7"/>
      <c r="AD541" s="7"/>
      <c r="AE541" s="7"/>
      <c r="AF541" s="7"/>
      <c r="AG541" s="7"/>
      <c r="AH541" s="7"/>
      <c r="AJ541" s="2"/>
      <c r="AL541" s="4" t="s">
        <v>162</v>
      </c>
      <c r="AM541" s="4" t="s">
        <v>284</v>
      </c>
      <c r="AO541" s="7"/>
      <c r="AP541" s="7"/>
    </row>
    <row r="542" spans="10:42">
      <c r="J542" s="2"/>
      <c r="K542" s="2"/>
      <c r="L542" s="2"/>
      <c r="M542" s="2"/>
      <c r="N542" s="2"/>
      <c r="X542" s="7"/>
      <c r="Y542" s="7"/>
      <c r="Z542" s="7"/>
      <c r="AA542" s="7"/>
      <c r="AB542" s="7"/>
      <c r="AC542" s="7"/>
      <c r="AD542" s="7"/>
      <c r="AE542" s="7"/>
      <c r="AF542" s="7"/>
      <c r="AG542" s="7"/>
      <c r="AH542" s="7"/>
      <c r="AJ542" s="2"/>
      <c r="AL542" s="4" t="s">
        <v>162</v>
      </c>
      <c r="AM542" s="4" t="s">
        <v>1045</v>
      </c>
      <c r="AO542" s="7"/>
      <c r="AP542" s="7"/>
    </row>
    <row r="543" spans="10:42">
      <c r="J543" s="2"/>
      <c r="K543" s="2"/>
      <c r="L543" s="2"/>
      <c r="M543" s="2"/>
      <c r="N543" s="2"/>
      <c r="X543" s="7"/>
      <c r="Y543" s="7"/>
      <c r="Z543" s="7"/>
      <c r="AA543" s="7"/>
      <c r="AB543" s="7"/>
      <c r="AC543" s="7"/>
      <c r="AD543" s="7"/>
      <c r="AE543" s="7"/>
      <c r="AF543" s="7"/>
      <c r="AG543" s="7"/>
      <c r="AH543" s="7"/>
      <c r="AJ543" s="2"/>
      <c r="AL543" s="4" t="s">
        <v>162</v>
      </c>
      <c r="AM543" s="4" t="s">
        <v>1046</v>
      </c>
      <c r="AO543" s="7"/>
      <c r="AP543" s="7"/>
    </row>
    <row r="544" spans="10:42">
      <c r="J544" s="2"/>
      <c r="K544" s="2"/>
      <c r="L544" s="2"/>
      <c r="M544" s="2"/>
      <c r="N544" s="2"/>
      <c r="X544" s="7"/>
      <c r="Y544" s="7"/>
      <c r="Z544" s="7"/>
      <c r="AA544" s="7"/>
      <c r="AB544" s="7"/>
      <c r="AC544" s="7"/>
      <c r="AD544" s="7"/>
      <c r="AE544" s="7"/>
      <c r="AF544" s="7"/>
      <c r="AG544" s="7"/>
      <c r="AH544" s="7"/>
      <c r="AJ544" s="2"/>
      <c r="AL544" s="4" t="s">
        <v>162</v>
      </c>
      <c r="AM544" s="4" t="s">
        <v>346</v>
      </c>
      <c r="AO544" s="7"/>
      <c r="AP544" s="7"/>
    </row>
    <row r="545" spans="10:42">
      <c r="J545" s="2"/>
      <c r="K545" s="2"/>
      <c r="L545" s="2"/>
      <c r="M545" s="2"/>
      <c r="N545" s="2"/>
      <c r="X545" s="7"/>
      <c r="Y545" s="7"/>
      <c r="Z545" s="7"/>
      <c r="AA545" s="7"/>
      <c r="AB545" s="7"/>
      <c r="AC545" s="7"/>
      <c r="AD545" s="7"/>
      <c r="AE545" s="7"/>
      <c r="AF545" s="7"/>
      <c r="AG545" s="7"/>
      <c r="AH545" s="7"/>
      <c r="AJ545" s="2"/>
      <c r="AL545" s="4" t="s">
        <v>162</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162</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162</v>
      </c>
      <c r="AM547" s="4" t="s">
        <v>488</v>
      </c>
      <c r="AO547" s="7"/>
      <c r="AP547" s="7"/>
    </row>
    <row r="548" spans="10:42">
      <c r="J548" s="2"/>
      <c r="K548" s="2"/>
      <c r="L548" s="2"/>
      <c r="M548" s="2"/>
      <c r="N548" s="2"/>
      <c r="X548" s="7"/>
      <c r="Y548" s="7"/>
      <c r="Z548" s="7"/>
      <c r="AA548" s="7"/>
      <c r="AB548" s="7"/>
      <c r="AC548" s="7"/>
      <c r="AD548" s="7"/>
      <c r="AE548" s="7"/>
      <c r="AF548" s="7"/>
      <c r="AG548" s="7"/>
      <c r="AH548" s="7"/>
      <c r="AJ548" s="2"/>
      <c r="AL548" s="4" t="s">
        <v>162</v>
      </c>
      <c r="AM548" s="4" t="s">
        <v>348</v>
      </c>
      <c r="AO548" s="7"/>
      <c r="AP548" s="7"/>
    </row>
    <row r="549" spans="10:42">
      <c r="J549" s="2"/>
      <c r="K549" s="2"/>
      <c r="L549" s="2"/>
      <c r="M549" s="2"/>
      <c r="N549" s="2"/>
      <c r="X549" s="7"/>
      <c r="Y549" s="7"/>
      <c r="Z549" s="7"/>
      <c r="AA549" s="7"/>
      <c r="AB549" s="7"/>
      <c r="AC549" s="7"/>
      <c r="AD549" s="7"/>
      <c r="AE549" s="7"/>
      <c r="AF549" s="7"/>
      <c r="AG549" s="7"/>
      <c r="AH549" s="7"/>
      <c r="AJ549" s="2"/>
      <c r="AL549" s="4" t="s">
        <v>162</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162</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162</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162</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162</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162</v>
      </c>
      <c r="AM554" s="4" t="s">
        <v>500</v>
      </c>
      <c r="AO554" s="7"/>
      <c r="AP554" s="7"/>
    </row>
    <row r="555" spans="10:42">
      <c r="J555" s="2"/>
      <c r="K555" s="2"/>
      <c r="L555" s="2"/>
      <c r="M555" s="2"/>
      <c r="N555" s="2"/>
      <c r="X555" s="7"/>
      <c r="Y555" s="7"/>
      <c r="Z555" s="7"/>
      <c r="AA555" s="7"/>
      <c r="AB555" s="7"/>
      <c r="AC555" s="7"/>
      <c r="AD555" s="7"/>
      <c r="AE555" s="7"/>
      <c r="AF555" s="7"/>
      <c r="AG555" s="7"/>
      <c r="AH555" s="7"/>
      <c r="AJ555" s="2"/>
      <c r="AL555" s="4" t="s">
        <v>162</v>
      </c>
      <c r="AM555" s="4" t="s">
        <v>768</v>
      </c>
      <c r="AO555" s="7"/>
      <c r="AP555" s="7"/>
    </row>
    <row r="556" spans="10:42">
      <c r="J556" s="2"/>
      <c r="K556" s="2"/>
      <c r="L556" s="2"/>
      <c r="M556" s="2"/>
      <c r="N556" s="2"/>
      <c r="X556" s="7"/>
      <c r="Y556" s="7"/>
      <c r="Z556" s="7"/>
      <c r="AA556" s="7"/>
      <c r="AB556" s="7"/>
      <c r="AC556" s="7"/>
      <c r="AD556" s="7"/>
      <c r="AE556" s="7"/>
      <c r="AF556" s="7"/>
      <c r="AG556" s="7"/>
      <c r="AH556" s="7"/>
      <c r="AJ556" s="2"/>
      <c r="AL556" s="4" t="s">
        <v>162</v>
      </c>
      <c r="AM556" s="4" t="s">
        <v>502</v>
      </c>
      <c r="AO556" s="7"/>
      <c r="AP556" s="7"/>
    </row>
    <row r="557" spans="10:42">
      <c r="J557" s="2"/>
      <c r="K557" s="2"/>
      <c r="L557" s="2"/>
      <c r="M557" s="2"/>
      <c r="N557" s="2"/>
      <c r="X557" s="7"/>
      <c r="Y557" s="7"/>
      <c r="Z557" s="7"/>
      <c r="AA557" s="7"/>
      <c r="AB557" s="7"/>
      <c r="AC557" s="7"/>
      <c r="AD557" s="7"/>
      <c r="AE557" s="7"/>
      <c r="AF557" s="7"/>
      <c r="AG557" s="7"/>
      <c r="AH557" s="7"/>
      <c r="AJ557" s="2"/>
      <c r="AL557" s="4" t="s">
        <v>162</v>
      </c>
      <c r="AM557" s="4" t="s">
        <v>350</v>
      </c>
      <c r="AO557" s="7"/>
      <c r="AP557" s="7"/>
    </row>
    <row r="558" spans="10:42">
      <c r="J558" s="2"/>
      <c r="K558" s="2"/>
      <c r="L558" s="2"/>
      <c r="M558" s="2"/>
      <c r="N558" s="2"/>
      <c r="X558" s="7"/>
      <c r="Y558" s="7"/>
      <c r="Z558" s="7"/>
      <c r="AA558" s="7"/>
      <c r="AB558" s="7"/>
      <c r="AC558" s="7"/>
      <c r="AD558" s="7"/>
      <c r="AE558" s="7"/>
      <c r="AF558" s="7"/>
      <c r="AG558" s="7"/>
      <c r="AH558" s="7"/>
      <c r="AJ558" s="2"/>
      <c r="AL558" s="4" t="s">
        <v>162</v>
      </c>
      <c r="AM558" s="4" t="s">
        <v>1935</v>
      </c>
      <c r="AO558" s="7"/>
      <c r="AP558" s="7"/>
    </row>
    <row r="559" spans="10:42">
      <c r="J559" s="2"/>
      <c r="K559" s="2"/>
      <c r="L559" s="2"/>
      <c r="M559" s="2"/>
      <c r="N559" s="2"/>
      <c r="X559" s="7"/>
      <c r="Y559" s="7"/>
      <c r="Z559" s="7"/>
      <c r="AA559" s="7"/>
      <c r="AB559" s="7"/>
      <c r="AC559" s="7"/>
      <c r="AD559" s="7"/>
      <c r="AE559" s="7"/>
      <c r="AF559" s="7"/>
      <c r="AG559" s="7"/>
      <c r="AH559" s="7"/>
      <c r="AJ559" s="2"/>
      <c r="AL559" s="4" t="s">
        <v>162</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162</v>
      </c>
      <c r="AM560" s="4" t="s">
        <v>507</v>
      </c>
      <c r="AO560" s="7"/>
      <c r="AP560" s="7"/>
    </row>
    <row r="561" spans="10:42">
      <c r="J561" s="2"/>
      <c r="K561" s="2"/>
      <c r="L561" s="2"/>
      <c r="M561" s="2"/>
      <c r="N561" s="2"/>
      <c r="X561" s="7"/>
      <c r="Y561" s="7"/>
      <c r="Z561" s="7"/>
      <c r="AA561" s="7"/>
      <c r="AB561" s="7"/>
      <c r="AC561" s="7"/>
      <c r="AD561" s="7"/>
      <c r="AE561" s="7"/>
      <c r="AF561" s="7"/>
      <c r="AG561" s="7"/>
      <c r="AH561" s="7"/>
      <c r="AJ561" s="2"/>
      <c r="AL561" s="4" t="s">
        <v>162</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162</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162</v>
      </c>
      <c r="AM563" s="4" t="s">
        <v>774</v>
      </c>
      <c r="AO563" s="7"/>
      <c r="AP563" s="7"/>
    </row>
    <row r="564" spans="10:42">
      <c r="J564" s="2"/>
      <c r="K564" s="2"/>
      <c r="L564" s="2"/>
      <c r="M564" s="2"/>
      <c r="N564" s="2"/>
      <c r="X564" s="7"/>
      <c r="Y564" s="7"/>
      <c r="Z564" s="7"/>
      <c r="AA564" s="7"/>
      <c r="AB564" s="7"/>
      <c r="AC564" s="7"/>
      <c r="AD564" s="7"/>
      <c r="AE564" s="7"/>
      <c r="AF564" s="7"/>
      <c r="AG564" s="7"/>
      <c r="AH564" s="7"/>
      <c r="AJ564" s="2"/>
      <c r="AL564" s="4" t="s">
        <v>162</v>
      </c>
      <c r="AM564" s="4" t="s">
        <v>1047</v>
      </c>
      <c r="AO564" s="7"/>
      <c r="AP564" s="7"/>
    </row>
    <row r="565" spans="10:42">
      <c r="J565" s="2"/>
      <c r="K565" s="2"/>
      <c r="L565" s="2"/>
      <c r="M565" s="2"/>
      <c r="N565" s="2"/>
      <c r="X565" s="7"/>
      <c r="Y565" s="7"/>
      <c r="Z565" s="7"/>
      <c r="AA565" s="7"/>
      <c r="AB565" s="7"/>
      <c r="AC565" s="7"/>
      <c r="AD565" s="7"/>
      <c r="AE565" s="7"/>
      <c r="AF565" s="7"/>
      <c r="AG565" s="7"/>
      <c r="AH565" s="7"/>
      <c r="AJ565" s="2"/>
      <c r="AL565" s="4" t="s">
        <v>162</v>
      </c>
      <c r="AM565" s="4" t="s">
        <v>1048</v>
      </c>
      <c r="AO565" s="7"/>
      <c r="AP565" s="7"/>
    </row>
    <row r="566" spans="10:42">
      <c r="J566" s="2"/>
      <c r="K566" s="2"/>
      <c r="L566" s="2"/>
      <c r="M566" s="2"/>
      <c r="N566" s="2"/>
      <c r="X566" s="7"/>
      <c r="Y566" s="7"/>
      <c r="Z566" s="7"/>
      <c r="AA566" s="7"/>
      <c r="AB566" s="7"/>
      <c r="AC566" s="7"/>
      <c r="AD566" s="7"/>
      <c r="AE566" s="7"/>
      <c r="AF566" s="7"/>
      <c r="AG566" s="7"/>
      <c r="AH566" s="7"/>
      <c r="AJ566" s="2"/>
      <c r="AL566" s="4" t="s">
        <v>162</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162</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162</v>
      </c>
      <c r="AM568" s="4" t="s">
        <v>780</v>
      </c>
      <c r="AO568" s="7"/>
      <c r="AP568" s="7"/>
    </row>
    <row r="569" spans="10:42">
      <c r="J569" s="2"/>
      <c r="K569" s="2"/>
      <c r="L569" s="2"/>
      <c r="M569" s="2"/>
      <c r="N569" s="2"/>
      <c r="X569" s="7"/>
      <c r="Y569" s="7"/>
      <c r="Z569" s="7"/>
      <c r="AA569" s="7"/>
      <c r="AB569" s="7"/>
      <c r="AC569" s="7"/>
      <c r="AD569" s="7"/>
      <c r="AE569" s="7"/>
      <c r="AF569" s="7"/>
      <c r="AG569" s="7"/>
      <c r="AH569" s="7"/>
      <c r="AJ569" s="2"/>
      <c r="AL569" s="4" t="s">
        <v>162</v>
      </c>
      <c r="AM569" s="4" t="s">
        <v>1049</v>
      </c>
      <c r="AO569" s="7"/>
      <c r="AP569" s="7"/>
    </row>
    <row r="570" spans="10:42">
      <c r="J570" s="2"/>
      <c r="K570" s="2"/>
      <c r="L570" s="2"/>
      <c r="M570" s="2"/>
      <c r="N570" s="2"/>
      <c r="X570" s="7"/>
      <c r="Y570" s="7"/>
      <c r="Z570" s="7"/>
      <c r="AA570" s="7"/>
      <c r="AB570" s="7"/>
      <c r="AC570" s="7"/>
      <c r="AD570" s="7"/>
      <c r="AE570" s="7"/>
      <c r="AF570" s="7"/>
      <c r="AG570" s="7"/>
      <c r="AH570" s="7"/>
      <c r="AJ570" s="2"/>
      <c r="AL570" s="4" t="s">
        <v>162</v>
      </c>
      <c r="AM570" s="4" t="s">
        <v>1050</v>
      </c>
      <c r="AO570" s="7"/>
      <c r="AP570" s="7"/>
    </row>
    <row r="571" spans="10:42">
      <c r="J571" s="2"/>
      <c r="K571" s="2"/>
      <c r="L571" s="2"/>
      <c r="M571" s="2"/>
      <c r="N571" s="2"/>
      <c r="X571" s="7"/>
      <c r="Y571" s="7"/>
      <c r="Z571" s="7"/>
      <c r="AA571" s="7"/>
      <c r="AB571" s="7"/>
      <c r="AC571" s="7"/>
      <c r="AD571" s="7"/>
      <c r="AE571" s="7"/>
      <c r="AF571" s="7"/>
      <c r="AG571" s="7"/>
      <c r="AH571" s="7"/>
      <c r="AJ571" s="2"/>
      <c r="AL571" s="4" t="s">
        <v>162</v>
      </c>
      <c r="AM571" s="4" t="s">
        <v>1051</v>
      </c>
      <c r="AO571" s="7"/>
      <c r="AP571" s="7"/>
    </row>
    <row r="572" spans="10:42">
      <c r="J572" s="2"/>
      <c r="K572" s="2"/>
      <c r="L572" s="2"/>
      <c r="M572" s="2"/>
      <c r="N572" s="2"/>
      <c r="X572" s="7"/>
      <c r="Y572" s="7"/>
      <c r="Z572" s="7"/>
      <c r="AA572" s="7"/>
      <c r="AB572" s="7"/>
      <c r="AC572" s="7"/>
      <c r="AD572" s="7"/>
      <c r="AE572" s="7"/>
      <c r="AF572" s="7"/>
      <c r="AG572" s="7"/>
      <c r="AH572" s="7"/>
      <c r="AJ572" s="2"/>
      <c r="AL572" s="4" t="s">
        <v>162</v>
      </c>
      <c r="AM572" s="4" t="s">
        <v>1052</v>
      </c>
      <c r="AO572" s="7"/>
      <c r="AP572" s="7"/>
    </row>
    <row r="573" spans="10:42">
      <c r="J573" s="2"/>
      <c r="K573" s="2"/>
      <c r="L573" s="2"/>
      <c r="M573" s="2"/>
      <c r="N573" s="2"/>
      <c r="X573" s="7"/>
      <c r="Y573" s="7"/>
      <c r="Z573" s="7"/>
      <c r="AA573" s="7"/>
      <c r="AB573" s="7"/>
      <c r="AC573" s="7"/>
      <c r="AD573" s="7"/>
      <c r="AE573" s="7"/>
      <c r="AF573" s="7"/>
      <c r="AG573" s="7"/>
      <c r="AH573" s="7"/>
      <c r="AJ573" s="2"/>
      <c r="AL573" s="4" t="s">
        <v>162</v>
      </c>
      <c r="AM573" s="4" t="s">
        <v>1053</v>
      </c>
      <c r="AO573" s="7"/>
      <c r="AP573" s="7"/>
    </row>
    <row r="574" spans="10:42">
      <c r="J574" s="2"/>
      <c r="K574" s="2"/>
      <c r="L574" s="2"/>
      <c r="M574" s="2"/>
      <c r="N574" s="2"/>
      <c r="X574" s="7"/>
      <c r="Y574" s="7"/>
      <c r="Z574" s="7"/>
      <c r="AA574" s="7"/>
      <c r="AB574" s="7"/>
      <c r="AC574" s="7"/>
      <c r="AD574" s="7"/>
      <c r="AE574" s="7"/>
      <c r="AF574" s="7"/>
      <c r="AG574" s="7"/>
      <c r="AH574" s="7"/>
      <c r="AJ574" s="2"/>
      <c r="AL574" s="4" t="s">
        <v>162</v>
      </c>
      <c r="AM574" s="4" t="s">
        <v>1054</v>
      </c>
      <c r="AO574" s="7"/>
      <c r="AP574" s="7"/>
    </row>
    <row r="575" spans="10:42">
      <c r="J575" s="2"/>
      <c r="K575" s="2"/>
      <c r="L575" s="2"/>
      <c r="M575" s="2"/>
      <c r="N575" s="2"/>
      <c r="X575" s="7"/>
      <c r="Y575" s="7"/>
      <c r="Z575" s="7"/>
      <c r="AA575" s="7"/>
      <c r="AB575" s="7"/>
      <c r="AC575" s="7"/>
      <c r="AD575" s="7"/>
      <c r="AE575" s="7"/>
      <c r="AF575" s="7"/>
      <c r="AG575" s="7"/>
      <c r="AH575" s="7"/>
      <c r="AJ575" s="2"/>
      <c r="AL575" s="4" t="s">
        <v>162</v>
      </c>
      <c r="AM575" s="4" t="s">
        <v>721</v>
      </c>
      <c r="AO575" s="7"/>
      <c r="AP575" s="7"/>
    </row>
    <row r="576" spans="10:42">
      <c r="J576" s="2"/>
      <c r="K576" s="2"/>
      <c r="L576" s="2"/>
      <c r="M576" s="2"/>
      <c r="N576" s="2"/>
      <c r="X576" s="7"/>
      <c r="Y576" s="7"/>
      <c r="Z576" s="7"/>
      <c r="AA576" s="7"/>
      <c r="AB576" s="7"/>
      <c r="AC576" s="7"/>
      <c r="AD576" s="7"/>
      <c r="AE576" s="7"/>
      <c r="AF576" s="7"/>
      <c r="AG576" s="7"/>
      <c r="AH576" s="7"/>
      <c r="AJ576" s="2"/>
      <c r="AL576" s="4" t="s">
        <v>162</v>
      </c>
      <c r="AM576" s="4" t="s">
        <v>1055</v>
      </c>
      <c r="AO576" s="7"/>
      <c r="AP576" s="7"/>
    </row>
    <row r="577" spans="10:42">
      <c r="J577" s="2"/>
      <c r="K577" s="2"/>
      <c r="L577" s="2"/>
      <c r="M577" s="2"/>
      <c r="N577" s="2"/>
      <c r="X577" s="7"/>
      <c r="Y577" s="7"/>
      <c r="Z577" s="7"/>
      <c r="AA577" s="7"/>
      <c r="AB577" s="7"/>
      <c r="AC577" s="7"/>
      <c r="AD577" s="7"/>
      <c r="AE577" s="7"/>
      <c r="AF577" s="7"/>
      <c r="AG577" s="7"/>
      <c r="AH577" s="7"/>
      <c r="AJ577" s="2"/>
      <c r="AL577" s="4" t="s">
        <v>162</v>
      </c>
      <c r="AM577" s="4" t="s">
        <v>1056</v>
      </c>
      <c r="AO577" s="7"/>
      <c r="AP577" s="7"/>
    </row>
    <row r="578" spans="10:42">
      <c r="J578" s="2"/>
      <c r="K578" s="2"/>
      <c r="L578" s="2"/>
      <c r="M578" s="2"/>
      <c r="N578" s="2"/>
      <c r="X578" s="7"/>
      <c r="Y578" s="7"/>
      <c r="Z578" s="7"/>
      <c r="AA578" s="7"/>
      <c r="AB578" s="7"/>
      <c r="AC578" s="7"/>
      <c r="AD578" s="7"/>
      <c r="AE578" s="7"/>
      <c r="AF578" s="7"/>
      <c r="AG578" s="7"/>
      <c r="AH578" s="7"/>
      <c r="AJ578" s="2"/>
      <c r="AL578" s="4" t="s">
        <v>162</v>
      </c>
      <c r="AM578" s="4" t="s">
        <v>782</v>
      </c>
      <c r="AO578" s="7"/>
      <c r="AP578" s="7"/>
    </row>
    <row r="579" spans="10:42">
      <c r="J579" s="2"/>
      <c r="K579" s="2"/>
      <c r="L579" s="2"/>
      <c r="M579" s="2"/>
      <c r="N579" s="2"/>
      <c r="X579" s="7"/>
      <c r="Y579" s="7"/>
      <c r="Z579" s="7"/>
      <c r="AA579" s="7"/>
      <c r="AB579" s="7"/>
      <c r="AC579" s="7"/>
      <c r="AD579" s="7"/>
      <c r="AE579" s="7"/>
      <c r="AF579" s="7"/>
      <c r="AG579" s="7"/>
      <c r="AH579" s="7"/>
      <c r="AJ579" s="2"/>
      <c r="AL579" s="4" t="s">
        <v>162</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162</v>
      </c>
      <c r="AM580" s="4" t="s">
        <v>511</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512</v>
      </c>
      <c r="AO581" s="7"/>
      <c r="AP581" s="7"/>
    </row>
    <row r="582" spans="10:42">
      <c r="J582" s="2"/>
      <c r="K582" s="2"/>
      <c r="L582" s="2"/>
      <c r="M582" s="2"/>
      <c r="N582" s="2"/>
      <c r="X582" s="7"/>
      <c r="Y582" s="7"/>
      <c r="Z582" s="7"/>
      <c r="AA582" s="7"/>
      <c r="AB582" s="7"/>
      <c r="AC582" s="7"/>
      <c r="AD582" s="7"/>
      <c r="AE582" s="7"/>
      <c r="AF582" s="7"/>
      <c r="AG582" s="7"/>
      <c r="AH582" s="7"/>
      <c r="AJ582" s="2"/>
      <c r="AL582" s="4" t="s">
        <v>164</v>
      </c>
      <c r="AM582" s="4" t="s">
        <v>213</v>
      </c>
      <c r="AO582" s="7"/>
      <c r="AP582" s="7"/>
    </row>
    <row r="583" spans="10:42">
      <c r="J583" s="2"/>
      <c r="K583" s="2"/>
      <c r="L583" s="2"/>
      <c r="M583" s="2"/>
      <c r="N583" s="2"/>
      <c r="X583" s="7"/>
      <c r="Y583" s="7"/>
      <c r="Z583" s="7"/>
      <c r="AA583" s="7"/>
      <c r="AB583" s="7"/>
      <c r="AC583" s="7"/>
      <c r="AD583" s="7"/>
      <c r="AE583" s="7"/>
      <c r="AF583" s="7"/>
      <c r="AG583" s="7"/>
      <c r="AH583" s="7"/>
      <c r="AJ583" s="2"/>
      <c r="AL583" s="4" t="s">
        <v>164</v>
      </c>
      <c r="AM583" s="4" t="s">
        <v>1057</v>
      </c>
      <c r="AO583" s="7"/>
      <c r="AP583" s="7"/>
    </row>
    <row r="584" spans="10:42">
      <c r="J584" s="2"/>
      <c r="K584" s="2"/>
      <c r="L584" s="2"/>
      <c r="M584" s="2"/>
      <c r="N584" s="2"/>
      <c r="X584" s="7"/>
      <c r="Y584" s="7"/>
      <c r="Z584" s="7"/>
      <c r="AA584" s="7"/>
      <c r="AB584" s="7"/>
      <c r="AC584" s="7"/>
      <c r="AD584" s="7"/>
      <c r="AE584" s="7"/>
      <c r="AF584" s="7"/>
      <c r="AG584" s="7"/>
      <c r="AH584" s="7"/>
      <c r="AJ584" s="2"/>
      <c r="AL584" s="4" t="s">
        <v>164</v>
      </c>
      <c r="AM584" s="4" t="s">
        <v>352</v>
      </c>
      <c r="AO584" s="7"/>
      <c r="AP584" s="7"/>
    </row>
    <row r="585" spans="10:42">
      <c r="J585" s="2"/>
      <c r="K585" s="2"/>
      <c r="L585" s="2"/>
      <c r="M585" s="2"/>
      <c r="N585" s="2"/>
      <c r="X585" s="7"/>
      <c r="Y585" s="7"/>
      <c r="Z585" s="7"/>
      <c r="AA585" s="7"/>
      <c r="AB585" s="7"/>
      <c r="AC585" s="7"/>
      <c r="AD585" s="7"/>
      <c r="AE585" s="7"/>
      <c r="AF585" s="7"/>
      <c r="AG585" s="7"/>
      <c r="AH585" s="7"/>
      <c r="AJ585" s="2"/>
      <c r="AL585" s="4" t="s">
        <v>164</v>
      </c>
      <c r="AM585" s="4" t="s">
        <v>288</v>
      </c>
      <c r="AO585" s="7"/>
      <c r="AP585" s="7"/>
    </row>
    <row r="586" spans="10:42">
      <c r="J586" s="2"/>
      <c r="K586" s="2"/>
      <c r="L586" s="2"/>
      <c r="M586" s="2"/>
      <c r="N586" s="2"/>
      <c r="X586" s="7"/>
      <c r="Y586" s="7"/>
      <c r="Z586" s="7"/>
      <c r="AA586" s="7"/>
      <c r="AB586" s="7"/>
      <c r="AC586" s="7"/>
      <c r="AD586" s="7"/>
      <c r="AE586" s="7"/>
      <c r="AF586" s="7"/>
      <c r="AG586" s="7"/>
      <c r="AH586" s="7"/>
      <c r="AJ586" s="2"/>
      <c r="AL586" s="4" t="s">
        <v>164</v>
      </c>
      <c r="AM586" s="4" t="s">
        <v>1058</v>
      </c>
      <c r="AO586" s="7"/>
      <c r="AP586" s="7"/>
    </row>
    <row r="587" spans="10:42">
      <c r="J587" s="2"/>
      <c r="K587" s="2"/>
      <c r="L587" s="2"/>
      <c r="M587" s="2"/>
      <c r="N587" s="2"/>
      <c r="X587" s="7"/>
      <c r="Y587" s="7"/>
      <c r="Z587" s="7"/>
      <c r="AA587" s="7"/>
      <c r="AB587" s="7"/>
      <c r="AC587" s="7"/>
      <c r="AD587" s="7"/>
      <c r="AE587" s="7"/>
      <c r="AF587" s="7"/>
      <c r="AG587" s="7"/>
      <c r="AH587" s="7"/>
      <c r="AJ587" s="2"/>
      <c r="AL587" s="4" t="s">
        <v>164</v>
      </c>
      <c r="AM587" s="4" t="s">
        <v>513</v>
      </c>
      <c r="AO587" s="7"/>
      <c r="AP587" s="7"/>
    </row>
    <row r="588" spans="10:42">
      <c r="J588" s="2"/>
      <c r="K588" s="2"/>
      <c r="L588" s="2"/>
      <c r="M588" s="2"/>
      <c r="N588" s="2"/>
      <c r="X588" s="7"/>
      <c r="Y588" s="7"/>
      <c r="Z588" s="7"/>
      <c r="AA588" s="7"/>
      <c r="AB588" s="7"/>
      <c r="AC588" s="7"/>
      <c r="AD588" s="7"/>
      <c r="AE588" s="7"/>
      <c r="AF588" s="7"/>
      <c r="AG588" s="7"/>
      <c r="AH588" s="7"/>
      <c r="AJ588" s="2"/>
      <c r="AL588" s="4" t="s">
        <v>164</v>
      </c>
      <c r="AM588" s="4" t="s">
        <v>354</v>
      </c>
      <c r="AO588" s="7"/>
      <c r="AP588" s="7"/>
    </row>
    <row r="589" spans="10:42">
      <c r="J589" s="2"/>
      <c r="K589" s="2"/>
      <c r="L589" s="2"/>
      <c r="M589" s="2"/>
      <c r="N589" s="2"/>
      <c r="X589" s="7"/>
      <c r="Y589" s="7"/>
      <c r="Z589" s="7"/>
      <c r="AA589" s="7"/>
      <c r="AB589" s="7"/>
      <c r="AC589" s="7"/>
      <c r="AD589" s="7"/>
      <c r="AE589" s="7"/>
      <c r="AF589" s="7"/>
      <c r="AG589" s="7"/>
      <c r="AH589" s="7"/>
      <c r="AJ589" s="2"/>
      <c r="AL589" s="4" t="s">
        <v>164</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164</v>
      </c>
      <c r="AM590" s="4" t="s">
        <v>517</v>
      </c>
      <c r="AO590" s="7"/>
      <c r="AP590" s="7"/>
    </row>
    <row r="591" spans="10:42">
      <c r="J591" s="2"/>
      <c r="K591" s="2"/>
      <c r="L591" s="2"/>
      <c r="M591" s="2"/>
      <c r="N591" s="2"/>
      <c r="X591" s="7"/>
      <c r="Y591" s="7"/>
      <c r="Z591" s="7"/>
      <c r="AA591" s="7"/>
      <c r="AB591" s="7"/>
      <c r="AC591" s="7"/>
      <c r="AD591" s="7"/>
      <c r="AE591" s="7"/>
      <c r="AF591" s="7"/>
      <c r="AG591" s="7"/>
      <c r="AH591" s="7"/>
      <c r="AJ591" s="2"/>
      <c r="AL591" s="4" t="s">
        <v>164</v>
      </c>
      <c r="AM591" s="4" t="s">
        <v>290</v>
      </c>
      <c r="AO591" s="7"/>
      <c r="AP591" s="7"/>
    </row>
    <row r="592" spans="10:42">
      <c r="J592" s="2"/>
      <c r="K592" s="2"/>
      <c r="L592" s="2"/>
      <c r="M592" s="2"/>
      <c r="N592" s="2"/>
      <c r="X592" s="7"/>
      <c r="Y592" s="7"/>
      <c r="Z592" s="7"/>
      <c r="AA592" s="7"/>
      <c r="AB592" s="7"/>
      <c r="AC592" s="7"/>
      <c r="AD592" s="7"/>
      <c r="AE592" s="7"/>
      <c r="AF592" s="7"/>
      <c r="AG592" s="7"/>
      <c r="AH592" s="7"/>
      <c r="AJ592" s="2"/>
      <c r="AL592" s="4" t="s">
        <v>164</v>
      </c>
      <c r="AM592" s="4" t="s">
        <v>356</v>
      </c>
      <c r="AO592" s="7"/>
      <c r="AP592" s="7"/>
    </row>
    <row r="593" spans="10:42">
      <c r="J593" s="2"/>
      <c r="K593" s="2"/>
      <c r="L593" s="2"/>
      <c r="M593" s="2"/>
      <c r="N593" s="2"/>
      <c r="X593" s="7"/>
      <c r="Y593" s="7"/>
      <c r="Z593" s="7"/>
      <c r="AA593" s="7"/>
      <c r="AB593" s="7"/>
      <c r="AC593" s="7"/>
      <c r="AD593" s="7"/>
      <c r="AE593" s="7"/>
      <c r="AF593" s="7"/>
      <c r="AG593" s="7"/>
      <c r="AH593" s="7"/>
      <c r="AJ593" s="2"/>
      <c r="AL593" s="4" t="s">
        <v>164</v>
      </c>
      <c r="AM593" s="4" t="s">
        <v>784</v>
      </c>
      <c r="AO593" s="7"/>
      <c r="AP593" s="7"/>
    </row>
    <row r="594" spans="10:42">
      <c r="J594" s="2"/>
      <c r="K594" s="2"/>
      <c r="L594" s="2"/>
      <c r="M594" s="2"/>
      <c r="N594" s="2"/>
      <c r="X594" s="7"/>
      <c r="Y594" s="7"/>
      <c r="Z594" s="7"/>
      <c r="AA594" s="7"/>
      <c r="AB594" s="7"/>
      <c r="AC594" s="7"/>
      <c r="AD594" s="7"/>
      <c r="AE594" s="7"/>
      <c r="AF594" s="7"/>
      <c r="AG594" s="7"/>
      <c r="AH594" s="7"/>
      <c r="AJ594" s="2"/>
      <c r="AL594" s="4" t="s">
        <v>164</v>
      </c>
      <c r="AM594" s="4" t="s">
        <v>1059</v>
      </c>
      <c r="AO594" s="7"/>
      <c r="AP594" s="7"/>
    </row>
    <row r="595" spans="10:42">
      <c r="J595" s="2"/>
      <c r="K595" s="2"/>
      <c r="L595" s="2"/>
      <c r="M595" s="2"/>
      <c r="N595" s="2"/>
      <c r="X595" s="7"/>
      <c r="Y595" s="7"/>
      <c r="Z595" s="7"/>
      <c r="AA595" s="7"/>
      <c r="AB595" s="7"/>
      <c r="AC595" s="7"/>
      <c r="AD595" s="7"/>
      <c r="AE595" s="7"/>
      <c r="AF595" s="7"/>
      <c r="AG595" s="7"/>
      <c r="AH595" s="7"/>
      <c r="AJ595" s="2"/>
      <c r="AL595" s="4" t="s">
        <v>164</v>
      </c>
      <c r="AM595" s="4" t="s">
        <v>292</v>
      </c>
      <c r="AO595" s="7"/>
      <c r="AP595" s="7"/>
    </row>
    <row r="596" spans="10:42">
      <c r="J596" s="2"/>
      <c r="K596" s="2"/>
      <c r="L596" s="2"/>
      <c r="M596" s="2"/>
      <c r="N596" s="2"/>
      <c r="X596" s="7"/>
      <c r="Y596" s="7"/>
      <c r="Z596" s="7"/>
      <c r="AA596" s="7"/>
      <c r="AB596" s="7"/>
      <c r="AC596" s="7"/>
      <c r="AD596" s="7"/>
      <c r="AE596" s="7"/>
      <c r="AF596" s="7"/>
      <c r="AG596" s="7"/>
      <c r="AH596" s="7"/>
      <c r="AJ596" s="2"/>
      <c r="AL596" s="4" t="s">
        <v>164</v>
      </c>
      <c r="AM596" s="4" t="s">
        <v>519</v>
      </c>
      <c r="AO596" s="7"/>
      <c r="AP596" s="7"/>
    </row>
    <row r="597" spans="10:42">
      <c r="J597" s="2"/>
      <c r="K597" s="2"/>
      <c r="L597" s="2"/>
      <c r="M597" s="2"/>
      <c r="N597" s="2"/>
      <c r="X597" s="7"/>
      <c r="Y597" s="7"/>
      <c r="Z597" s="7"/>
      <c r="AA597" s="7"/>
      <c r="AB597" s="7"/>
      <c r="AC597" s="7"/>
      <c r="AD597" s="7"/>
      <c r="AE597" s="7"/>
      <c r="AF597" s="7"/>
      <c r="AG597" s="7"/>
      <c r="AH597" s="7"/>
      <c r="AJ597" s="2"/>
      <c r="AL597" s="4" t="s">
        <v>164</v>
      </c>
      <c r="AM597" s="4" t="s">
        <v>1060</v>
      </c>
      <c r="AO597" s="7"/>
      <c r="AP597" s="7"/>
    </row>
    <row r="598" spans="10:42">
      <c r="J598" s="2"/>
      <c r="K598" s="2"/>
      <c r="L598" s="2"/>
      <c r="M598" s="2"/>
      <c r="N598" s="2"/>
      <c r="X598" s="7"/>
      <c r="Y598" s="7"/>
      <c r="Z598" s="7"/>
      <c r="AA598" s="7"/>
      <c r="AB598" s="7"/>
      <c r="AC598" s="7"/>
      <c r="AD598" s="7"/>
      <c r="AE598" s="7"/>
      <c r="AF598" s="7"/>
      <c r="AG598" s="7"/>
      <c r="AH598" s="7"/>
      <c r="AJ598" s="2"/>
      <c r="AL598" s="4" t="s">
        <v>164</v>
      </c>
      <c r="AM598" s="4" t="s">
        <v>358</v>
      </c>
      <c r="AO598" s="7"/>
      <c r="AP598" s="7"/>
    </row>
    <row r="599" spans="10:42">
      <c r="J599" s="2"/>
      <c r="K599" s="2"/>
      <c r="L599" s="2"/>
      <c r="M599" s="2"/>
      <c r="N599" s="2"/>
      <c r="X599" s="7"/>
      <c r="Y599" s="7"/>
      <c r="Z599" s="7"/>
      <c r="AA599" s="7"/>
      <c r="AB599" s="7"/>
      <c r="AC599" s="7"/>
      <c r="AD599" s="7"/>
      <c r="AE599" s="7"/>
      <c r="AF599" s="7"/>
      <c r="AG599" s="7"/>
      <c r="AH599" s="7"/>
      <c r="AJ599" s="2"/>
      <c r="AL599" s="4" t="s">
        <v>164</v>
      </c>
      <c r="AM599" s="4" t="s">
        <v>521</v>
      </c>
      <c r="AO599" s="7"/>
      <c r="AP599" s="7"/>
    </row>
    <row r="600" spans="10:42">
      <c r="J600" s="2"/>
      <c r="K600" s="2"/>
      <c r="L600" s="2"/>
      <c r="M600" s="2"/>
      <c r="N600" s="2"/>
      <c r="X600" s="7"/>
      <c r="Y600" s="7"/>
      <c r="Z600" s="7"/>
      <c r="AA600" s="7"/>
      <c r="AB600" s="7"/>
      <c r="AC600" s="7"/>
      <c r="AD600" s="7"/>
      <c r="AE600" s="7"/>
      <c r="AF600" s="7"/>
      <c r="AG600" s="7"/>
      <c r="AH600" s="7"/>
      <c r="AJ600" s="2"/>
      <c r="AL600" s="4" t="s">
        <v>164</v>
      </c>
      <c r="AM600" s="4" t="s">
        <v>360</v>
      </c>
      <c r="AO600" s="7"/>
      <c r="AP600" s="7"/>
    </row>
    <row r="601" spans="10:42">
      <c r="J601" s="2"/>
      <c r="K601" s="2"/>
      <c r="L601" s="2"/>
      <c r="M601" s="2"/>
      <c r="N601" s="2"/>
      <c r="X601" s="7"/>
      <c r="Y601" s="7"/>
      <c r="Z601" s="7"/>
      <c r="AA601" s="7"/>
      <c r="AB601" s="7"/>
      <c r="AC601" s="7"/>
      <c r="AD601" s="7"/>
      <c r="AE601" s="7"/>
      <c r="AF601" s="7"/>
      <c r="AG601" s="7"/>
      <c r="AH601" s="7"/>
      <c r="AJ601" s="2"/>
      <c r="AL601" s="4" t="s">
        <v>164</v>
      </c>
      <c r="AM601" s="4" t="s">
        <v>523</v>
      </c>
      <c r="AO601" s="7"/>
      <c r="AP601" s="7"/>
    </row>
    <row r="602" spans="10:42">
      <c r="J602" s="2"/>
      <c r="K602" s="2"/>
      <c r="L602" s="2"/>
      <c r="M602" s="2"/>
      <c r="N602" s="2"/>
      <c r="X602" s="7"/>
      <c r="Y602" s="7"/>
      <c r="Z602" s="7"/>
      <c r="AA602" s="7"/>
      <c r="AB602" s="7"/>
      <c r="AC602" s="7"/>
      <c r="AD602" s="7"/>
      <c r="AE602" s="7"/>
      <c r="AF602" s="7"/>
      <c r="AG602" s="7"/>
      <c r="AH602" s="7"/>
      <c r="AJ602" s="2"/>
      <c r="AL602" s="4" t="s">
        <v>164</v>
      </c>
      <c r="AM602" s="4" t="s">
        <v>1061</v>
      </c>
      <c r="AO602" s="7"/>
      <c r="AP602" s="7"/>
    </row>
    <row r="603" spans="10:42">
      <c r="J603" s="2"/>
      <c r="K603" s="2"/>
      <c r="L603" s="2"/>
      <c r="M603" s="2"/>
      <c r="N603" s="2"/>
      <c r="X603" s="7"/>
      <c r="Y603" s="7"/>
      <c r="Z603" s="7"/>
      <c r="AA603" s="7"/>
      <c r="AB603" s="7"/>
      <c r="AC603" s="7"/>
      <c r="AD603" s="7"/>
      <c r="AE603" s="7"/>
      <c r="AF603" s="7"/>
      <c r="AG603" s="7"/>
      <c r="AH603" s="7"/>
      <c r="AJ603" s="2"/>
      <c r="AL603" s="4" t="s">
        <v>164</v>
      </c>
      <c r="AM603" s="4" t="s">
        <v>525</v>
      </c>
      <c r="AO603" s="7"/>
      <c r="AP603" s="7"/>
    </row>
    <row r="604" spans="10:42">
      <c r="J604" s="2"/>
      <c r="K604" s="2"/>
      <c r="L604" s="2"/>
      <c r="M604" s="2"/>
      <c r="N604" s="2"/>
      <c r="X604" s="7"/>
      <c r="Y604" s="7"/>
      <c r="Z604" s="7"/>
      <c r="AA604" s="7"/>
      <c r="AB604" s="7"/>
      <c r="AC604" s="7"/>
      <c r="AD604" s="7"/>
      <c r="AE604" s="7"/>
      <c r="AF604" s="7"/>
      <c r="AG604" s="7"/>
      <c r="AH604" s="7"/>
      <c r="AJ604" s="2"/>
      <c r="AL604" s="4" t="s">
        <v>164</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164</v>
      </c>
      <c r="AM605" s="4" t="s">
        <v>788</v>
      </c>
      <c r="AO605" s="7"/>
      <c r="AP605" s="7"/>
    </row>
    <row r="606" spans="10:42">
      <c r="J606" s="2"/>
      <c r="K606" s="2"/>
      <c r="L606" s="2"/>
      <c r="M606" s="2"/>
      <c r="N606" s="2"/>
      <c r="X606" s="7"/>
      <c r="Y606" s="7"/>
      <c r="Z606" s="7"/>
      <c r="AA606" s="7"/>
      <c r="AB606" s="7"/>
      <c r="AC606" s="7"/>
      <c r="AD606" s="7"/>
      <c r="AE606" s="7"/>
      <c r="AF606" s="7"/>
      <c r="AG606" s="7"/>
      <c r="AH606" s="7"/>
      <c r="AJ606" s="2"/>
      <c r="AL606" s="4" t="s">
        <v>164</v>
      </c>
      <c r="AM606" s="4" t="s">
        <v>216</v>
      </c>
      <c r="AO606" s="7"/>
      <c r="AP606" s="7"/>
    </row>
    <row r="607" spans="10:42">
      <c r="J607" s="2"/>
      <c r="K607" s="2"/>
      <c r="L607" s="2"/>
      <c r="M607" s="2"/>
      <c r="N607" s="2"/>
      <c r="X607" s="7"/>
      <c r="Y607" s="7"/>
      <c r="Z607" s="7"/>
      <c r="AA607" s="7"/>
      <c r="AB607" s="7"/>
      <c r="AC607" s="7"/>
      <c r="AD607" s="7"/>
      <c r="AE607" s="7"/>
      <c r="AF607" s="7"/>
      <c r="AG607" s="7"/>
      <c r="AH607" s="7"/>
      <c r="AJ607" s="2"/>
      <c r="AL607" s="4" t="s">
        <v>164</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164</v>
      </c>
      <c r="AM608" s="4" t="s">
        <v>364</v>
      </c>
      <c r="AO608" s="7"/>
      <c r="AP608" s="7"/>
    </row>
    <row r="609" spans="10:42">
      <c r="J609" s="2"/>
      <c r="K609" s="2"/>
      <c r="L609" s="2"/>
      <c r="M609" s="2"/>
      <c r="N609" s="2"/>
      <c r="X609" s="7"/>
      <c r="Y609" s="7"/>
      <c r="Z609" s="7"/>
      <c r="AA609" s="7"/>
      <c r="AB609" s="7"/>
      <c r="AC609" s="7"/>
      <c r="AD609" s="7"/>
      <c r="AE609" s="7"/>
      <c r="AF609" s="7"/>
      <c r="AG609" s="7"/>
      <c r="AH609" s="7"/>
      <c r="AJ609" s="2"/>
      <c r="AL609" s="4" t="s">
        <v>164</v>
      </c>
      <c r="AM609" s="4" t="s">
        <v>790</v>
      </c>
      <c r="AO609" s="7"/>
      <c r="AP609" s="7"/>
    </row>
    <row r="610" spans="10:42">
      <c r="J610" s="2"/>
      <c r="K610" s="2"/>
      <c r="L610" s="2"/>
      <c r="M610" s="2"/>
      <c r="N610" s="2"/>
      <c r="X610" s="7"/>
      <c r="Y610" s="7"/>
      <c r="Z610" s="7"/>
      <c r="AA610" s="7"/>
      <c r="AB610" s="7"/>
      <c r="AC610" s="7"/>
      <c r="AD610" s="7"/>
      <c r="AE610" s="7"/>
      <c r="AF610" s="7"/>
      <c r="AG610" s="7"/>
      <c r="AH610" s="7"/>
      <c r="AJ610" s="2"/>
      <c r="AL610" s="4" t="s">
        <v>164</v>
      </c>
      <c r="AM610" s="4" t="s">
        <v>366</v>
      </c>
      <c r="AO610" s="7"/>
      <c r="AP610" s="7"/>
    </row>
    <row r="611" spans="10:42">
      <c r="J611" s="2"/>
      <c r="K611" s="2"/>
      <c r="L611" s="2"/>
      <c r="M611" s="2"/>
      <c r="N611" s="2"/>
      <c r="X611" s="7"/>
      <c r="Y611" s="7"/>
      <c r="Z611" s="7"/>
      <c r="AA611" s="7"/>
      <c r="AB611" s="7"/>
      <c r="AC611" s="7"/>
      <c r="AD611" s="7"/>
      <c r="AE611" s="7"/>
      <c r="AF611" s="7"/>
      <c r="AG611" s="7"/>
      <c r="AH611" s="7"/>
      <c r="AJ611" s="2"/>
      <c r="AL611" s="4" t="s">
        <v>164</v>
      </c>
      <c r="AM611" s="4" t="s">
        <v>527</v>
      </c>
      <c r="AO611" s="7"/>
      <c r="AP611" s="7"/>
    </row>
    <row r="612" spans="10:42">
      <c r="J612" s="2"/>
      <c r="K612" s="2"/>
      <c r="L612" s="2"/>
      <c r="M612" s="2"/>
      <c r="N612" s="2"/>
      <c r="X612" s="7"/>
      <c r="Y612" s="7"/>
      <c r="Z612" s="7"/>
      <c r="AA612" s="7"/>
      <c r="AB612" s="7"/>
      <c r="AC612" s="7"/>
      <c r="AD612" s="7"/>
      <c r="AE612" s="7"/>
      <c r="AF612" s="7"/>
      <c r="AG612" s="7"/>
      <c r="AH612" s="7"/>
      <c r="AJ612" s="2"/>
      <c r="AL612" s="4" t="s">
        <v>164</v>
      </c>
      <c r="AM612" s="4" t="s">
        <v>1062</v>
      </c>
      <c r="AO612" s="7"/>
      <c r="AP612" s="7"/>
    </row>
    <row r="613" spans="10:42">
      <c r="J613" s="2"/>
      <c r="K613" s="2"/>
      <c r="L613" s="2"/>
      <c r="M613" s="2"/>
      <c r="N613" s="2"/>
      <c r="X613" s="7"/>
      <c r="Y613" s="7"/>
      <c r="Z613" s="7"/>
      <c r="AA613" s="7"/>
      <c r="AB613" s="7"/>
      <c r="AC613" s="7"/>
      <c r="AD613" s="7"/>
      <c r="AE613" s="7"/>
      <c r="AF613" s="7"/>
      <c r="AG613" s="7"/>
      <c r="AH613" s="7"/>
      <c r="AJ613" s="2"/>
      <c r="AL613" s="4" t="s">
        <v>164</v>
      </c>
      <c r="AM613" s="4" t="s">
        <v>1063</v>
      </c>
      <c r="AO613" s="7"/>
      <c r="AP613" s="7"/>
    </row>
    <row r="614" spans="10:42">
      <c r="J614" s="2"/>
      <c r="K614" s="2"/>
      <c r="L614" s="2"/>
      <c r="M614" s="2"/>
      <c r="N614" s="2"/>
      <c r="X614" s="7"/>
      <c r="Y614" s="7"/>
      <c r="Z614" s="7"/>
      <c r="AA614" s="7"/>
      <c r="AB614" s="7"/>
      <c r="AC614" s="7"/>
      <c r="AD614" s="7"/>
      <c r="AE614" s="7"/>
      <c r="AF614" s="7"/>
      <c r="AG614" s="7"/>
      <c r="AH614" s="7"/>
      <c r="AJ614" s="2"/>
      <c r="AL614" s="4" t="s">
        <v>164</v>
      </c>
      <c r="AM614" s="4" t="s">
        <v>1064</v>
      </c>
      <c r="AO614" s="7"/>
      <c r="AP614" s="7"/>
    </row>
    <row r="615" spans="10:42">
      <c r="J615" s="2"/>
      <c r="K615" s="2"/>
      <c r="L615" s="2"/>
      <c r="M615" s="2"/>
      <c r="N615" s="2"/>
      <c r="X615" s="7"/>
      <c r="Y615" s="7"/>
      <c r="Z615" s="7"/>
      <c r="AA615" s="7"/>
      <c r="AB615" s="7"/>
      <c r="AC615" s="7"/>
      <c r="AD615" s="7"/>
      <c r="AE615" s="7"/>
      <c r="AF615" s="7"/>
      <c r="AG615" s="7"/>
      <c r="AH615" s="7"/>
      <c r="AJ615" s="2"/>
      <c r="AL615" s="4" t="s">
        <v>164</v>
      </c>
      <c r="AM615" s="4" t="s">
        <v>1065</v>
      </c>
      <c r="AO615" s="7"/>
      <c r="AP615" s="7"/>
    </row>
    <row r="616" spans="10:42">
      <c r="J616" s="2"/>
      <c r="K616" s="2"/>
      <c r="L616" s="2"/>
      <c r="M616" s="2"/>
      <c r="N616" s="2"/>
      <c r="X616" s="7"/>
      <c r="Y616" s="7"/>
      <c r="Z616" s="7"/>
      <c r="AA616" s="7"/>
      <c r="AB616" s="7"/>
      <c r="AC616" s="7"/>
      <c r="AD616" s="7"/>
      <c r="AE616" s="7"/>
      <c r="AF616" s="7"/>
      <c r="AG616" s="7"/>
      <c r="AH616" s="7"/>
      <c r="AJ616" s="2"/>
      <c r="AL616" s="4" t="s">
        <v>164</v>
      </c>
      <c r="AM616" s="4" t="s">
        <v>793</v>
      </c>
      <c r="AO616" s="7"/>
      <c r="AP616" s="7"/>
    </row>
    <row r="617" spans="10:42">
      <c r="J617" s="2"/>
      <c r="K617" s="2"/>
      <c r="L617" s="2"/>
      <c r="M617" s="2"/>
      <c r="N617" s="2"/>
      <c r="X617" s="7"/>
      <c r="Y617" s="7"/>
      <c r="Z617" s="7"/>
      <c r="AA617" s="7"/>
      <c r="AB617" s="7"/>
      <c r="AC617" s="7"/>
      <c r="AD617" s="7"/>
      <c r="AE617" s="7"/>
      <c r="AF617" s="7"/>
      <c r="AG617" s="7"/>
      <c r="AH617" s="7"/>
      <c r="AJ617" s="2"/>
      <c r="AL617" s="4" t="s">
        <v>164</v>
      </c>
      <c r="AM617" s="4" t="s">
        <v>1066</v>
      </c>
      <c r="AO617" s="7"/>
      <c r="AP617" s="7"/>
    </row>
    <row r="618" spans="10:42">
      <c r="J618" s="2"/>
      <c r="K618" s="2"/>
      <c r="L618" s="2"/>
      <c r="M618" s="2"/>
      <c r="N618" s="2"/>
      <c r="X618" s="7"/>
      <c r="Y618" s="7"/>
      <c r="Z618" s="7"/>
      <c r="AA618" s="7"/>
      <c r="AB618" s="7"/>
      <c r="AC618" s="7"/>
      <c r="AD618" s="7"/>
      <c r="AE618" s="7"/>
      <c r="AF618" s="7"/>
      <c r="AG618" s="7"/>
      <c r="AH618" s="7"/>
      <c r="AJ618" s="2"/>
      <c r="AL618" s="4" t="s">
        <v>164</v>
      </c>
      <c r="AM618" s="4" t="s">
        <v>1941</v>
      </c>
      <c r="AO618" s="7"/>
      <c r="AP618" s="7"/>
    </row>
    <row r="619" spans="10:42">
      <c r="J619" s="2"/>
      <c r="K619" s="2"/>
      <c r="L619" s="2"/>
      <c r="M619" s="2"/>
      <c r="N619" s="2"/>
      <c r="X619" s="7"/>
      <c r="Y619" s="7"/>
      <c r="Z619" s="7"/>
      <c r="AA619" s="7"/>
      <c r="AB619" s="7"/>
      <c r="AC619" s="7"/>
      <c r="AD619" s="7"/>
      <c r="AE619" s="7"/>
      <c r="AF619" s="7"/>
      <c r="AG619" s="7"/>
      <c r="AH619" s="7"/>
      <c r="AJ619" s="2"/>
      <c r="AL619" s="4" t="s">
        <v>164</v>
      </c>
      <c r="AM619" s="4" t="s">
        <v>529</v>
      </c>
      <c r="AO619" s="7"/>
      <c r="AP619" s="7"/>
    </row>
    <row r="620" spans="10:42">
      <c r="J620" s="2"/>
      <c r="K620" s="2"/>
      <c r="L620" s="2"/>
      <c r="M620" s="2"/>
      <c r="N620" s="2"/>
      <c r="X620" s="7"/>
      <c r="Y620" s="7"/>
      <c r="Z620" s="7"/>
      <c r="AA620" s="7"/>
      <c r="AB620" s="7"/>
      <c r="AC620" s="7"/>
      <c r="AD620" s="7"/>
      <c r="AE620" s="7"/>
      <c r="AF620" s="7"/>
      <c r="AG620" s="7"/>
      <c r="AH620" s="7"/>
      <c r="AJ620" s="2"/>
      <c r="AL620" s="4" t="s">
        <v>164</v>
      </c>
      <c r="AM620" s="4" t="s">
        <v>368</v>
      </c>
      <c r="AO620" s="7"/>
      <c r="AP620" s="7"/>
    </row>
    <row r="621" spans="10:42">
      <c r="J621" s="2"/>
      <c r="K621" s="2"/>
      <c r="L621" s="2"/>
      <c r="M621" s="2"/>
      <c r="N621" s="2"/>
      <c r="X621" s="7"/>
      <c r="Y621" s="7"/>
      <c r="Z621" s="7"/>
      <c r="AA621" s="7"/>
      <c r="AB621" s="7"/>
      <c r="AC621" s="7"/>
      <c r="AD621" s="7"/>
      <c r="AE621" s="7"/>
      <c r="AF621" s="7"/>
      <c r="AG621" s="7"/>
      <c r="AH621" s="7"/>
      <c r="AJ621" s="2"/>
      <c r="AL621" s="4" t="s">
        <v>164</v>
      </c>
      <c r="AM621" s="4" t="s">
        <v>1067</v>
      </c>
      <c r="AO621" s="7"/>
      <c r="AP621" s="7"/>
    </row>
    <row r="622" spans="10:42">
      <c r="J622" s="2"/>
      <c r="K622" s="2"/>
      <c r="L622" s="2"/>
      <c r="M622" s="2"/>
      <c r="N622" s="2"/>
      <c r="X622" s="7"/>
      <c r="Y622" s="7"/>
      <c r="Z622" s="7"/>
      <c r="AA622" s="7"/>
      <c r="AB622" s="7"/>
      <c r="AC622" s="7"/>
      <c r="AD622" s="7"/>
      <c r="AE622" s="7"/>
      <c r="AF622" s="7"/>
      <c r="AG622" s="7"/>
      <c r="AH622" s="7"/>
      <c r="AJ622" s="2"/>
      <c r="AL622" s="4" t="s">
        <v>164</v>
      </c>
      <c r="AM622" s="4" t="s">
        <v>1068</v>
      </c>
      <c r="AO622" s="7"/>
      <c r="AP622" s="7"/>
    </row>
    <row r="623" spans="10:42">
      <c r="J623" s="2"/>
      <c r="K623" s="2"/>
      <c r="L623" s="2"/>
      <c r="M623" s="2"/>
      <c r="N623" s="2"/>
      <c r="X623" s="7"/>
      <c r="Y623" s="7"/>
      <c r="Z623" s="7"/>
      <c r="AA623" s="7"/>
      <c r="AB623" s="7"/>
      <c r="AC623" s="7"/>
      <c r="AD623" s="7"/>
      <c r="AE623" s="7"/>
      <c r="AF623" s="7"/>
      <c r="AG623" s="7"/>
      <c r="AH623" s="7"/>
      <c r="AJ623" s="2"/>
      <c r="AL623" s="4" t="s">
        <v>164</v>
      </c>
      <c r="AM623" s="4" t="s">
        <v>1069</v>
      </c>
      <c r="AO623" s="7"/>
      <c r="AP623" s="7"/>
    </row>
    <row r="624" spans="10:42">
      <c r="J624" s="2"/>
      <c r="K624" s="2"/>
      <c r="L624" s="2"/>
      <c r="M624" s="2"/>
      <c r="N624" s="2"/>
      <c r="X624" s="7"/>
      <c r="Y624" s="7"/>
      <c r="Z624" s="7"/>
      <c r="AA624" s="7"/>
      <c r="AB624" s="7"/>
      <c r="AC624" s="7"/>
      <c r="AD624" s="7"/>
      <c r="AE624" s="7"/>
      <c r="AF624" s="7"/>
      <c r="AG624" s="7"/>
      <c r="AH624" s="7"/>
      <c r="AJ624" s="2"/>
      <c r="AL624" s="4" t="s">
        <v>164</v>
      </c>
      <c r="AM624" s="4" t="s">
        <v>1070</v>
      </c>
      <c r="AO624" s="7"/>
      <c r="AP624" s="7"/>
    </row>
    <row r="625" spans="10:42">
      <c r="J625" s="2"/>
      <c r="K625" s="2"/>
      <c r="L625" s="2"/>
      <c r="M625" s="2"/>
      <c r="N625" s="2"/>
      <c r="X625" s="7"/>
      <c r="Y625" s="7"/>
      <c r="Z625" s="7"/>
      <c r="AA625" s="7"/>
      <c r="AB625" s="7"/>
      <c r="AC625" s="7"/>
      <c r="AD625" s="7"/>
      <c r="AE625" s="7"/>
      <c r="AF625" s="7"/>
      <c r="AG625" s="7"/>
      <c r="AH625" s="7"/>
      <c r="AJ625" s="2"/>
      <c r="AL625" s="4" t="s">
        <v>164</v>
      </c>
      <c r="AM625" s="4" t="s">
        <v>1071</v>
      </c>
      <c r="AO625" s="7"/>
      <c r="AP625" s="7"/>
    </row>
    <row r="626" spans="10:42">
      <c r="J626" s="2"/>
      <c r="K626" s="2"/>
      <c r="L626" s="2"/>
      <c r="M626" s="2"/>
      <c r="N626" s="2"/>
      <c r="X626" s="7"/>
      <c r="Y626" s="7"/>
      <c r="Z626" s="7"/>
      <c r="AA626" s="7"/>
      <c r="AB626" s="7"/>
      <c r="AC626" s="7"/>
      <c r="AD626" s="7"/>
      <c r="AE626" s="7"/>
      <c r="AF626" s="7"/>
      <c r="AG626" s="7"/>
      <c r="AH626" s="7"/>
      <c r="AJ626" s="2"/>
      <c r="AL626" s="4" t="s">
        <v>164</v>
      </c>
      <c r="AM626" s="4" t="s">
        <v>1072</v>
      </c>
      <c r="AO626" s="7"/>
      <c r="AP626" s="7"/>
    </row>
    <row r="627" spans="10:42">
      <c r="J627" s="2"/>
      <c r="K627" s="2"/>
      <c r="L627" s="2"/>
      <c r="M627" s="2"/>
      <c r="N627" s="2"/>
      <c r="X627" s="7"/>
      <c r="Y627" s="7"/>
      <c r="Z627" s="7"/>
      <c r="AA627" s="7"/>
      <c r="AB627" s="7"/>
      <c r="AC627" s="7"/>
      <c r="AD627" s="7"/>
      <c r="AE627" s="7"/>
      <c r="AF627" s="7"/>
      <c r="AG627" s="7"/>
      <c r="AH627" s="7"/>
      <c r="AJ627" s="2"/>
      <c r="AL627" s="4" t="s">
        <v>164</v>
      </c>
      <c r="AM627" s="4" t="s">
        <v>1073</v>
      </c>
      <c r="AO627" s="7"/>
      <c r="AP627" s="7"/>
    </row>
    <row r="628" spans="10:42">
      <c r="J628" s="2"/>
      <c r="K628" s="2"/>
      <c r="L628" s="2"/>
      <c r="M628" s="2"/>
      <c r="N628" s="2"/>
      <c r="X628" s="7"/>
      <c r="Y628" s="7"/>
      <c r="Z628" s="7"/>
      <c r="AA628" s="7"/>
      <c r="AB628" s="7"/>
      <c r="AC628" s="7"/>
      <c r="AD628" s="7"/>
      <c r="AE628" s="7"/>
      <c r="AF628" s="7"/>
      <c r="AG628" s="7"/>
      <c r="AH628" s="7"/>
      <c r="AJ628" s="2"/>
      <c r="AL628" s="4" t="s">
        <v>164</v>
      </c>
      <c r="AM628" s="4" t="s">
        <v>1074</v>
      </c>
      <c r="AO628" s="7"/>
      <c r="AP628" s="7"/>
    </row>
    <row r="629" spans="10:42">
      <c r="J629" s="2"/>
      <c r="K629" s="2"/>
      <c r="L629" s="2"/>
      <c r="M629" s="2"/>
      <c r="N629" s="2"/>
      <c r="X629" s="7"/>
      <c r="Y629" s="7"/>
      <c r="Z629" s="7"/>
      <c r="AA629" s="7"/>
      <c r="AB629" s="7"/>
      <c r="AC629" s="7"/>
      <c r="AD629" s="7"/>
      <c r="AE629" s="7"/>
      <c r="AF629" s="7"/>
      <c r="AG629" s="7"/>
      <c r="AH629" s="7"/>
      <c r="AJ629" s="2"/>
      <c r="AL629" s="4" t="s">
        <v>164</v>
      </c>
      <c r="AM629" s="4" t="s">
        <v>1075</v>
      </c>
      <c r="AO629" s="7"/>
      <c r="AP629" s="7"/>
    </row>
    <row r="630" spans="10:42">
      <c r="J630" s="2"/>
      <c r="K630" s="2"/>
      <c r="L630" s="2"/>
      <c r="M630" s="2"/>
      <c r="N630" s="2"/>
      <c r="X630" s="7"/>
      <c r="Y630" s="7"/>
      <c r="Z630" s="7"/>
      <c r="AA630" s="7"/>
      <c r="AB630" s="7"/>
      <c r="AC630" s="7"/>
      <c r="AD630" s="7"/>
      <c r="AE630" s="7"/>
      <c r="AF630" s="7"/>
      <c r="AG630" s="7"/>
      <c r="AH630" s="7"/>
      <c r="AJ630" s="2"/>
      <c r="AL630" s="4" t="s">
        <v>164</v>
      </c>
      <c r="AM630" s="4" t="s">
        <v>1076</v>
      </c>
      <c r="AO630" s="7"/>
      <c r="AP630" s="7"/>
    </row>
    <row r="631" spans="10:42">
      <c r="J631" s="2"/>
      <c r="K631" s="2"/>
      <c r="L631" s="2"/>
      <c r="M631" s="2"/>
      <c r="N631" s="2"/>
      <c r="X631" s="7"/>
      <c r="Y631" s="7"/>
      <c r="Z631" s="7"/>
      <c r="AA631" s="7"/>
      <c r="AB631" s="7"/>
      <c r="AC631" s="7"/>
      <c r="AD631" s="7"/>
      <c r="AE631" s="7"/>
      <c r="AF631" s="7"/>
      <c r="AG631" s="7"/>
      <c r="AH631" s="7"/>
      <c r="AJ631" s="2"/>
      <c r="AL631" s="4" t="s">
        <v>164</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164</v>
      </c>
      <c r="AM632" s="4" t="s">
        <v>798</v>
      </c>
      <c r="AO632" s="7"/>
      <c r="AP632" s="7"/>
    </row>
    <row r="633" spans="10:42">
      <c r="J633" s="2"/>
      <c r="K633" s="2"/>
      <c r="L633" s="2"/>
      <c r="M633" s="2"/>
      <c r="N633" s="2"/>
      <c r="X633" s="7"/>
      <c r="Y633" s="7"/>
      <c r="Z633" s="7"/>
      <c r="AA633" s="7"/>
      <c r="AB633" s="7"/>
      <c r="AC633" s="7"/>
      <c r="AD633" s="7"/>
      <c r="AE633" s="7"/>
      <c r="AF633" s="7"/>
      <c r="AG633" s="7"/>
      <c r="AH633" s="7"/>
      <c r="AJ633" s="2"/>
      <c r="AL633" s="4" t="s">
        <v>164</v>
      </c>
      <c r="AM633" s="4" t="s">
        <v>1077</v>
      </c>
      <c r="AO633" s="7"/>
      <c r="AP633" s="7"/>
    </row>
    <row r="634" spans="10:42">
      <c r="J634" s="2"/>
      <c r="K634" s="2"/>
      <c r="L634" s="2"/>
      <c r="M634" s="2"/>
      <c r="N634" s="2"/>
      <c r="X634" s="7"/>
      <c r="Y634" s="7"/>
      <c r="Z634" s="7"/>
      <c r="AA634" s="7"/>
      <c r="AB634" s="7"/>
      <c r="AC634" s="7"/>
      <c r="AD634" s="7"/>
      <c r="AE634" s="7"/>
      <c r="AF634" s="7"/>
      <c r="AG634" s="7"/>
      <c r="AH634" s="7"/>
      <c r="AJ634" s="2"/>
      <c r="AL634" s="4" t="s">
        <v>164</v>
      </c>
      <c r="AM634" s="4" t="s">
        <v>1078</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1079</v>
      </c>
      <c r="AO635" s="7"/>
      <c r="AP635" s="7"/>
    </row>
    <row r="636" spans="10:42">
      <c r="J636" s="2"/>
      <c r="K636" s="2"/>
      <c r="L636" s="2"/>
      <c r="M636" s="2"/>
      <c r="N636" s="2"/>
      <c r="X636" s="7"/>
      <c r="Y636" s="7"/>
      <c r="Z636" s="7"/>
      <c r="AA636" s="7"/>
      <c r="AB636" s="7"/>
      <c r="AC636" s="7"/>
      <c r="AD636" s="7"/>
      <c r="AE636" s="7"/>
      <c r="AF636" s="7"/>
      <c r="AG636" s="7"/>
      <c r="AH636" s="7"/>
      <c r="AJ636" s="2"/>
      <c r="AL636" s="4" t="s">
        <v>166</v>
      </c>
      <c r="AM636" s="4" t="s">
        <v>1080</v>
      </c>
      <c r="AO636" s="7"/>
      <c r="AP636" s="7"/>
    </row>
    <row r="637" spans="10:42">
      <c r="J637" s="2"/>
      <c r="K637" s="2"/>
      <c r="L637" s="2"/>
      <c r="M637" s="2"/>
      <c r="N637" s="2"/>
      <c r="X637" s="7"/>
      <c r="Y637" s="7"/>
      <c r="Z637" s="7"/>
      <c r="AA637" s="7"/>
      <c r="AB637" s="7"/>
      <c r="AC637" s="7"/>
      <c r="AD637" s="7"/>
      <c r="AE637" s="7"/>
      <c r="AF637" s="7"/>
      <c r="AG637" s="7"/>
      <c r="AH637" s="7"/>
      <c r="AJ637" s="2"/>
      <c r="AL637" s="4" t="s">
        <v>166</v>
      </c>
      <c r="AM637" s="4" t="s">
        <v>1081</v>
      </c>
      <c r="AO637" s="7"/>
      <c r="AP637" s="7"/>
    </row>
    <row r="638" spans="10:42">
      <c r="J638" s="2"/>
      <c r="K638" s="2"/>
      <c r="L638" s="2"/>
      <c r="M638" s="2"/>
      <c r="N638" s="2"/>
      <c r="X638" s="7"/>
      <c r="Y638" s="7"/>
      <c r="Z638" s="7"/>
      <c r="AA638" s="7"/>
      <c r="AB638" s="7"/>
      <c r="AC638" s="7"/>
      <c r="AD638" s="7"/>
      <c r="AE638" s="7"/>
      <c r="AF638" s="7"/>
      <c r="AG638" s="7"/>
      <c r="AH638" s="7"/>
      <c r="AJ638" s="2"/>
      <c r="AL638" s="4" t="s">
        <v>166</v>
      </c>
      <c r="AM638" s="4" t="s">
        <v>1082</v>
      </c>
      <c r="AO638" s="7"/>
      <c r="AP638" s="7"/>
    </row>
    <row r="639" spans="10:42">
      <c r="J639" s="2"/>
      <c r="K639" s="2"/>
      <c r="L639" s="2"/>
      <c r="M639" s="2"/>
      <c r="N639" s="2"/>
      <c r="X639" s="7"/>
      <c r="Y639" s="7"/>
      <c r="Z639" s="7"/>
      <c r="AA639" s="7"/>
      <c r="AB639" s="7"/>
      <c r="AC639" s="7"/>
      <c r="AD639" s="7"/>
      <c r="AE639" s="7"/>
      <c r="AF639" s="7"/>
      <c r="AG639" s="7"/>
      <c r="AH639" s="7"/>
      <c r="AJ639" s="2"/>
      <c r="AL639" s="4" t="s">
        <v>166</v>
      </c>
      <c r="AM639" s="4" t="s">
        <v>1083</v>
      </c>
      <c r="AO639" s="7"/>
      <c r="AP639" s="7"/>
    </row>
    <row r="640" spans="10:42">
      <c r="J640" s="2"/>
      <c r="K640" s="2"/>
      <c r="L640" s="2"/>
      <c r="M640" s="2"/>
      <c r="N640" s="2"/>
      <c r="X640" s="7"/>
      <c r="Y640" s="7"/>
      <c r="Z640" s="7"/>
      <c r="AA640" s="7"/>
      <c r="AB640" s="7"/>
      <c r="AC640" s="7"/>
      <c r="AD640" s="7"/>
      <c r="AE640" s="7"/>
      <c r="AF640" s="7"/>
      <c r="AG640" s="7"/>
      <c r="AH640" s="7"/>
      <c r="AJ640" s="2"/>
      <c r="AL640" s="4" t="s">
        <v>166</v>
      </c>
      <c r="AM640" s="4" t="s">
        <v>1084</v>
      </c>
      <c r="AO640" s="7"/>
      <c r="AP640" s="7"/>
    </row>
    <row r="641" spans="10:42">
      <c r="J641" s="2"/>
      <c r="K641" s="2"/>
      <c r="L641" s="2"/>
      <c r="M641" s="2"/>
      <c r="N641" s="2"/>
      <c r="X641" s="7"/>
      <c r="Y641" s="7"/>
      <c r="Z641" s="7"/>
      <c r="AA641" s="7"/>
      <c r="AB641" s="7"/>
      <c r="AC641" s="7"/>
      <c r="AD641" s="7"/>
      <c r="AE641" s="7"/>
      <c r="AF641" s="7"/>
      <c r="AG641" s="7"/>
      <c r="AH641" s="7"/>
      <c r="AJ641" s="2"/>
      <c r="AL641" s="4" t="s">
        <v>166</v>
      </c>
      <c r="AM641" s="4" t="s">
        <v>1085</v>
      </c>
      <c r="AO641" s="7"/>
      <c r="AP641" s="7"/>
    </row>
    <row r="642" spans="10:42">
      <c r="J642" s="2"/>
      <c r="K642" s="2"/>
      <c r="L642" s="2"/>
      <c r="M642" s="2"/>
      <c r="N642" s="2"/>
      <c r="X642" s="7"/>
      <c r="Y642" s="7"/>
      <c r="Z642" s="7"/>
      <c r="AA642" s="7"/>
      <c r="AB642" s="7"/>
      <c r="AC642" s="7"/>
      <c r="AD642" s="7"/>
      <c r="AE642" s="7"/>
      <c r="AF642" s="7"/>
      <c r="AG642" s="7"/>
      <c r="AH642" s="7"/>
      <c r="AJ642" s="2"/>
      <c r="AL642" s="4" t="s">
        <v>166</v>
      </c>
      <c r="AM642" s="4" t="s">
        <v>1086</v>
      </c>
      <c r="AO642" s="7"/>
      <c r="AP642" s="7"/>
    </row>
    <row r="643" spans="10:42">
      <c r="J643" s="2"/>
      <c r="K643" s="2"/>
      <c r="L643" s="2"/>
      <c r="M643" s="2"/>
      <c r="N643" s="2"/>
      <c r="X643" s="7"/>
      <c r="Y643" s="7"/>
      <c r="Z643" s="7"/>
      <c r="AA643" s="7"/>
      <c r="AB643" s="7"/>
      <c r="AC643" s="7"/>
      <c r="AD643" s="7"/>
      <c r="AE643" s="7"/>
      <c r="AF643" s="7"/>
      <c r="AG643" s="7"/>
      <c r="AH643" s="7"/>
      <c r="AJ643" s="2"/>
      <c r="AL643" s="4" t="s">
        <v>166</v>
      </c>
      <c r="AM643" s="4" t="s">
        <v>1087</v>
      </c>
      <c r="AO643" s="7"/>
      <c r="AP643" s="7"/>
    </row>
    <row r="644" spans="10:42">
      <c r="J644" s="2"/>
      <c r="K644" s="2"/>
      <c r="L644" s="2"/>
      <c r="M644" s="2"/>
      <c r="N644" s="2"/>
      <c r="X644" s="7"/>
      <c r="Y644" s="7"/>
      <c r="Z644" s="7"/>
      <c r="AA644" s="7"/>
      <c r="AB644" s="7"/>
      <c r="AC644" s="7"/>
      <c r="AD644" s="7"/>
      <c r="AE644" s="7"/>
      <c r="AF644" s="7"/>
      <c r="AG644" s="7"/>
      <c r="AH644" s="7"/>
      <c r="AJ644" s="2"/>
      <c r="AL644" s="4" t="s">
        <v>166</v>
      </c>
      <c r="AM644" s="4" t="s">
        <v>1088</v>
      </c>
      <c r="AO644" s="7"/>
      <c r="AP644" s="7"/>
    </row>
    <row r="645" spans="10:42">
      <c r="J645" s="2"/>
      <c r="K645" s="2"/>
      <c r="L645" s="2"/>
      <c r="M645" s="2"/>
      <c r="N645" s="2"/>
      <c r="X645" s="7"/>
      <c r="Y645" s="7"/>
      <c r="Z645" s="7"/>
      <c r="AA645" s="7"/>
      <c r="AB645" s="7"/>
      <c r="AC645" s="7"/>
      <c r="AD645" s="7"/>
      <c r="AE645" s="7"/>
      <c r="AF645" s="7"/>
      <c r="AG645" s="7"/>
      <c r="AH645" s="7"/>
      <c r="AJ645" s="2"/>
      <c r="AL645" s="4" t="s">
        <v>166</v>
      </c>
      <c r="AM645" s="4" t="s">
        <v>1089</v>
      </c>
      <c r="AO645" s="7"/>
      <c r="AP645" s="7"/>
    </row>
    <row r="646" spans="10:42">
      <c r="J646" s="2"/>
      <c r="K646" s="2"/>
      <c r="L646" s="2"/>
      <c r="M646" s="2"/>
      <c r="N646" s="2"/>
      <c r="X646" s="7"/>
      <c r="Y646" s="7"/>
      <c r="Z646" s="7"/>
      <c r="AA646" s="7"/>
      <c r="AB646" s="7"/>
      <c r="AC646" s="7"/>
      <c r="AD646" s="7"/>
      <c r="AE646" s="7"/>
      <c r="AF646" s="7"/>
      <c r="AG646" s="7"/>
      <c r="AH646" s="7"/>
      <c r="AJ646" s="2"/>
      <c r="AL646" s="4" t="s">
        <v>166</v>
      </c>
      <c r="AM646" s="4" t="s">
        <v>1090</v>
      </c>
      <c r="AO646" s="7"/>
      <c r="AP646" s="7"/>
    </row>
    <row r="647" spans="10:42">
      <c r="J647" s="2"/>
      <c r="K647" s="2"/>
      <c r="L647" s="2"/>
      <c r="M647" s="2"/>
      <c r="N647" s="2"/>
      <c r="X647" s="7"/>
      <c r="Y647" s="7"/>
      <c r="Z647" s="7"/>
      <c r="AA647" s="7"/>
      <c r="AB647" s="7"/>
      <c r="AC647" s="7"/>
      <c r="AD647" s="7"/>
      <c r="AE647" s="7"/>
      <c r="AF647" s="7"/>
      <c r="AG647" s="7"/>
      <c r="AH647" s="7"/>
      <c r="AJ647" s="2"/>
      <c r="AL647" s="4" t="s">
        <v>166</v>
      </c>
      <c r="AM647" s="4" t="s">
        <v>1091</v>
      </c>
      <c r="AO647" s="7"/>
      <c r="AP647" s="7"/>
    </row>
    <row r="648" spans="10:42">
      <c r="J648" s="2"/>
      <c r="K648" s="2"/>
      <c r="L648" s="2"/>
      <c r="M648" s="2"/>
      <c r="N648" s="2"/>
      <c r="X648" s="7"/>
      <c r="Y648" s="7"/>
      <c r="Z648" s="7"/>
      <c r="AA648" s="7"/>
      <c r="AB648" s="7"/>
      <c r="AC648" s="7"/>
      <c r="AD648" s="7"/>
      <c r="AE648" s="7"/>
      <c r="AF648" s="7"/>
      <c r="AG648" s="7"/>
      <c r="AH648" s="7"/>
      <c r="AJ648" s="2"/>
      <c r="AL648" s="4" t="s">
        <v>166</v>
      </c>
      <c r="AM648" s="4" t="s">
        <v>1092</v>
      </c>
      <c r="AO648" s="7"/>
      <c r="AP648" s="7"/>
    </row>
    <row r="649" spans="10:42">
      <c r="J649" s="2"/>
      <c r="K649" s="2"/>
      <c r="L649" s="2"/>
      <c r="M649" s="2"/>
      <c r="N649" s="2"/>
      <c r="X649" s="7"/>
      <c r="Y649" s="7"/>
      <c r="Z649" s="7"/>
      <c r="AA649" s="7"/>
      <c r="AB649" s="7"/>
      <c r="AC649" s="7"/>
      <c r="AD649" s="7"/>
      <c r="AE649" s="7"/>
      <c r="AF649" s="7"/>
      <c r="AG649" s="7"/>
      <c r="AH649" s="7"/>
      <c r="AJ649" s="2"/>
      <c r="AL649" s="4" t="s">
        <v>166</v>
      </c>
      <c r="AM649" s="4" t="s">
        <v>1093</v>
      </c>
      <c r="AO649" s="7"/>
      <c r="AP649" s="7"/>
    </row>
    <row r="650" spans="10:42">
      <c r="J650" s="2"/>
      <c r="K650" s="2"/>
      <c r="L650" s="2"/>
      <c r="M650" s="2"/>
      <c r="N650" s="2"/>
      <c r="X650" s="7"/>
      <c r="Y650" s="7"/>
      <c r="Z650" s="7"/>
      <c r="AA650" s="7"/>
      <c r="AB650" s="7"/>
      <c r="AC650" s="7"/>
      <c r="AD650" s="7"/>
      <c r="AE650" s="7"/>
      <c r="AF650" s="7"/>
      <c r="AG650" s="7"/>
      <c r="AH650" s="7"/>
      <c r="AJ650" s="2"/>
      <c r="AL650" s="4" t="s">
        <v>166</v>
      </c>
      <c r="AM650" s="4" t="s">
        <v>1094</v>
      </c>
      <c r="AO650" s="7"/>
      <c r="AP650" s="7"/>
    </row>
    <row r="651" spans="10:42">
      <c r="J651" s="2"/>
      <c r="K651" s="2"/>
      <c r="L651" s="2"/>
      <c r="M651" s="2"/>
      <c r="N651" s="2"/>
      <c r="X651" s="7"/>
      <c r="Y651" s="7"/>
      <c r="Z651" s="7"/>
      <c r="AA651" s="7"/>
      <c r="AB651" s="7"/>
      <c r="AC651" s="7"/>
      <c r="AD651" s="7"/>
      <c r="AE651" s="7"/>
      <c r="AF651" s="7"/>
      <c r="AG651" s="7"/>
      <c r="AH651" s="7"/>
      <c r="AJ651" s="2"/>
      <c r="AL651" s="4" t="s">
        <v>166</v>
      </c>
      <c r="AM651" s="4" t="s">
        <v>1095</v>
      </c>
      <c r="AO651" s="7"/>
      <c r="AP651" s="7"/>
    </row>
    <row r="652" spans="10:42">
      <c r="J652" s="2"/>
      <c r="K652" s="2"/>
      <c r="L652" s="2"/>
      <c r="M652" s="2"/>
      <c r="N652" s="2"/>
      <c r="X652" s="7"/>
      <c r="Y652" s="7"/>
      <c r="Z652" s="7"/>
      <c r="AA652" s="7"/>
      <c r="AB652" s="7"/>
      <c r="AC652" s="7"/>
      <c r="AD652" s="7"/>
      <c r="AE652" s="7"/>
      <c r="AF652" s="7"/>
      <c r="AG652" s="7"/>
      <c r="AH652" s="7"/>
      <c r="AJ652" s="2"/>
      <c r="AL652" s="4" t="s">
        <v>166</v>
      </c>
      <c r="AM652" s="4" t="s">
        <v>1096</v>
      </c>
      <c r="AO652" s="7"/>
      <c r="AP652" s="7"/>
    </row>
    <row r="653" spans="10:42">
      <c r="J653" s="2"/>
      <c r="K653" s="2"/>
      <c r="L653" s="2"/>
      <c r="M653" s="2"/>
      <c r="N653" s="2"/>
      <c r="X653" s="7"/>
      <c r="Y653" s="7"/>
      <c r="Z653" s="7"/>
      <c r="AA653" s="7"/>
      <c r="AB653" s="7"/>
      <c r="AC653" s="7"/>
      <c r="AD653" s="7"/>
      <c r="AE653" s="7"/>
      <c r="AF653" s="7"/>
      <c r="AG653" s="7"/>
      <c r="AH653" s="7"/>
      <c r="AJ653" s="2"/>
      <c r="AL653" s="4" t="s">
        <v>166</v>
      </c>
      <c r="AM653" s="4" t="s">
        <v>1097</v>
      </c>
      <c r="AO653" s="7"/>
      <c r="AP653" s="7"/>
    </row>
    <row r="654" spans="10:42">
      <c r="J654" s="2"/>
      <c r="K654" s="2"/>
      <c r="L654" s="2"/>
      <c r="M654" s="2"/>
      <c r="N654" s="2"/>
      <c r="X654" s="7"/>
      <c r="Y654" s="7"/>
      <c r="Z654" s="7"/>
      <c r="AA654" s="7"/>
      <c r="AB654" s="7"/>
      <c r="AC654" s="7"/>
      <c r="AD654" s="7"/>
      <c r="AE654" s="7"/>
      <c r="AF654" s="7"/>
      <c r="AG654" s="7"/>
      <c r="AH654" s="7"/>
      <c r="AJ654" s="2"/>
      <c r="AL654" s="4" t="s">
        <v>166</v>
      </c>
      <c r="AM654" s="4" t="s">
        <v>1098</v>
      </c>
      <c r="AO654" s="7"/>
      <c r="AP654" s="7"/>
    </row>
    <row r="655" spans="10:42">
      <c r="J655" s="2"/>
      <c r="K655" s="2"/>
      <c r="L655" s="2"/>
      <c r="M655" s="2"/>
      <c r="N655" s="2"/>
      <c r="X655" s="7"/>
      <c r="Y655" s="7"/>
      <c r="Z655" s="7"/>
      <c r="AA655" s="7"/>
      <c r="AB655" s="7"/>
      <c r="AC655" s="7"/>
      <c r="AD655" s="7"/>
      <c r="AE655" s="7"/>
      <c r="AF655" s="7"/>
      <c r="AG655" s="7"/>
      <c r="AH655" s="7"/>
      <c r="AJ655" s="2"/>
      <c r="AL655" s="4" t="s">
        <v>166</v>
      </c>
      <c r="AM655" s="4" t="s">
        <v>1099</v>
      </c>
      <c r="AO655" s="7"/>
      <c r="AP655" s="7"/>
    </row>
    <row r="656" spans="10:42">
      <c r="J656" s="2"/>
      <c r="K656" s="2"/>
      <c r="L656" s="2"/>
      <c r="M656" s="2"/>
      <c r="N656" s="2"/>
      <c r="X656" s="7"/>
      <c r="Y656" s="7"/>
      <c r="Z656" s="7"/>
      <c r="AA656" s="7"/>
      <c r="AB656" s="7"/>
      <c r="AC656" s="7"/>
      <c r="AD656" s="7"/>
      <c r="AE656" s="7"/>
      <c r="AF656" s="7"/>
      <c r="AG656" s="7"/>
      <c r="AH656" s="7"/>
      <c r="AJ656" s="2"/>
      <c r="AL656" s="4" t="s">
        <v>166</v>
      </c>
      <c r="AM656" s="4" t="s">
        <v>1100</v>
      </c>
      <c r="AO656" s="7"/>
      <c r="AP656" s="7"/>
    </row>
    <row r="657" spans="10:42">
      <c r="J657" s="2"/>
      <c r="K657" s="2"/>
      <c r="L657" s="2"/>
      <c r="M657" s="2"/>
      <c r="N657" s="2"/>
      <c r="X657" s="7"/>
      <c r="Y657" s="7"/>
      <c r="Z657" s="7"/>
      <c r="AA657" s="7"/>
      <c r="AB657" s="7"/>
      <c r="AC657" s="7"/>
      <c r="AD657" s="7"/>
      <c r="AE657" s="7"/>
      <c r="AF657" s="7"/>
      <c r="AG657" s="7"/>
      <c r="AH657" s="7"/>
      <c r="AJ657" s="2"/>
      <c r="AL657" s="4" t="s">
        <v>166</v>
      </c>
      <c r="AM657" s="4" t="s">
        <v>1101</v>
      </c>
      <c r="AO657" s="7"/>
      <c r="AP657" s="7"/>
    </row>
    <row r="658" spans="10:42">
      <c r="J658" s="2"/>
      <c r="K658" s="2"/>
      <c r="L658" s="2"/>
      <c r="M658" s="2"/>
      <c r="N658" s="2"/>
      <c r="X658" s="7"/>
      <c r="Y658" s="7"/>
      <c r="Z658" s="7"/>
      <c r="AA658" s="7"/>
      <c r="AB658" s="7"/>
      <c r="AC658" s="7"/>
      <c r="AD658" s="7"/>
      <c r="AE658" s="7"/>
      <c r="AF658" s="7"/>
      <c r="AG658" s="7"/>
      <c r="AH658" s="7"/>
      <c r="AJ658" s="2"/>
      <c r="AL658" s="4" t="s">
        <v>166</v>
      </c>
      <c r="AM658" s="4" t="s">
        <v>1102</v>
      </c>
      <c r="AO658" s="7"/>
      <c r="AP658" s="7"/>
    </row>
    <row r="659" spans="10:42">
      <c r="J659" s="2"/>
      <c r="K659" s="2"/>
      <c r="L659" s="2"/>
      <c r="M659" s="2"/>
      <c r="N659" s="2"/>
      <c r="X659" s="7"/>
      <c r="Y659" s="7"/>
      <c r="Z659" s="7"/>
      <c r="AA659" s="7"/>
      <c r="AB659" s="7"/>
      <c r="AC659" s="7"/>
      <c r="AD659" s="7"/>
      <c r="AE659" s="7"/>
      <c r="AF659" s="7"/>
      <c r="AG659" s="7"/>
      <c r="AH659" s="7"/>
      <c r="AJ659" s="2"/>
      <c r="AL659" s="4" t="s">
        <v>166</v>
      </c>
      <c r="AM659" s="4" t="s">
        <v>219</v>
      </c>
      <c r="AO659" s="7"/>
      <c r="AP659" s="7"/>
    </row>
    <row r="660" spans="10:42">
      <c r="J660" s="2"/>
      <c r="K660" s="2"/>
      <c r="L660" s="2"/>
      <c r="M660" s="2"/>
      <c r="N660" s="2"/>
      <c r="X660" s="7"/>
      <c r="Y660" s="7"/>
      <c r="Z660" s="7"/>
      <c r="AA660" s="7"/>
      <c r="AB660" s="7"/>
      <c r="AC660" s="7"/>
      <c r="AD660" s="7"/>
      <c r="AE660" s="7"/>
      <c r="AF660" s="7"/>
      <c r="AG660" s="7"/>
      <c r="AH660" s="7"/>
      <c r="AJ660" s="2"/>
      <c r="AL660" s="4" t="s">
        <v>166</v>
      </c>
      <c r="AM660" s="4" t="s">
        <v>294</v>
      </c>
      <c r="AO660" s="7"/>
      <c r="AP660" s="7"/>
    </row>
    <row r="661" spans="10:42">
      <c r="J661" s="2"/>
      <c r="K661" s="2"/>
      <c r="L661" s="2"/>
      <c r="M661" s="2"/>
      <c r="N661" s="2"/>
      <c r="X661" s="7"/>
      <c r="Y661" s="7"/>
      <c r="Z661" s="7"/>
      <c r="AA661" s="7"/>
      <c r="AB661" s="7"/>
      <c r="AC661" s="7"/>
      <c r="AD661" s="7"/>
      <c r="AE661" s="7"/>
      <c r="AF661" s="7"/>
      <c r="AG661" s="7"/>
      <c r="AH661" s="7"/>
      <c r="AJ661" s="2"/>
      <c r="AL661" s="4" t="s">
        <v>166</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166</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166</v>
      </c>
      <c r="AM663" s="4" t="s">
        <v>228</v>
      </c>
      <c r="AO663" s="7"/>
      <c r="AP663" s="7"/>
    </row>
    <row r="664" spans="10:42">
      <c r="J664" s="2"/>
      <c r="K664" s="2"/>
      <c r="L664" s="2"/>
      <c r="M664" s="2"/>
      <c r="N664" s="2"/>
      <c r="X664" s="7"/>
      <c r="Y664" s="7"/>
      <c r="Z664" s="7"/>
      <c r="AA664" s="7"/>
      <c r="AB664" s="7"/>
      <c r="AC664" s="7"/>
      <c r="AD664" s="7"/>
      <c r="AE664" s="7"/>
      <c r="AF664" s="7"/>
      <c r="AG664" s="7"/>
      <c r="AH664" s="7"/>
      <c r="AJ664" s="2"/>
      <c r="AL664" s="4" t="s">
        <v>166</v>
      </c>
      <c r="AM664" s="4" t="s">
        <v>1103</v>
      </c>
      <c r="AO664" s="7"/>
      <c r="AP664" s="7"/>
    </row>
    <row r="665" spans="10:42">
      <c r="J665" s="2"/>
      <c r="K665" s="2"/>
      <c r="L665" s="2"/>
      <c r="M665" s="2"/>
      <c r="N665" s="2"/>
      <c r="X665" s="7"/>
      <c r="Y665" s="7"/>
      <c r="Z665" s="7"/>
      <c r="AA665" s="7"/>
      <c r="AB665" s="7"/>
      <c r="AC665" s="7"/>
      <c r="AD665" s="7"/>
      <c r="AE665" s="7"/>
      <c r="AF665" s="7"/>
      <c r="AG665" s="7"/>
      <c r="AH665" s="7"/>
      <c r="AJ665" s="2"/>
      <c r="AL665" s="4" t="s">
        <v>166</v>
      </c>
      <c r="AM665" s="4" t="s">
        <v>296</v>
      </c>
      <c r="AO665" s="7"/>
      <c r="AP665" s="7"/>
    </row>
    <row r="666" spans="10:42">
      <c r="J666" s="2"/>
      <c r="K666" s="2"/>
      <c r="L666" s="2"/>
      <c r="M666" s="2"/>
      <c r="N666" s="2"/>
      <c r="X666" s="7"/>
      <c r="Y666" s="7"/>
      <c r="Z666" s="7"/>
      <c r="AA666" s="7"/>
      <c r="AB666" s="7"/>
      <c r="AC666" s="7"/>
      <c r="AD666" s="7"/>
      <c r="AE666" s="7"/>
      <c r="AF666" s="7"/>
      <c r="AG666" s="7"/>
      <c r="AH666" s="7"/>
      <c r="AJ666" s="2"/>
      <c r="AL666" s="4" t="s">
        <v>166</v>
      </c>
      <c r="AM666" s="4" t="s">
        <v>190</v>
      </c>
      <c r="AO666" s="7"/>
      <c r="AP666" s="7"/>
    </row>
    <row r="667" spans="10:42">
      <c r="J667" s="2"/>
      <c r="K667" s="2"/>
      <c r="L667" s="2"/>
      <c r="M667" s="2"/>
      <c r="N667" s="2"/>
      <c r="X667" s="7"/>
      <c r="Y667" s="7"/>
      <c r="Z667" s="7"/>
      <c r="AA667" s="7"/>
      <c r="AB667" s="7"/>
      <c r="AC667" s="7"/>
      <c r="AD667" s="7"/>
      <c r="AE667" s="7"/>
      <c r="AF667" s="7"/>
      <c r="AG667" s="7"/>
      <c r="AH667" s="7"/>
      <c r="AJ667" s="2"/>
      <c r="AL667" s="4" t="s">
        <v>166</v>
      </c>
      <c r="AM667" s="4" t="s">
        <v>1104</v>
      </c>
      <c r="AO667" s="7"/>
      <c r="AP667" s="7"/>
    </row>
    <row r="668" spans="10:42">
      <c r="J668" s="2"/>
      <c r="K668" s="2"/>
      <c r="L668" s="2"/>
      <c r="M668" s="2"/>
      <c r="N668" s="2"/>
      <c r="X668" s="7"/>
      <c r="Y668" s="7"/>
      <c r="Z668" s="7"/>
      <c r="AA668" s="7"/>
      <c r="AB668" s="7"/>
      <c r="AC668" s="7"/>
      <c r="AD668" s="7"/>
      <c r="AE668" s="7"/>
      <c r="AF668" s="7"/>
      <c r="AG668" s="7"/>
      <c r="AH668" s="7"/>
      <c r="AJ668" s="2"/>
      <c r="AL668" s="4" t="s">
        <v>166</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166</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166</v>
      </c>
      <c r="AM670" s="4" t="s">
        <v>239</v>
      </c>
      <c r="AO670" s="7"/>
      <c r="AP670" s="7"/>
    </row>
    <row r="671" spans="10:42">
      <c r="J671" s="2"/>
      <c r="K671" s="2"/>
      <c r="L671" s="2"/>
      <c r="M671" s="2"/>
      <c r="N671" s="2"/>
      <c r="X671" s="7"/>
      <c r="Y671" s="7"/>
      <c r="Z671" s="7"/>
      <c r="AA671" s="7"/>
      <c r="AB671" s="7"/>
      <c r="AC671" s="7"/>
      <c r="AD671" s="7"/>
      <c r="AE671" s="7"/>
      <c r="AF671" s="7"/>
      <c r="AG671" s="7"/>
      <c r="AH671" s="7"/>
      <c r="AJ671" s="2"/>
      <c r="AL671" s="4" t="s">
        <v>166</v>
      </c>
      <c r="AM671" s="4" t="s">
        <v>1105</v>
      </c>
      <c r="AO671" s="7"/>
      <c r="AP671" s="7"/>
    </row>
    <row r="672" spans="10:42">
      <c r="J672" s="2"/>
      <c r="K672" s="2"/>
      <c r="L672" s="2"/>
      <c r="M672" s="2"/>
      <c r="N672" s="2"/>
      <c r="X672" s="7"/>
      <c r="Y672" s="7"/>
      <c r="Z672" s="7"/>
      <c r="AA672" s="7"/>
      <c r="AB672" s="7"/>
      <c r="AC672" s="7"/>
      <c r="AD672" s="7"/>
      <c r="AE672" s="7"/>
      <c r="AF672" s="7"/>
      <c r="AG672" s="7"/>
      <c r="AH672" s="7"/>
      <c r="AJ672" s="2"/>
      <c r="AL672" s="4" t="s">
        <v>166</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166</v>
      </c>
      <c r="AM673" s="4" t="s">
        <v>247</v>
      </c>
      <c r="AO673" s="7"/>
      <c r="AP673" s="7"/>
    </row>
    <row r="674" spans="10:42">
      <c r="J674" s="2"/>
      <c r="K674" s="2"/>
      <c r="L674" s="2"/>
      <c r="M674" s="2"/>
      <c r="N674" s="2"/>
      <c r="X674" s="7"/>
      <c r="Y674" s="7"/>
      <c r="Z674" s="7"/>
      <c r="AA674" s="7"/>
      <c r="AB674" s="7"/>
      <c r="AC674" s="7"/>
      <c r="AD674" s="7"/>
      <c r="AE674" s="7"/>
      <c r="AF674" s="7"/>
      <c r="AG674" s="7"/>
      <c r="AH674" s="7"/>
      <c r="AJ674" s="2"/>
      <c r="AL674" s="4" t="s">
        <v>166</v>
      </c>
      <c r="AM674" s="4" t="s">
        <v>1106</v>
      </c>
      <c r="AO674" s="7"/>
      <c r="AP674" s="7"/>
    </row>
    <row r="675" spans="10:42">
      <c r="J675" s="2"/>
      <c r="K675" s="2"/>
      <c r="L675" s="2"/>
      <c r="M675" s="2"/>
      <c r="N675" s="2"/>
      <c r="X675" s="7"/>
      <c r="Y675" s="7"/>
      <c r="Z675" s="7"/>
      <c r="AA675" s="7"/>
      <c r="AB675" s="7"/>
      <c r="AC675" s="7"/>
      <c r="AD675" s="7"/>
      <c r="AE675" s="7"/>
      <c r="AF675" s="7"/>
      <c r="AG675" s="7"/>
      <c r="AH675" s="7"/>
      <c r="AJ675" s="2"/>
      <c r="AL675" s="4" t="s">
        <v>166</v>
      </c>
      <c r="AM675" s="4" t="s">
        <v>1107</v>
      </c>
      <c r="AO675" s="7"/>
      <c r="AP675" s="7"/>
    </row>
    <row r="676" spans="10:42">
      <c r="J676" s="2"/>
      <c r="K676" s="2"/>
      <c r="L676" s="2"/>
      <c r="M676" s="2"/>
      <c r="N676" s="2"/>
      <c r="X676" s="7"/>
      <c r="Y676" s="7"/>
      <c r="Z676" s="7"/>
      <c r="AA676" s="7"/>
      <c r="AB676" s="7"/>
      <c r="AC676" s="7"/>
      <c r="AD676" s="7"/>
      <c r="AE676" s="7"/>
      <c r="AF676" s="7"/>
      <c r="AG676" s="7"/>
      <c r="AH676" s="7"/>
      <c r="AJ676" s="2"/>
      <c r="AL676" s="4" t="s">
        <v>166</v>
      </c>
      <c r="AM676" s="4" t="s">
        <v>298</v>
      </c>
      <c r="AO676" s="7"/>
      <c r="AP676" s="7"/>
    </row>
    <row r="677" spans="10:42">
      <c r="J677" s="2"/>
      <c r="K677" s="2"/>
      <c r="L677" s="2"/>
      <c r="M677" s="2"/>
      <c r="N677" s="2"/>
      <c r="X677" s="7"/>
      <c r="Y677" s="7"/>
      <c r="Z677" s="7"/>
      <c r="AA677" s="7"/>
      <c r="AB677" s="7"/>
      <c r="AC677" s="7"/>
      <c r="AD677" s="7"/>
      <c r="AE677" s="7"/>
      <c r="AF677" s="7"/>
      <c r="AG677" s="7"/>
      <c r="AH677" s="7"/>
      <c r="AJ677" s="2"/>
      <c r="AL677" s="4" t="s">
        <v>166</v>
      </c>
      <c r="AM677" s="4" t="s">
        <v>1108</v>
      </c>
      <c r="AO677" s="7"/>
      <c r="AP677" s="7"/>
    </row>
    <row r="678" spans="10:42">
      <c r="J678" s="2"/>
      <c r="K678" s="2"/>
      <c r="L678" s="2"/>
      <c r="M678" s="2"/>
      <c r="N678" s="2"/>
      <c r="X678" s="7"/>
      <c r="Y678" s="7"/>
      <c r="Z678" s="7"/>
      <c r="AA678" s="7"/>
      <c r="AB678" s="7"/>
      <c r="AC678" s="7"/>
      <c r="AD678" s="7"/>
      <c r="AE678" s="7"/>
      <c r="AF678" s="7"/>
      <c r="AG678" s="7"/>
      <c r="AH678" s="7"/>
      <c r="AJ678" s="2"/>
      <c r="AL678" s="4" t="s">
        <v>166</v>
      </c>
      <c r="AM678" s="4" t="s">
        <v>252</v>
      </c>
      <c r="AO678" s="7"/>
      <c r="AP678" s="7"/>
    </row>
    <row r="679" spans="10:42">
      <c r="J679" s="2"/>
      <c r="K679" s="2"/>
      <c r="L679" s="2"/>
      <c r="M679" s="2"/>
      <c r="N679" s="2"/>
      <c r="X679" s="7"/>
      <c r="Y679" s="7"/>
      <c r="Z679" s="7"/>
      <c r="AA679" s="7"/>
      <c r="AB679" s="7"/>
      <c r="AC679" s="7"/>
      <c r="AD679" s="7"/>
      <c r="AE679" s="7"/>
      <c r="AF679" s="7"/>
      <c r="AG679" s="7"/>
      <c r="AH679" s="7"/>
      <c r="AJ679" s="2"/>
      <c r="AL679" s="4" t="s">
        <v>166</v>
      </c>
      <c r="AM679" s="4" t="s">
        <v>531</v>
      </c>
      <c r="AO679" s="7"/>
      <c r="AP679" s="7"/>
    </row>
    <row r="680" spans="10:42">
      <c r="J680" s="2"/>
      <c r="K680" s="2"/>
      <c r="L680" s="2"/>
      <c r="M680" s="2"/>
      <c r="N680" s="2"/>
      <c r="X680" s="7"/>
      <c r="Y680" s="7"/>
      <c r="Z680" s="7"/>
      <c r="AA680" s="7"/>
      <c r="AB680" s="7"/>
      <c r="AC680" s="7"/>
      <c r="AD680" s="7"/>
      <c r="AE680" s="7"/>
      <c r="AF680" s="7"/>
      <c r="AG680" s="7"/>
      <c r="AH680" s="7"/>
      <c r="AJ680" s="2"/>
      <c r="AL680" s="4" t="s">
        <v>166</v>
      </c>
      <c r="AM680" s="4" t="s">
        <v>1109</v>
      </c>
      <c r="AO680" s="7"/>
      <c r="AP680" s="7"/>
    </row>
    <row r="681" spans="10:42">
      <c r="J681" s="2"/>
      <c r="K681" s="2"/>
      <c r="L681" s="2"/>
      <c r="M681" s="2"/>
      <c r="N681" s="2"/>
      <c r="X681" s="7"/>
      <c r="Y681" s="7"/>
      <c r="Z681" s="7"/>
      <c r="AA681" s="7"/>
      <c r="AB681" s="7"/>
      <c r="AC681" s="7"/>
      <c r="AD681" s="7"/>
      <c r="AE681" s="7"/>
      <c r="AF681" s="7"/>
      <c r="AG681" s="7"/>
      <c r="AH681" s="7"/>
      <c r="AJ681" s="2"/>
      <c r="AL681" s="4" t="s">
        <v>166</v>
      </c>
      <c r="AM681" s="4" t="s">
        <v>255</v>
      </c>
      <c r="AO681" s="7"/>
      <c r="AP681" s="7"/>
    </row>
    <row r="682" spans="10:42">
      <c r="J682" s="2"/>
      <c r="K682" s="2"/>
      <c r="L682" s="2"/>
      <c r="M682" s="2"/>
      <c r="N682" s="2"/>
      <c r="X682" s="7"/>
      <c r="Y682" s="7"/>
      <c r="Z682" s="7"/>
      <c r="AA682" s="7"/>
      <c r="AB682" s="7"/>
      <c r="AC682" s="7"/>
      <c r="AD682" s="7"/>
      <c r="AE682" s="7"/>
      <c r="AF682" s="7"/>
      <c r="AG682" s="7"/>
      <c r="AH682" s="7"/>
      <c r="AJ682" s="2"/>
      <c r="AL682" s="4" t="s">
        <v>166</v>
      </c>
      <c r="AM682" s="4" t="s">
        <v>533</v>
      </c>
      <c r="AO682" s="7"/>
      <c r="AP682" s="7"/>
    </row>
    <row r="683" spans="10:42">
      <c r="J683" s="2"/>
      <c r="K683" s="2"/>
      <c r="L683" s="2"/>
      <c r="M683" s="2"/>
      <c r="N683" s="2"/>
      <c r="X683" s="7"/>
      <c r="Y683" s="7"/>
      <c r="Z683" s="7"/>
      <c r="AA683" s="7"/>
      <c r="AB683" s="7"/>
      <c r="AC683" s="7"/>
      <c r="AD683" s="7"/>
      <c r="AE683" s="7"/>
      <c r="AF683" s="7"/>
      <c r="AG683" s="7"/>
      <c r="AH683" s="7"/>
      <c r="AJ683" s="2"/>
      <c r="AL683" s="4" t="s">
        <v>166</v>
      </c>
      <c r="AM683" s="4" t="s">
        <v>371</v>
      </c>
      <c r="AO683" s="7"/>
      <c r="AP683" s="7"/>
    </row>
    <row r="684" spans="10:42">
      <c r="J684" s="2"/>
      <c r="K684" s="2"/>
      <c r="L684" s="2"/>
      <c r="M684" s="2"/>
      <c r="N684" s="2"/>
      <c r="X684" s="7"/>
      <c r="Y684" s="7"/>
      <c r="Z684" s="7"/>
      <c r="AA684" s="7"/>
      <c r="AB684" s="7"/>
      <c r="AC684" s="7"/>
      <c r="AD684" s="7"/>
      <c r="AE684" s="7"/>
      <c r="AF684" s="7"/>
      <c r="AG684" s="7"/>
      <c r="AH684" s="7"/>
      <c r="AJ684" s="2"/>
      <c r="AL684" s="4" t="s">
        <v>166</v>
      </c>
      <c r="AM684" s="4" t="s">
        <v>257</v>
      </c>
      <c r="AO684" s="7"/>
      <c r="AP684" s="7"/>
    </row>
    <row r="685" spans="10:42">
      <c r="J685" s="2"/>
      <c r="K685" s="2"/>
      <c r="L685" s="2"/>
      <c r="M685" s="2"/>
      <c r="N685" s="2"/>
      <c r="X685" s="7"/>
      <c r="Y685" s="7"/>
      <c r="Z685" s="7"/>
      <c r="AA685" s="7"/>
      <c r="AB685" s="7"/>
      <c r="AC685" s="7"/>
      <c r="AD685" s="7"/>
      <c r="AE685" s="7"/>
      <c r="AF685" s="7"/>
      <c r="AG685" s="7"/>
      <c r="AH685" s="7"/>
      <c r="AJ685" s="2"/>
      <c r="AL685" s="4" t="s">
        <v>166</v>
      </c>
      <c r="AM685" s="4" t="s">
        <v>1110</v>
      </c>
      <c r="AO685" s="7"/>
      <c r="AP685" s="7"/>
    </row>
    <row r="686" spans="10:42">
      <c r="J686" s="2"/>
      <c r="K686" s="2"/>
      <c r="L686" s="2"/>
      <c r="M686" s="2"/>
      <c r="N686" s="2"/>
      <c r="X686" s="7"/>
      <c r="Y686" s="7"/>
      <c r="Z686" s="7"/>
      <c r="AA686" s="7"/>
      <c r="AB686" s="7"/>
      <c r="AC686" s="7"/>
      <c r="AD686" s="7"/>
      <c r="AE686" s="7"/>
      <c r="AF686" s="7"/>
      <c r="AG686" s="7"/>
      <c r="AH686" s="7"/>
      <c r="AJ686" s="2"/>
      <c r="AL686" s="4" t="s">
        <v>166</v>
      </c>
      <c r="AM686" s="4" t="s">
        <v>373</v>
      </c>
      <c r="AO686" s="7"/>
      <c r="AP686" s="7"/>
    </row>
    <row r="687" spans="10:42">
      <c r="J687" s="2"/>
      <c r="K687" s="2"/>
      <c r="L687" s="2"/>
      <c r="M687" s="2"/>
      <c r="N687" s="2"/>
      <c r="X687" s="7"/>
      <c r="Y687" s="7"/>
      <c r="Z687" s="7"/>
      <c r="AA687" s="7"/>
      <c r="AB687" s="7"/>
      <c r="AC687" s="7"/>
      <c r="AD687" s="7"/>
      <c r="AE687" s="7"/>
      <c r="AF687" s="7"/>
      <c r="AG687" s="7"/>
      <c r="AH687" s="7"/>
      <c r="AJ687" s="2"/>
      <c r="AL687" s="4" t="s">
        <v>166</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166</v>
      </c>
      <c r="AM688" s="4" t="s">
        <v>536</v>
      </c>
      <c r="AO688" s="7"/>
      <c r="AP688" s="7"/>
    </row>
    <row r="689" spans="10:42">
      <c r="J689" s="2"/>
      <c r="K689" s="2"/>
      <c r="L689" s="2"/>
      <c r="M689" s="2"/>
      <c r="N689" s="2"/>
      <c r="X689" s="7"/>
      <c r="Y689" s="7"/>
      <c r="Z689" s="7"/>
      <c r="AA689" s="7"/>
      <c r="AB689" s="7"/>
      <c r="AC689" s="7"/>
      <c r="AD689" s="7"/>
      <c r="AE689" s="7"/>
      <c r="AF689" s="7"/>
      <c r="AG689" s="7"/>
      <c r="AH689" s="7"/>
      <c r="AJ689" s="2"/>
      <c r="AL689" s="4" t="s">
        <v>166</v>
      </c>
      <c r="AM689" s="4" t="s">
        <v>1111</v>
      </c>
      <c r="AO689" s="7"/>
      <c r="AP689" s="7"/>
    </row>
    <row r="690" spans="10:42">
      <c r="J690" s="2"/>
      <c r="K690" s="2"/>
      <c r="L690" s="2"/>
      <c r="M690" s="2"/>
      <c r="N690" s="2"/>
      <c r="X690" s="7"/>
      <c r="Y690" s="7"/>
      <c r="Z690" s="7"/>
      <c r="AA690" s="7"/>
      <c r="AB690" s="7"/>
      <c r="AC690" s="7"/>
      <c r="AD690" s="7"/>
      <c r="AE690" s="7"/>
      <c r="AF690" s="7"/>
      <c r="AG690" s="7"/>
      <c r="AH690" s="7"/>
      <c r="AJ690" s="2"/>
      <c r="AL690" s="4" t="s">
        <v>166</v>
      </c>
      <c r="AM690" s="4" t="s">
        <v>1112</v>
      </c>
      <c r="AO690" s="7"/>
      <c r="AP690" s="7"/>
    </row>
    <row r="691" spans="10:42">
      <c r="J691" s="2"/>
      <c r="K691" s="2"/>
      <c r="L691" s="2"/>
      <c r="M691" s="2"/>
      <c r="N691" s="2"/>
      <c r="X691" s="7"/>
      <c r="Y691" s="7"/>
      <c r="Z691" s="7"/>
      <c r="AA691" s="7"/>
      <c r="AB691" s="7"/>
      <c r="AC691" s="7"/>
      <c r="AD691" s="7"/>
      <c r="AE691" s="7"/>
      <c r="AF691" s="7"/>
      <c r="AG691" s="7"/>
      <c r="AH691" s="7"/>
      <c r="AJ691" s="2"/>
      <c r="AL691" s="4" t="s">
        <v>166</v>
      </c>
      <c r="AM691" s="4" t="s">
        <v>1113</v>
      </c>
      <c r="AO691" s="7"/>
      <c r="AP691" s="7"/>
    </row>
    <row r="692" spans="10:42">
      <c r="J692" s="2"/>
      <c r="K692" s="2"/>
      <c r="L692" s="2"/>
      <c r="M692" s="2"/>
      <c r="N692" s="2"/>
      <c r="X692" s="7"/>
      <c r="Y692" s="7"/>
      <c r="Z692" s="7"/>
      <c r="AA692" s="7"/>
      <c r="AB692" s="7"/>
      <c r="AC692" s="7"/>
      <c r="AD692" s="7"/>
      <c r="AE692" s="7"/>
      <c r="AF692" s="7"/>
      <c r="AG692" s="7"/>
      <c r="AH692" s="7"/>
      <c r="AJ692" s="2"/>
      <c r="AL692" s="4" t="s">
        <v>166</v>
      </c>
      <c r="AM692" s="4" t="s">
        <v>1114</v>
      </c>
      <c r="AO692" s="7"/>
      <c r="AP692" s="7"/>
    </row>
    <row r="693" spans="10:42">
      <c r="J693" s="2"/>
      <c r="K693" s="2"/>
      <c r="L693" s="2"/>
      <c r="M693" s="2"/>
      <c r="N693" s="2"/>
      <c r="X693" s="7"/>
      <c r="Y693" s="7"/>
      <c r="Z693" s="7"/>
      <c r="AA693" s="7"/>
      <c r="AB693" s="7"/>
      <c r="AC693" s="7"/>
      <c r="AD693" s="7"/>
      <c r="AE693" s="7"/>
      <c r="AF693" s="7"/>
      <c r="AG693" s="7"/>
      <c r="AH693" s="7"/>
      <c r="AJ693" s="2"/>
      <c r="AL693" s="4" t="s">
        <v>166</v>
      </c>
      <c r="AM693" s="4" t="s">
        <v>1115</v>
      </c>
      <c r="AO693" s="7"/>
      <c r="AP693" s="7"/>
    </row>
    <row r="694" spans="10:42">
      <c r="J694" s="2"/>
      <c r="K694" s="2"/>
      <c r="L694" s="2"/>
      <c r="M694" s="2"/>
      <c r="N694" s="2"/>
      <c r="X694" s="7"/>
      <c r="Y694" s="7"/>
      <c r="Z694" s="7"/>
      <c r="AA694" s="7"/>
      <c r="AB694" s="7"/>
      <c r="AC694" s="7"/>
      <c r="AD694" s="7"/>
      <c r="AE694" s="7"/>
      <c r="AF694" s="7"/>
      <c r="AG694" s="7"/>
      <c r="AH694" s="7"/>
      <c r="AJ694" s="2"/>
      <c r="AL694" s="4" t="s">
        <v>166</v>
      </c>
      <c r="AM694" s="4" t="s">
        <v>1116</v>
      </c>
      <c r="AO694" s="7"/>
      <c r="AP694" s="7"/>
    </row>
    <row r="695" spans="10:42">
      <c r="J695" s="2"/>
      <c r="K695" s="2"/>
      <c r="L695" s="2"/>
      <c r="M695" s="2"/>
      <c r="N695" s="2"/>
      <c r="X695" s="7"/>
      <c r="Y695" s="7"/>
      <c r="Z695" s="7"/>
      <c r="AA695" s="7"/>
      <c r="AB695" s="7"/>
      <c r="AC695" s="7"/>
      <c r="AD695" s="7"/>
      <c r="AE695" s="7"/>
      <c r="AF695" s="7"/>
      <c r="AG695" s="7"/>
      <c r="AH695" s="7"/>
      <c r="AJ695" s="2"/>
      <c r="AL695" s="4" t="s">
        <v>166</v>
      </c>
      <c r="AM695" s="4" t="s">
        <v>1117</v>
      </c>
      <c r="AO695" s="7"/>
      <c r="AP695" s="7"/>
    </row>
    <row r="696" spans="10:42">
      <c r="J696" s="2"/>
      <c r="K696" s="2"/>
      <c r="L696" s="2"/>
      <c r="M696" s="2"/>
      <c r="N696" s="2"/>
      <c r="X696" s="7"/>
      <c r="Y696" s="7"/>
      <c r="Z696" s="7"/>
      <c r="AA696" s="7"/>
      <c r="AB696" s="7"/>
      <c r="AC696" s="7"/>
      <c r="AD696" s="7"/>
      <c r="AE696" s="7"/>
      <c r="AF696" s="7"/>
      <c r="AG696" s="7"/>
      <c r="AH696" s="7"/>
      <c r="AJ696" s="2"/>
      <c r="AL696" s="4" t="s">
        <v>166</v>
      </c>
      <c r="AM696" s="4" t="s">
        <v>1118</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1119</v>
      </c>
      <c r="AO697" s="7"/>
      <c r="AP697" s="7"/>
    </row>
    <row r="698" spans="10:42">
      <c r="J698" s="2"/>
      <c r="K698" s="2"/>
      <c r="L698" s="2"/>
      <c r="M698" s="2"/>
      <c r="N698" s="2"/>
      <c r="X698" s="7"/>
      <c r="Y698" s="7"/>
      <c r="Z698" s="7"/>
      <c r="AA698" s="7"/>
      <c r="AB698" s="7"/>
      <c r="AC698" s="7"/>
      <c r="AD698" s="7"/>
      <c r="AE698" s="7"/>
      <c r="AF698" s="7"/>
      <c r="AG698" s="7"/>
      <c r="AH698" s="7"/>
      <c r="AJ698" s="2"/>
      <c r="AL698" s="4" t="s">
        <v>168</v>
      </c>
      <c r="AM698" s="4" t="s">
        <v>1120</v>
      </c>
      <c r="AO698" s="7"/>
      <c r="AP698" s="7"/>
    </row>
    <row r="699" spans="10:42">
      <c r="J699" s="2"/>
      <c r="K699" s="2"/>
      <c r="L699" s="2"/>
      <c r="M699" s="2"/>
      <c r="N699" s="2"/>
      <c r="X699" s="7"/>
      <c r="Y699" s="7"/>
      <c r="Z699" s="7"/>
      <c r="AA699" s="7"/>
      <c r="AB699" s="7"/>
      <c r="AC699" s="7"/>
      <c r="AD699" s="7"/>
      <c r="AE699" s="7"/>
      <c r="AF699" s="7"/>
      <c r="AG699" s="7"/>
      <c r="AH699" s="7"/>
      <c r="AJ699" s="2"/>
      <c r="AL699" s="4" t="s">
        <v>168</v>
      </c>
      <c r="AM699" s="4" t="s">
        <v>1121</v>
      </c>
      <c r="AO699" s="7"/>
      <c r="AP699" s="7"/>
    </row>
    <row r="700" spans="10:42">
      <c r="J700" s="2"/>
      <c r="K700" s="2"/>
      <c r="L700" s="2"/>
      <c r="M700" s="2"/>
      <c r="N700" s="2"/>
      <c r="X700" s="7"/>
      <c r="Y700" s="7"/>
      <c r="Z700" s="7"/>
      <c r="AA700" s="7"/>
      <c r="AB700" s="7"/>
      <c r="AC700" s="7"/>
      <c r="AD700" s="7"/>
      <c r="AE700" s="7"/>
      <c r="AF700" s="7"/>
      <c r="AG700" s="7"/>
      <c r="AH700" s="7"/>
      <c r="AJ700" s="2"/>
      <c r="AL700" s="4" t="s">
        <v>168</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168</v>
      </c>
      <c r="AM701" s="4" t="s">
        <v>302</v>
      </c>
      <c r="AO701" s="7"/>
      <c r="AP701" s="7"/>
    </row>
    <row r="702" spans="10:42">
      <c r="J702" s="2"/>
      <c r="K702" s="2"/>
      <c r="L702" s="2"/>
      <c r="M702" s="2"/>
      <c r="N702" s="2"/>
      <c r="X702" s="7"/>
      <c r="Y702" s="7"/>
      <c r="Z702" s="7"/>
      <c r="AA702" s="7"/>
      <c r="AB702" s="7"/>
      <c r="AC702" s="7"/>
      <c r="AD702" s="7"/>
      <c r="AE702" s="7"/>
      <c r="AF702" s="7"/>
      <c r="AG702" s="7"/>
      <c r="AH702" s="7"/>
      <c r="AJ702" s="2"/>
      <c r="AL702" s="4" t="s">
        <v>168</v>
      </c>
      <c r="AM702" s="4" t="s">
        <v>375</v>
      </c>
      <c r="AO702" s="7"/>
      <c r="AP702" s="7"/>
    </row>
    <row r="703" spans="10:42">
      <c r="J703" s="2"/>
      <c r="K703" s="2"/>
      <c r="L703" s="2"/>
      <c r="M703" s="2"/>
      <c r="N703" s="2"/>
      <c r="X703" s="7"/>
      <c r="Y703" s="7"/>
      <c r="Z703" s="7"/>
      <c r="AA703" s="7"/>
      <c r="AB703" s="7"/>
      <c r="AC703" s="7"/>
      <c r="AD703" s="7"/>
      <c r="AE703" s="7"/>
      <c r="AF703" s="7"/>
      <c r="AG703" s="7"/>
      <c r="AH703" s="7"/>
      <c r="AJ703" s="2"/>
      <c r="AL703" s="4" t="s">
        <v>168</v>
      </c>
      <c r="AM703" s="4" t="s">
        <v>259</v>
      </c>
      <c r="AO703" s="7"/>
      <c r="AP703" s="7"/>
    </row>
    <row r="704" spans="10:42">
      <c r="J704" s="2"/>
      <c r="K704" s="2"/>
      <c r="L704" s="2"/>
      <c r="M704" s="2"/>
      <c r="N704" s="2"/>
      <c r="X704" s="7"/>
      <c r="Y704" s="7"/>
      <c r="Z704" s="7"/>
      <c r="AA704" s="7"/>
      <c r="AB704" s="7"/>
      <c r="AC704" s="7"/>
      <c r="AD704" s="7"/>
      <c r="AE704" s="7"/>
      <c r="AF704" s="7"/>
      <c r="AG704" s="7"/>
      <c r="AH704" s="7"/>
      <c r="AJ704" s="2"/>
      <c r="AL704" s="4" t="s">
        <v>168</v>
      </c>
      <c r="AM704" s="4" t="s">
        <v>304</v>
      </c>
      <c r="AO704" s="7"/>
      <c r="AP704" s="7"/>
    </row>
    <row r="705" spans="10:42">
      <c r="J705" s="2"/>
      <c r="K705" s="2"/>
      <c r="L705" s="2"/>
      <c r="M705" s="2"/>
      <c r="N705" s="2"/>
      <c r="X705" s="7"/>
      <c r="Y705" s="7"/>
      <c r="Z705" s="7"/>
      <c r="AA705" s="7"/>
      <c r="AB705" s="7"/>
      <c r="AC705" s="7"/>
      <c r="AD705" s="7"/>
      <c r="AE705" s="7"/>
      <c r="AF705" s="7"/>
      <c r="AG705" s="7"/>
      <c r="AH705" s="7"/>
      <c r="AJ705" s="2"/>
      <c r="AL705" s="4" t="s">
        <v>168</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168</v>
      </c>
      <c r="AM706" s="4" t="s">
        <v>379</v>
      </c>
      <c r="AO706" s="7"/>
      <c r="AP706" s="7"/>
    </row>
    <row r="707" spans="10:42">
      <c r="J707" s="2"/>
      <c r="K707" s="2"/>
      <c r="L707" s="2"/>
      <c r="M707" s="2"/>
      <c r="N707" s="2"/>
      <c r="X707" s="7"/>
      <c r="Y707" s="7"/>
      <c r="Z707" s="7"/>
      <c r="AA707" s="7"/>
      <c r="AB707" s="7"/>
      <c r="AC707" s="7"/>
      <c r="AD707" s="7"/>
      <c r="AE707" s="7"/>
      <c r="AF707" s="7"/>
      <c r="AG707" s="7"/>
      <c r="AH707" s="7"/>
      <c r="AJ707" s="2"/>
      <c r="AL707" s="4" t="s">
        <v>168</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168</v>
      </c>
      <c r="AM708" s="4" t="s">
        <v>308</v>
      </c>
      <c r="AO708" s="7"/>
      <c r="AP708" s="7"/>
    </row>
    <row r="709" spans="10:42">
      <c r="J709" s="2"/>
      <c r="K709" s="2"/>
      <c r="L709" s="2"/>
      <c r="M709" s="2"/>
      <c r="N709" s="2"/>
      <c r="X709" s="7"/>
      <c r="Y709" s="7"/>
      <c r="Z709" s="7"/>
      <c r="AA709" s="7"/>
      <c r="AB709" s="7"/>
      <c r="AC709" s="7"/>
      <c r="AD709" s="7"/>
      <c r="AE709" s="7"/>
      <c r="AF709" s="7"/>
      <c r="AG709" s="7"/>
      <c r="AH709" s="7"/>
      <c r="AJ709" s="2"/>
      <c r="AL709" s="4" t="s">
        <v>168</v>
      </c>
      <c r="AM709" s="4" t="s">
        <v>540</v>
      </c>
      <c r="AO709" s="7"/>
      <c r="AP709" s="7"/>
    </row>
    <row r="710" spans="10:42">
      <c r="J710" s="2"/>
      <c r="K710" s="2"/>
      <c r="L710" s="2"/>
      <c r="M710" s="2"/>
      <c r="N710" s="2"/>
      <c r="X710" s="7"/>
      <c r="Y710" s="7"/>
      <c r="Z710" s="7"/>
      <c r="AA710" s="7"/>
      <c r="AB710" s="7"/>
      <c r="AC710" s="7"/>
      <c r="AD710" s="7"/>
      <c r="AE710" s="7"/>
      <c r="AF710" s="7"/>
      <c r="AG710" s="7"/>
      <c r="AH710" s="7"/>
      <c r="AJ710" s="2"/>
      <c r="AL710" s="4" t="s">
        <v>168</v>
      </c>
      <c r="AM710" s="4" t="s">
        <v>261</v>
      </c>
      <c r="AO710" s="7"/>
      <c r="AP710" s="7"/>
    </row>
    <row r="711" spans="10:42">
      <c r="J711" s="2"/>
      <c r="K711" s="2"/>
      <c r="L711" s="2"/>
      <c r="M711" s="2"/>
      <c r="N711" s="2"/>
      <c r="X711" s="7"/>
      <c r="Y711" s="7"/>
      <c r="Z711" s="7"/>
      <c r="AA711" s="7"/>
      <c r="AB711" s="7"/>
      <c r="AC711" s="7"/>
      <c r="AD711" s="7"/>
      <c r="AE711" s="7"/>
      <c r="AF711" s="7"/>
      <c r="AG711" s="7"/>
      <c r="AH711" s="7"/>
      <c r="AJ711" s="2"/>
      <c r="AL711" s="4" t="s">
        <v>168</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168</v>
      </c>
      <c r="AM712" s="4" t="s">
        <v>383</v>
      </c>
      <c r="AO712" s="7"/>
      <c r="AP712" s="7"/>
    </row>
    <row r="713" spans="10:42">
      <c r="J713" s="2"/>
      <c r="K713" s="2"/>
      <c r="L713" s="2"/>
      <c r="M713" s="2"/>
      <c r="N713" s="2"/>
      <c r="X713" s="7"/>
      <c r="Y713" s="7"/>
      <c r="Z713" s="7"/>
      <c r="AA713" s="7"/>
      <c r="AB713" s="7"/>
      <c r="AC713" s="7"/>
      <c r="AD713" s="7"/>
      <c r="AE713" s="7"/>
      <c r="AF713" s="7"/>
      <c r="AG713" s="7"/>
      <c r="AH713" s="7"/>
      <c r="AJ713" s="2"/>
      <c r="AL713" s="4" t="s">
        <v>168</v>
      </c>
      <c r="AM713" s="4" t="s">
        <v>1122</v>
      </c>
      <c r="AO713" s="7"/>
      <c r="AP713" s="7"/>
    </row>
    <row r="714" spans="10:42">
      <c r="J714" s="2"/>
      <c r="K714" s="2"/>
      <c r="L714" s="2"/>
      <c r="M714" s="2"/>
      <c r="N714" s="2"/>
      <c r="X714" s="7"/>
      <c r="Y714" s="7"/>
      <c r="Z714" s="7"/>
      <c r="AA714" s="7"/>
      <c r="AB714" s="7"/>
      <c r="AC714" s="7"/>
      <c r="AD714" s="7"/>
      <c r="AE714" s="7"/>
      <c r="AF714" s="7"/>
      <c r="AG714" s="7"/>
      <c r="AH714" s="7"/>
      <c r="AJ714" s="2"/>
      <c r="AL714" s="4" t="s">
        <v>168</v>
      </c>
      <c r="AM714" s="4" t="s">
        <v>385</v>
      </c>
      <c r="AO714" s="7"/>
      <c r="AP714" s="7"/>
    </row>
    <row r="715" spans="10:42">
      <c r="J715" s="2"/>
      <c r="K715" s="2"/>
      <c r="L715" s="2"/>
      <c r="M715" s="2"/>
      <c r="N715" s="2"/>
      <c r="X715" s="7"/>
      <c r="Y715" s="7"/>
      <c r="Z715" s="7"/>
      <c r="AA715" s="7"/>
      <c r="AB715" s="7"/>
      <c r="AC715" s="7"/>
      <c r="AD715" s="7"/>
      <c r="AE715" s="7"/>
      <c r="AF715" s="7"/>
      <c r="AG715" s="7"/>
      <c r="AH715" s="7"/>
      <c r="AJ715" s="2"/>
      <c r="AL715" s="4" t="s">
        <v>168</v>
      </c>
      <c r="AM715" s="4" t="s">
        <v>1123</v>
      </c>
      <c r="AO715" s="7"/>
      <c r="AP715" s="7"/>
    </row>
    <row r="716" spans="10:42">
      <c r="J716" s="2"/>
      <c r="K716" s="2"/>
      <c r="L716" s="2"/>
      <c r="M716" s="2"/>
      <c r="N716" s="2"/>
      <c r="X716" s="7"/>
      <c r="Y716" s="7"/>
      <c r="Z716" s="7"/>
      <c r="AA716" s="7"/>
      <c r="AB716" s="7"/>
      <c r="AC716" s="7"/>
      <c r="AD716" s="7"/>
      <c r="AE716" s="7"/>
      <c r="AF716" s="7"/>
      <c r="AG716" s="7"/>
      <c r="AH716" s="7"/>
      <c r="AJ716" s="2"/>
      <c r="AL716" s="4" t="s">
        <v>168</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168</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168</v>
      </c>
      <c r="AM718" s="4" t="s">
        <v>391</v>
      </c>
      <c r="AO718" s="7"/>
      <c r="AP718" s="7"/>
    </row>
    <row r="719" spans="10:42">
      <c r="J719" s="2"/>
      <c r="K719" s="2"/>
      <c r="L719" s="2"/>
      <c r="M719" s="2"/>
      <c r="N719" s="2"/>
      <c r="X719" s="7"/>
      <c r="Y719" s="7"/>
      <c r="Z719" s="7"/>
      <c r="AA719" s="7"/>
      <c r="AB719" s="7"/>
      <c r="AC719" s="7"/>
      <c r="AD719" s="7"/>
      <c r="AE719" s="7"/>
      <c r="AF719" s="7"/>
      <c r="AG719" s="7"/>
      <c r="AH719" s="7"/>
      <c r="AJ719" s="2"/>
      <c r="AL719" s="4" t="s">
        <v>168</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168</v>
      </c>
      <c r="AM720" s="4" t="s">
        <v>544</v>
      </c>
      <c r="AO720" s="7"/>
      <c r="AP720" s="7"/>
    </row>
    <row r="721" spans="10:42">
      <c r="J721" s="2"/>
      <c r="K721" s="2"/>
      <c r="L721" s="2"/>
      <c r="M721" s="2"/>
      <c r="N721" s="2"/>
      <c r="X721" s="7"/>
      <c r="Y721" s="7"/>
      <c r="Z721" s="7"/>
      <c r="AA721" s="7"/>
      <c r="AB721" s="7"/>
      <c r="AC721" s="7"/>
      <c r="AD721" s="7"/>
      <c r="AE721" s="7"/>
      <c r="AF721" s="7"/>
      <c r="AG721" s="7"/>
      <c r="AH721" s="7"/>
      <c r="AJ721" s="2"/>
      <c r="AL721" s="4" t="s">
        <v>168</v>
      </c>
      <c r="AM721" s="4" t="s">
        <v>1124</v>
      </c>
      <c r="AO721" s="7"/>
      <c r="AP721" s="7"/>
    </row>
    <row r="722" spans="10:42">
      <c r="J722" s="2"/>
      <c r="K722" s="2"/>
      <c r="L722" s="2"/>
      <c r="M722" s="2"/>
      <c r="N722" s="2"/>
      <c r="X722" s="7"/>
      <c r="Y722" s="7"/>
      <c r="Z722" s="7"/>
      <c r="AA722" s="7"/>
      <c r="AB722" s="7"/>
      <c r="AC722" s="7"/>
      <c r="AD722" s="7"/>
      <c r="AE722" s="7"/>
      <c r="AF722" s="7"/>
      <c r="AG722" s="7"/>
      <c r="AH722" s="7"/>
      <c r="AJ722" s="2"/>
      <c r="AL722" s="4" t="s">
        <v>168</v>
      </c>
      <c r="AM722" s="4" t="s">
        <v>1125</v>
      </c>
      <c r="AO722" s="7"/>
      <c r="AP722" s="7"/>
    </row>
    <row r="723" spans="10:42">
      <c r="J723" s="2"/>
      <c r="K723" s="2"/>
      <c r="L723" s="2"/>
      <c r="M723" s="2"/>
      <c r="N723" s="2"/>
      <c r="X723" s="7"/>
      <c r="Y723" s="7"/>
      <c r="Z723" s="7"/>
      <c r="AA723" s="7"/>
      <c r="AB723" s="7"/>
      <c r="AC723" s="7"/>
      <c r="AD723" s="7"/>
      <c r="AE723" s="7"/>
      <c r="AF723" s="7"/>
      <c r="AG723" s="7"/>
      <c r="AH723" s="7"/>
      <c r="AJ723" s="2"/>
      <c r="AL723" s="4" t="s">
        <v>168</v>
      </c>
      <c r="AM723" s="4" t="s">
        <v>1126</v>
      </c>
      <c r="AO723" s="7"/>
      <c r="AP723" s="7"/>
    </row>
    <row r="724" spans="10:42">
      <c r="J724" s="2"/>
      <c r="K724" s="2"/>
      <c r="L724" s="2"/>
      <c r="M724" s="2"/>
      <c r="N724" s="2"/>
      <c r="X724" s="7"/>
      <c r="Y724" s="7"/>
      <c r="Z724" s="7"/>
      <c r="AA724" s="7"/>
      <c r="AB724" s="7"/>
      <c r="AC724" s="7"/>
      <c r="AD724" s="7"/>
      <c r="AE724" s="7"/>
      <c r="AF724" s="7"/>
      <c r="AG724" s="7"/>
      <c r="AH724" s="7"/>
      <c r="AJ724" s="2"/>
      <c r="AL724" s="4" t="s">
        <v>168</v>
      </c>
      <c r="AM724" s="4" t="s">
        <v>1127</v>
      </c>
      <c r="AO724" s="7"/>
      <c r="AP724" s="7"/>
    </row>
    <row r="725" spans="10:42">
      <c r="J725" s="2"/>
      <c r="K725" s="2"/>
      <c r="L725" s="2"/>
      <c r="M725" s="2"/>
      <c r="N725" s="2"/>
      <c r="X725" s="7"/>
      <c r="Y725" s="7"/>
      <c r="Z725" s="7"/>
      <c r="AA725" s="7"/>
      <c r="AB725" s="7"/>
      <c r="AC725" s="7"/>
      <c r="AD725" s="7"/>
      <c r="AE725" s="7"/>
      <c r="AF725" s="7"/>
      <c r="AG725" s="7"/>
      <c r="AH725" s="7"/>
      <c r="AJ725" s="2"/>
      <c r="AL725" s="4" t="s">
        <v>168</v>
      </c>
      <c r="AM725" s="4" t="s">
        <v>1128</v>
      </c>
      <c r="AO725" s="7"/>
      <c r="AP725" s="7"/>
    </row>
    <row r="726" spans="10:42">
      <c r="J726" s="2"/>
      <c r="K726" s="2"/>
      <c r="L726" s="2"/>
      <c r="M726" s="2"/>
      <c r="N726" s="2"/>
      <c r="X726" s="7"/>
      <c r="Y726" s="7"/>
      <c r="Z726" s="7"/>
      <c r="AA726" s="7"/>
      <c r="AB726" s="7"/>
      <c r="AC726" s="7"/>
      <c r="AD726" s="7"/>
      <c r="AE726" s="7"/>
      <c r="AF726" s="7"/>
      <c r="AG726" s="7"/>
      <c r="AH726" s="7"/>
      <c r="AJ726" s="2"/>
      <c r="AL726" s="4" t="s">
        <v>168</v>
      </c>
      <c r="AM726" s="4" t="s">
        <v>802</v>
      </c>
      <c r="AO726" s="7"/>
      <c r="AP726" s="7"/>
    </row>
    <row r="727" spans="10:42">
      <c r="J727" s="2"/>
      <c r="K727" s="2"/>
      <c r="L727" s="2"/>
      <c r="M727" s="2"/>
      <c r="N727" s="2"/>
      <c r="X727" s="7"/>
      <c r="Y727" s="7"/>
      <c r="Z727" s="7"/>
      <c r="AA727" s="7"/>
      <c r="AB727" s="7"/>
      <c r="AC727" s="7"/>
      <c r="AD727" s="7"/>
      <c r="AE727" s="7"/>
      <c r="AF727" s="7"/>
      <c r="AG727" s="7"/>
      <c r="AH727" s="7"/>
      <c r="AJ727" s="2"/>
      <c r="AL727" s="4" t="s">
        <v>168</v>
      </c>
      <c r="AM727" s="4" t="s">
        <v>1129</v>
      </c>
      <c r="AO727" s="7"/>
      <c r="AP727" s="7"/>
    </row>
    <row r="728" spans="10:42">
      <c r="J728" s="2"/>
      <c r="K728" s="2"/>
      <c r="L728" s="2"/>
      <c r="M728" s="2"/>
      <c r="N728" s="2"/>
      <c r="X728" s="7"/>
      <c r="Y728" s="7"/>
      <c r="Z728" s="7"/>
      <c r="AA728" s="7"/>
      <c r="AB728" s="7"/>
      <c r="AC728" s="7"/>
      <c r="AD728" s="7"/>
      <c r="AE728" s="7"/>
      <c r="AF728" s="7"/>
      <c r="AG728" s="7"/>
      <c r="AH728" s="7"/>
      <c r="AJ728" s="2"/>
      <c r="AL728" s="4" t="s">
        <v>168</v>
      </c>
      <c r="AM728" s="4" t="s">
        <v>1130</v>
      </c>
      <c r="AO728" s="7"/>
      <c r="AP728" s="7"/>
    </row>
    <row r="729" spans="10:42">
      <c r="J729" s="2"/>
      <c r="K729" s="2"/>
      <c r="L729" s="2"/>
      <c r="M729" s="2"/>
      <c r="N729" s="2"/>
      <c r="X729" s="7"/>
      <c r="Y729" s="7"/>
      <c r="Z729" s="7"/>
      <c r="AA729" s="7"/>
      <c r="AB729" s="7"/>
      <c r="AC729" s="7"/>
      <c r="AD729" s="7"/>
      <c r="AE729" s="7"/>
      <c r="AF729" s="7"/>
      <c r="AG729" s="7"/>
      <c r="AH729" s="7"/>
      <c r="AJ729" s="2"/>
      <c r="AL729" s="4" t="s">
        <v>168</v>
      </c>
      <c r="AM729" s="4" t="s">
        <v>393</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547</v>
      </c>
      <c r="AO730" s="7"/>
      <c r="AP730" s="7"/>
    </row>
    <row r="731" spans="10:42">
      <c r="J731" s="2"/>
      <c r="K731" s="2"/>
      <c r="L731" s="2"/>
      <c r="M731" s="2"/>
      <c r="N731" s="2"/>
      <c r="X731" s="7"/>
      <c r="Y731" s="7"/>
      <c r="Z731" s="7"/>
      <c r="AA731" s="7"/>
      <c r="AB731" s="7"/>
      <c r="AC731" s="7"/>
      <c r="AD731" s="7"/>
      <c r="AE731" s="7"/>
      <c r="AF731" s="7"/>
      <c r="AG731" s="7"/>
      <c r="AH731" s="7"/>
      <c r="AJ731" s="2"/>
      <c r="AL731" s="4" t="s">
        <v>170</v>
      </c>
      <c r="AM731" s="4" t="s">
        <v>804</v>
      </c>
      <c r="AO731" s="7"/>
      <c r="AP731" s="7"/>
    </row>
    <row r="732" spans="10:42">
      <c r="J732" s="2"/>
      <c r="K732" s="2"/>
      <c r="L732" s="2"/>
      <c r="M732" s="2"/>
      <c r="N732" s="2"/>
      <c r="X732" s="7"/>
      <c r="Y732" s="7"/>
      <c r="Z732" s="7"/>
      <c r="AA732" s="7"/>
      <c r="AB732" s="7"/>
      <c r="AC732" s="7"/>
      <c r="AD732" s="7"/>
      <c r="AE732" s="7"/>
      <c r="AF732" s="7"/>
      <c r="AG732" s="7"/>
      <c r="AH732" s="7"/>
      <c r="AJ732" s="2"/>
      <c r="AL732" s="4" t="s">
        <v>170</v>
      </c>
      <c r="AM732" s="4" t="s">
        <v>1131</v>
      </c>
      <c r="AO732" s="7"/>
      <c r="AP732" s="7"/>
    </row>
    <row r="733" spans="10:42">
      <c r="J733" s="2"/>
      <c r="K733" s="2"/>
      <c r="L733" s="2"/>
      <c r="M733" s="2"/>
      <c r="N733" s="2"/>
      <c r="X733" s="7"/>
      <c r="Y733" s="7"/>
      <c r="Z733" s="7"/>
      <c r="AA733" s="7"/>
      <c r="AB733" s="7"/>
      <c r="AC733" s="7"/>
      <c r="AD733" s="7"/>
      <c r="AE733" s="7"/>
      <c r="AF733" s="7"/>
      <c r="AG733" s="7"/>
      <c r="AH733" s="7"/>
      <c r="AJ733" s="2"/>
      <c r="AL733" s="4" t="s">
        <v>170</v>
      </c>
      <c r="AM733" s="4" t="s">
        <v>1132</v>
      </c>
      <c r="AO733" s="7"/>
      <c r="AP733" s="7"/>
    </row>
    <row r="734" spans="10:42">
      <c r="J734" s="2"/>
      <c r="K734" s="2"/>
      <c r="L734" s="2"/>
      <c r="M734" s="2"/>
      <c r="N734" s="2"/>
      <c r="X734" s="7"/>
      <c r="Y734" s="7"/>
      <c r="Z734" s="7"/>
      <c r="AA734" s="7"/>
      <c r="AB734" s="7"/>
      <c r="AC734" s="7"/>
      <c r="AD734" s="7"/>
      <c r="AE734" s="7"/>
      <c r="AF734" s="7"/>
      <c r="AG734" s="7"/>
      <c r="AH734" s="7"/>
      <c r="AJ734" s="2"/>
      <c r="AL734" s="4" t="s">
        <v>170</v>
      </c>
      <c r="AM734" s="4" t="s">
        <v>1133</v>
      </c>
      <c r="AO734" s="7"/>
      <c r="AP734" s="7"/>
    </row>
    <row r="735" spans="10:42">
      <c r="J735" s="2"/>
      <c r="K735" s="2"/>
      <c r="L735" s="2"/>
      <c r="M735" s="2"/>
      <c r="N735" s="2"/>
      <c r="X735" s="7"/>
      <c r="Y735" s="7"/>
      <c r="Z735" s="7"/>
      <c r="AA735" s="7"/>
      <c r="AB735" s="7"/>
      <c r="AC735" s="7"/>
      <c r="AD735" s="7"/>
      <c r="AE735" s="7"/>
      <c r="AF735" s="7"/>
      <c r="AG735" s="7"/>
      <c r="AH735" s="7"/>
      <c r="AJ735" s="2"/>
      <c r="AL735" s="4" t="s">
        <v>170</v>
      </c>
      <c r="AM735" s="4" t="s">
        <v>1134</v>
      </c>
      <c r="AO735" s="7"/>
      <c r="AP735" s="7"/>
    </row>
    <row r="736" spans="10:42">
      <c r="J736" s="2"/>
      <c r="K736" s="2"/>
      <c r="L736" s="2"/>
      <c r="M736" s="2"/>
      <c r="N736" s="2"/>
      <c r="X736" s="7"/>
      <c r="Y736" s="7"/>
      <c r="Z736" s="7"/>
      <c r="AA736" s="7"/>
      <c r="AB736" s="7"/>
      <c r="AC736" s="7"/>
      <c r="AD736" s="7"/>
      <c r="AE736" s="7"/>
      <c r="AF736" s="7"/>
      <c r="AG736" s="7"/>
      <c r="AH736" s="7"/>
      <c r="AJ736" s="2"/>
      <c r="AL736" s="4" t="s">
        <v>170</v>
      </c>
      <c r="AM736" s="4" t="s">
        <v>1135</v>
      </c>
      <c r="AO736" s="7"/>
      <c r="AP736" s="7"/>
    </row>
    <row r="737" spans="10:42">
      <c r="J737" s="2"/>
      <c r="K737" s="2"/>
      <c r="L737" s="2"/>
      <c r="M737" s="2"/>
      <c r="N737" s="2"/>
      <c r="X737" s="7"/>
      <c r="Y737" s="7"/>
      <c r="Z737" s="7"/>
      <c r="AA737" s="7"/>
      <c r="AB737" s="7"/>
      <c r="AC737" s="7"/>
      <c r="AD737" s="7"/>
      <c r="AE737" s="7"/>
      <c r="AF737" s="7"/>
      <c r="AG737" s="7"/>
      <c r="AH737" s="7"/>
      <c r="AJ737" s="2"/>
      <c r="AL737" s="4" t="s">
        <v>170</v>
      </c>
      <c r="AM737" s="4" t="s">
        <v>1136</v>
      </c>
      <c r="AO737" s="7"/>
      <c r="AP737" s="7"/>
    </row>
    <row r="738" spans="10:42">
      <c r="J738" s="2"/>
      <c r="K738" s="2"/>
      <c r="L738" s="2"/>
      <c r="M738" s="2"/>
      <c r="N738" s="2"/>
      <c r="X738" s="7"/>
      <c r="Y738" s="7"/>
      <c r="Z738" s="7"/>
      <c r="AA738" s="7"/>
      <c r="AB738" s="7"/>
      <c r="AC738" s="7"/>
      <c r="AD738" s="7"/>
      <c r="AE738" s="7"/>
      <c r="AF738" s="7"/>
      <c r="AG738" s="7"/>
      <c r="AH738" s="7"/>
      <c r="AJ738" s="2"/>
      <c r="AL738" s="4" t="s">
        <v>170</v>
      </c>
      <c r="AM738" s="4" t="s">
        <v>1137</v>
      </c>
      <c r="AO738" s="7"/>
      <c r="AP738" s="7"/>
    </row>
    <row r="739" spans="10:42">
      <c r="J739" s="2"/>
      <c r="K739" s="2"/>
      <c r="L739" s="2"/>
      <c r="M739" s="2"/>
      <c r="N739" s="2"/>
      <c r="X739" s="7"/>
      <c r="Y739" s="7"/>
      <c r="Z739" s="7"/>
      <c r="AA739" s="7"/>
      <c r="AB739" s="7"/>
      <c r="AC739" s="7"/>
      <c r="AD739" s="7"/>
      <c r="AE739" s="7"/>
      <c r="AF739" s="7"/>
      <c r="AG739" s="7"/>
      <c r="AH739" s="7"/>
      <c r="AJ739" s="2"/>
      <c r="AL739" s="4" t="s">
        <v>170</v>
      </c>
      <c r="AM739" s="4" t="s">
        <v>1138</v>
      </c>
      <c r="AO739" s="7"/>
      <c r="AP739" s="7"/>
    </row>
    <row r="740" spans="10:42">
      <c r="J740" s="2"/>
      <c r="K740" s="2"/>
      <c r="L740" s="2"/>
      <c r="M740" s="2"/>
      <c r="N740" s="2"/>
      <c r="X740" s="7"/>
      <c r="Y740" s="7"/>
      <c r="Z740" s="7"/>
      <c r="AA740" s="7"/>
      <c r="AB740" s="7"/>
      <c r="AC740" s="7"/>
      <c r="AD740" s="7"/>
      <c r="AE740" s="7"/>
      <c r="AF740" s="7"/>
      <c r="AG740" s="7"/>
      <c r="AH740" s="7"/>
      <c r="AJ740" s="2"/>
      <c r="AL740" s="4" t="s">
        <v>170</v>
      </c>
      <c r="AM740" s="4" t="s">
        <v>1139</v>
      </c>
      <c r="AO740" s="7"/>
      <c r="AP740" s="7"/>
    </row>
    <row r="741" spans="10:42">
      <c r="J741" s="2"/>
      <c r="K741" s="2"/>
      <c r="L741" s="2"/>
      <c r="M741" s="2"/>
      <c r="N741" s="2"/>
      <c r="X741" s="7"/>
      <c r="Y741" s="7"/>
      <c r="Z741" s="7"/>
      <c r="AA741" s="7"/>
      <c r="AB741" s="7"/>
      <c r="AC741" s="7"/>
      <c r="AD741" s="7"/>
      <c r="AE741" s="7"/>
      <c r="AF741" s="7"/>
      <c r="AG741" s="7"/>
      <c r="AH741" s="7"/>
      <c r="AJ741" s="2"/>
      <c r="AL741" s="4" t="s">
        <v>170</v>
      </c>
      <c r="AM741" s="4" t="s">
        <v>1140</v>
      </c>
      <c r="AO741" s="7"/>
      <c r="AP741" s="7"/>
    </row>
    <row r="742" spans="10:42">
      <c r="J742" s="2"/>
      <c r="K742" s="2"/>
      <c r="L742" s="2"/>
      <c r="M742" s="2"/>
      <c r="N742" s="2"/>
      <c r="X742" s="7"/>
      <c r="Y742" s="7"/>
      <c r="Z742" s="7"/>
      <c r="AA742" s="7"/>
      <c r="AB742" s="7"/>
      <c r="AC742" s="7"/>
      <c r="AD742" s="7"/>
      <c r="AE742" s="7"/>
      <c r="AF742" s="7"/>
      <c r="AG742" s="7"/>
      <c r="AH742" s="7"/>
      <c r="AJ742" s="2"/>
      <c r="AL742" s="4" t="s">
        <v>170</v>
      </c>
      <c r="AM742" s="4" t="s">
        <v>1141</v>
      </c>
      <c r="AO742" s="7"/>
      <c r="AP742" s="7"/>
    </row>
    <row r="743" spans="10:42">
      <c r="J743" s="2"/>
      <c r="K743" s="2"/>
      <c r="L743" s="2"/>
      <c r="M743" s="2"/>
      <c r="N743" s="2"/>
      <c r="X743" s="7"/>
      <c r="Y743" s="7"/>
      <c r="Z743" s="7"/>
      <c r="AA743" s="7"/>
      <c r="AB743" s="7"/>
      <c r="AC743" s="7"/>
      <c r="AD743" s="7"/>
      <c r="AE743" s="7"/>
      <c r="AF743" s="7"/>
      <c r="AG743" s="7"/>
      <c r="AH743" s="7"/>
      <c r="AJ743" s="2"/>
      <c r="AL743" s="4" t="s">
        <v>170</v>
      </c>
      <c r="AM743" s="4" t="s">
        <v>1142</v>
      </c>
      <c r="AO743" s="7"/>
      <c r="AP743" s="7"/>
    </row>
    <row r="744" spans="10:42">
      <c r="J744" s="2"/>
      <c r="K744" s="2"/>
      <c r="L744" s="2"/>
      <c r="M744" s="2"/>
      <c r="N744" s="2"/>
      <c r="X744" s="7"/>
      <c r="Y744" s="7"/>
      <c r="Z744" s="7"/>
      <c r="AA744" s="7"/>
      <c r="AB744" s="7"/>
      <c r="AC744" s="7"/>
      <c r="AD744" s="7"/>
      <c r="AE744" s="7"/>
      <c r="AF744" s="7"/>
      <c r="AG744" s="7"/>
      <c r="AH744" s="7"/>
      <c r="AJ744" s="2"/>
      <c r="AL744" s="4" t="s">
        <v>170</v>
      </c>
      <c r="AM744" s="4" t="s">
        <v>1143</v>
      </c>
      <c r="AO744" s="7"/>
      <c r="AP744" s="7"/>
    </row>
    <row r="745" spans="10:42">
      <c r="J745" s="2"/>
      <c r="K745" s="2"/>
      <c r="L745" s="2"/>
      <c r="M745" s="2"/>
      <c r="N745" s="2"/>
      <c r="X745" s="7"/>
      <c r="Y745" s="7"/>
      <c r="Z745" s="7"/>
      <c r="AA745" s="7"/>
      <c r="AB745" s="7"/>
      <c r="AC745" s="7"/>
      <c r="AD745" s="7"/>
      <c r="AE745" s="7"/>
      <c r="AF745" s="7"/>
      <c r="AG745" s="7"/>
      <c r="AH745" s="7"/>
      <c r="AJ745" s="2"/>
      <c r="AL745" s="4" t="s">
        <v>170</v>
      </c>
      <c r="AM745" s="4" t="s">
        <v>1144</v>
      </c>
      <c r="AO745" s="7"/>
      <c r="AP745" s="7"/>
    </row>
    <row r="746" spans="10:42">
      <c r="J746" s="2"/>
      <c r="K746" s="2"/>
      <c r="L746" s="2"/>
      <c r="M746" s="2"/>
      <c r="N746" s="2"/>
      <c r="X746" s="7"/>
      <c r="Y746" s="7"/>
      <c r="Z746" s="7"/>
      <c r="AA746" s="7"/>
      <c r="AB746" s="7"/>
      <c r="AC746" s="7"/>
      <c r="AD746" s="7"/>
      <c r="AE746" s="7"/>
      <c r="AF746" s="7"/>
      <c r="AG746" s="7"/>
      <c r="AH746" s="7"/>
      <c r="AJ746" s="2"/>
      <c r="AL746" s="4" t="s">
        <v>170</v>
      </c>
      <c r="AM746" s="4" t="s">
        <v>1145</v>
      </c>
      <c r="AO746" s="7"/>
      <c r="AP746" s="7"/>
    </row>
    <row r="747" spans="10:42">
      <c r="J747" s="2"/>
      <c r="K747" s="2"/>
      <c r="L747" s="2"/>
      <c r="M747" s="2"/>
      <c r="N747" s="2"/>
      <c r="X747" s="7"/>
      <c r="Y747" s="7"/>
      <c r="Z747" s="7"/>
      <c r="AA747" s="7"/>
      <c r="AB747" s="7"/>
      <c r="AC747" s="7"/>
      <c r="AD747" s="7"/>
      <c r="AE747" s="7"/>
      <c r="AF747" s="7"/>
      <c r="AG747" s="7"/>
      <c r="AH747" s="7"/>
      <c r="AJ747" s="2"/>
      <c r="AL747" s="4" t="s">
        <v>170</v>
      </c>
      <c r="AM747" s="4" t="s">
        <v>1146</v>
      </c>
      <c r="AO747" s="7"/>
      <c r="AP747" s="7"/>
    </row>
    <row r="748" spans="10:42">
      <c r="J748" s="2"/>
      <c r="K748" s="2"/>
      <c r="L748" s="2"/>
      <c r="M748" s="2"/>
      <c r="N748" s="2"/>
      <c r="X748" s="7"/>
      <c r="Y748" s="7"/>
      <c r="Z748" s="7"/>
      <c r="AA748" s="7"/>
      <c r="AB748" s="7"/>
      <c r="AC748" s="7"/>
      <c r="AD748" s="7"/>
      <c r="AE748" s="7"/>
      <c r="AF748" s="7"/>
      <c r="AG748" s="7"/>
      <c r="AH748" s="7"/>
      <c r="AJ748" s="2"/>
      <c r="AL748" s="4" t="s">
        <v>170</v>
      </c>
      <c r="AM748" s="4" t="s">
        <v>1147</v>
      </c>
      <c r="AO748" s="7"/>
      <c r="AP748" s="7"/>
    </row>
    <row r="749" spans="10:42">
      <c r="J749" s="2"/>
      <c r="K749" s="2"/>
      <c r="L749" s="2"/>
      <c r="M749" s="2"/>
      <c r="N749" s="2"/>
      <c r="X749" s="7"/>
      <c r="Y749" s="7"/>
      <c r="Z749" s="7"/>
      <c r="AA749" s="7"/>
      <c r="AB749" s="7"/>
      <c r="AC749" s="7"/>
      <c r="AD749" s="7"/>
      <c r="AE749" s="7"/>
      <c r="AF749" s="7"/>
      <c r="AG749" s="7"/>
      <c r="AH749" s="7"/>
      <c r="AJ749" s="2"/>
      <c r="AL749" s="4" t="s">
        <v>170</v>
      </c>
      <c r="AM749" s="4" t="s">
        <v>1148</v>
      </c>
      <c r="AO749" s="7"/>
      <c r="AP749" s="7"/>
    </row>
    <row r="750" spans="10:42">
      <c r="J750" s="2"/>
      <c r="K750" s="2"/>
      <c r="L750" s="2"/>
      <c r="M750" s="2"/>
      <c r="N750" s="2"/>
      <c r="X750" s="7"/>
      <c r="Y750" s="7"/>
      <c r="Z750" s="7"/>
      <c r="AA750" s="7"/>
      <c r="AB750" s="7"/>
      <c r="AC750" s="7"/>
      <c r="AD750" s="7"/>
      <c r="AE750" s="7"/>
      <c r="AF750" s="7"/>
      <c r="AG750" s="7"/>
      <c r="AH750" s="7"/>
      <c r="AJ750" s="2"/>
      <c r="AL750" s="4" t="s">
        <v>170</v>
      </c>
      <c r="AM750" s="4" t="s">
        <v>1149</v>
      </c>
      <c r="AO750" s="7"/>
      <c r="AP750" s="7"/>
    </row>
    <row r="751" spans="10:42">
      <c r="J751" s="2"/>
      <c r="K751" s="2"/>
      <c r="L751" s="2"/>
      <c r="M751" s="2"/>
      <c r="N751" s="2"/>
      <c r="X751" s="7"/>
      <c r="Y751" s="7"/>
      <c r="Z751" s="7"/>
      <c r="AA751" s="7"/>
      <c r="AB751" s="7"/>
      <c r="AC751" s="7"/>
      <c r="AD751" s="7"/>
      <c r="AE751" s="7"/>
      <c r="AF751" s="7"/>
      <c r="AG751" s="7"/>
      <c r="AH751" s="7"/>
      <c r="AJ751" s="2"/>
      <c r="AL751" s="4" t="s">
        <v>170</v>
      </c>
      <c r="AM751" s="4" t="s">
        <v>1150</v>
      </c>
      <c r="AO751" s="7"/>
      <c r="AP751" s="7"/>
    </row>
    <row r="752" spans="10:42">
      <c r="J752" s="2"/>
      <c r="K752" s="2"/>
      <c r="L752" s="2"/>
      <c r="M752" s="2"/>
      <c r="N752" s="2"/>
      <c r="X752" s="7"/>
      <c r="Y752" s="7"/>
      <c r="Z752" s="7"/>
      <c r="AA752" s="7"/>
      <c r="AB752" s="7"/>
      <c r="AC752" s="7"/>
      <c r="AD752" s="7"/>
      <c r="AE752" s="7"/>
      <c r="AF752" s="7"/>
      <c r="AG752" s="7"/>
      <c r="AH752" s="7"/>
      <c r="AJ752" s="2"/>
      <c r="AL752" s="4" t="s">
        <v>170</v>
      </c>
      <c r="AM752" s="4" t="s">
        <v>1151</v>
      </c>
      <c r="AO752" s="7"/>
      <c r="AP752" s="7"/>
    </row>
    <row r="753" spans="10:42">
      <c r="J753" s="2"/>
      <c r="K753" s="2"/>
      <c r="L753" s="2"/>
      <c r="M753" s="2"/>
      <c r="N753" s="2"/>
      <c r="X753" s="7"/>
      <c r="Y753" s="7"/>
      <c r="Z753" s="7"/>
      <c r="AA753" s="7"/>
      <c r="AB753" s="7"/>
      <c r="AC753" s="7"/>
      <c r="AD753" s="7"/>
      <c r="AE753" s="7"/>
      <c r="AF753" s="7"/>
      <c r="AG753" s="7"/>
      <c r="AH753" s="7"/>
      <c r="AJ753" s="2"/>
      <c r="AL753" s="4" t="s">
        <v>170</v>
      </c>
      <c r="AM753" s="4" t="s">
        <v>1152</v>
      </c>
      <c r="AO753" s="7"/>
      <c r="AP753" s="7"/>
    </row>
    <row r="754" spans="10:42">
      <c r="J754" s="2"/>
      <c r="K754" s="2"/>
      <c r="L754" s="2"/>
      <c r="M754" s="2"/>
      <c r="N754" s="2"/>
      <c r="X754" s="7"/>
      <c r="Y754" s="7"/>
      <c r="Z754" s="7"/>
      <c r="AA754" s="7"/>
      <c r="AB754" s="7"/>
      <c r="AC754" s="7"/>
      <c r="AD754" s="7"/>
      <c r="AE754" s="7"/>
      <c r="AF754" s="7"/>
      <c r="AG754" s="7"/>
      <c r="AH754" s="7"/>
      <c r="AJ754" s="2"/>
      <c r="AL754" s="4" t="s">
        <v>170</v>
      </c>
      <c r="AM754" s="4" t="s">
        <v>1153</v>
      </c>
      <c r="AO754" s="7"/>
      <c r="AP754" s="7"/>
    </row>
    <row r="755" spans="10:42">
      <c r="J755" s="2"/>
      <c r="K755" s="2"/>
      <c r="L755" s="2"/>
      <c r="M755" s="2"/>
      <c r="N755" s="2"/>
      <c r="X755" s="7"/>
      <c r="Y755" s="7"/>
      <c r="Z755" s="7"/>
      <c r="AA755" s="7"/>
      <c r="AB755" s="7"/>
      <c r="AC755" s="7"/>
      <c r="AD755" s="7"/>
      <c r="AE755" s="7"/>
      <c r="AF755" s="7"/>
      <c r="AG755" s="7"/>
      <c r="AH755" s="7"/>
      <c r="AJ755" s="2"/>
      <c r="AL755" s="4" t="s">
        <v>170</v>
      </c>
      <c r="AM755" s="4" t="s">
        <v>1154</v>
      </c>
      <c r="AO755" s="7"/>
      <c r="AP755" s="7"/>
    </row>
    <row r="756" spans="10:42">
      <c r="J756" s="2"/>
      <c r="K756" s="2"/>
      <c r="L756" s="2"/>
      <c r="M756" s="2"/>
      <c r="N756" s="2"/>
      <c r="X756" s="7"/>
      <c r="Y756" s="7"/>
      <c r="Z756" s="7"/>
      <c r="AA756" s="7"/>
      <c r="AB756" s="7"/>
      <c r="AC756" s="7"/>
      <c r="AD756" s="7"/>
      <c r="AE756" s="7"/>
      <c r="AF756" s="7"/>
      <c r="AG756" s="7"/>
      <c r="AH756" s="7"/>
      <c r="AJ756" s="2"/>
      <c r="AL756" s="4" t="s">
        <v>170</v>
      </c>
      <c r="AM756" s="4" t="s">
        <v>1155</v>
      </c>
      <c r="AO756" s="7"/>
      <c r="AP756" s="7"/>
    </row>
    <row r="757" spans="10:42">
      <c r="J757" s="2"/>
      <c r="K757" s="2"/>
      <c r="L757" s="2"/>
      <c r="M757" s="2"/>
      <c r="N757" s="2"/>
      <c r="X757" s="7"/>
      <c r="Y757" s="7"/>
      <c r="Z757" s="7"/>
      <c r="AA757" s="7"/>
      <c r="AB757" s="7"/>
      <c r="AC757" s="7"/>
      <c r="AD757" s="7"/>
      <c r="AE757" s="7"/>
      <c r="AF757" s="7"/>
      <c r="AG757" s="7"/>
      <c r="AH757" s="7"/>
      <c r="AJ757" s="2"/>
      <c r="AL757" s="4" t="s">
        <v>170</v>
      </c>
      <c r="AM757" s="4" t="s">
        <v>1156</v>
      </c>
      <c r="AO757" s="7"/>
      <c r="AP757" s="7"/>
    </row>
    <row r="758" spans="10:42">
      <c r="J758" s="2"/>
      <c r="K758" s="2"/>
      <c r="L758" s="2"/>
      <c r="M758" s="2"/>
      <c r="N758" s="2"/>
      <c r="X758" s="7"/>
      <c r="Y758" s="7"/>
      <c r="Z758" s="7"/>
      <c r="AA758" s="7"/>
      <c r="AB758" s="7"/>
      <c r="AC758" s="7"/>
      <c r="AD758" s="7"/>
      <c r="AE758" s="7"/>
      <c r="AF758" s="7"/>
      <c r="AG758" s="7"/>
      <c r="AH758" s="7"/>
      <c r="AJ758" s="2"/>
      <c r="AL758" s="4" t="s">
        <v>170</v>
      </c>
      <c r="AM758" s="4" t="s">
        <v>1157</v>
      </c>
      <c r="AO758" s="7"/>
      <c r="AP758" s="7"/>
    </row>
    <row r="759" spans="10:42">
      <c r="J759" s="2"/>
      <c r="K759" s="2"/>
      <c r="L759" s="2"/>
      <c r="M759" s="2"/>
      <c r="N759" s="2"/>
      <c r="X759" s="7"/>
      <c r="Y759" s="7"/>
      <c r="Z759" s="7"/>
      <c r="AA759" s="7"/>
      <c r="AB759" s="7"/>
      <c r="AC759" s="7"/>
      <c r="AD759" s="7"/>
      <c r="AE759" s="7"/>
      <c r="AF759" s="7"/>
      <c r="AG759" s="7"/>
      <c r="AH759" s="7"/>
      <c r="AJ759" s="2"/>
      <c r="AL759" s="4" t="s">
        <v>170</v>
      </c>
      <c r="AM759" s="4" t="s">
        <v>1158</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1159</v>
      </c>
      <c r="AO760" s="7"/>
      <c r="AP760" s="7"/>
    </row>
    <row r="761" spans="10:42">
      <c r="J761" s="2"/>
      <c r="K761" s="2"/>
      <c r="L761" s="2"/>
      <c r="M761" s="2"/>
      <c r="N761" s="2"/>
      <c r="X761" s="7"/>
      <c r="Y761" s="7"/>
      <c r="Z761" s="7"/>
      <c r="AA761" s="7"/>
      <c r="AB761" s="7"/>
      <c r="AC761" s="7"/>
      <c r="AD761" s="7"/>
      <c r="AE761" s="7"/>
      <c r="AF761" s="7"/>
      <c r="AG761" s="7"/>
      <c r="AH761" s="7"/>
      <c r="AJ761" s="2"/>
      <c r="AL761" s="4" t="s">
        <v>172</v>
      </c>
      <c r="AM761" s="4" t="s">
        <v>806</v>
      </c>
      <c r="AO761" s="7"/>
      <c r="AP761" s="7"/>
    </row>
    <row r="762" spans="10:42">
      <c r="J762" s="2"/>
      <c r="K762" s="2"/>
      <c r="L762" s="2"/>
      <c r="M762" s="2"/>
      <c r="N762" s="2"/>
      <c r="X762" s="7"/>
      <c r="Y762" s="7"/>
      <c r="Z762" s="7"/>
      <c r="AA762" s="7"/>
      <c r="AB762" s="7"/>
      <c r="AC762" s="7"/>
      <c r="AD762" s="7"/>
      <c r="AE762" s="7"/>
      <c r="AF762" s="7"/>
      <c r="AG762" s="7"/>
      <c r="AH762" s="7"/>
      <c r="AJ762" s="2"/>
      <c r="AL762" s="4" t="s">
        <v>172</v>
      </c>
      <c r="AM762" s="4" t="s">
        <v>1160</v>
      </c>
      <c r="AO762" s="7"/>
      <c r="AP762" s="7"/>
    </row>
    <row r="763" spans="10:42">
      <c r="J763" s="2"/>
      <c r="K763" s="2"/>
      <c r="L763" s="2"/>
      <c r="M763" s="2"/>
      <c r="N763" s="2"/>
      <c r="X763" s="7"/>
      <c r="Y763" s="7"/>
      <c r="Z763" s="7"/>
      <c r="AA763" s="7"/>
      <c r="AB763" s="7"/>
      <c r="AC763" s="7"/>
      <c r="AD763" s="7"/>
      <c r="AE763" s="7"/>
      <c r="AF763" s="7"/>
      <c r="AG763" s="7"/>
      <c r="AH763" s="7"/>
      <c r="AJ763" s="2"/>
      <c r="AL763" s="4" t="s">
        <v>172</v>
      </c>
      <c r="AM763" s="4" t="s">
        <v>1161</v>
      </c>
      <c r="AO763" s="7"/>
      <c r="AP763" s="7"/>
    </row>
    <row r="764" spans="10:42">
      <c r="J764" s="2"/>
      <c r="K764" s="2"/>
      <c r="L764" s="2"/>
      <c r="M764" s="2"/>
      <c r="N764" s="2"/>
      <c r="X764" s="7"/>
      <c r="Y764" s="7"/>
      <c r="Z764" s="7"/>
      <c r="AA764" s="7"/>
      <c r="AB764" s="7"/>
      <c r="AC764" s="7"/>
      <c r="AD764" s="7"/>
      <c r="AE764" s="7"/>
      <c r="AF764" s="7"/>
      <c r="AG764" s="7"/>
      <c r="AH764" s="7"/>
      <c r="AJ764" s="2"/>
      <c r="AL764" s="4" t="s">
        <v>172</v>
      </c>
      <c r="AM764" s="4" t="s">
        <v>1162</v>
      </c>
      <c r="AO764" s="7"/>
      <c r="AP764" s="7"/>
    </row>
    <row r="765" spans="10:42">
      <c r="J765" s="2"/>
      <c r="K765" s="2"/>
      <c r="L765" s="2"/>
      <c r="M765" s="2"/>
      <c r="N765" s="2"/>
      <c r="X765" s="7"/>
      <c r="Y765" s="7"/>
      <c r="Z765" s="7"/>
      <c r="AA765" s="7"/>
      <c r="AB765" s="7"/>
      <c r="AC765" s="7"/>
      <c r="AD765" s="7"/>
      <c r="AE765" s="7"/>
      <c r="AF765" s="7"/>
      <c r="AG765" s="7"/>
      <c r="AH765" s="7"/>
      <c r="AJ765" s="2"/>
      <c r="AL765" s="4" t="s">
        <v>172</v>
      </c>
      <c r="AM765" s="4" t="s">
        <v>1163</v>
      </c>
      <c r="AO765" s="7"/>
      <c r="AP765" s="7"/>
    </row>
    <row r="766" spans="10:42">
      <c r="J766" s="2"/>
      <c r="K766" s="2"/>
      <c r="L766" s="2"/>
      <c r="M766" s="2"/>
      <c r="N766" s="2"/>
      <c r="X766" s="7"/>
      <c r="Y766" s="7"/>
      <c r="Z766" s="7"/>
      <c r="AA766" s="7"/>
      <c r="AB766" s="7"/>
      <c r="AC766" s="7"/>
      <c r="AD766" s="7"/>
      <c r="AE766" s="7"/>
      <c r="AF766" s="7"/>
      <c r="AG766" s="7"/>
      <c r="AH766" s="7"/>
      <c r="AJ766" s="2"/>
      <c r="AL766" s="4" t="s">
        <v>172</v>
      </c>
      <c r="AM766" s="4" t="s">
        <v>1164</v>
      </c>
      <c r="AO766" s="7"/>
      <c r="AP766" s="7"/>
    </row>
    <row r="767" spans="10:42">
      <c r="J767" s="2"/>
      <c r="K767" s="2"/>
      <c r="L767" s="2"/>
      <c r="M767" s="2"/>
      <c r="N767" s="2"/>
      <c r="X767" s="7"/>
      <c r="Y767" s="7"/>
      <c r="Z767" s="7"/>
      <c r="AA767" s="7"/>
      <c r="AB767" s="7"/>
      <c r="AC767" s="7"/>
      <c r="AD767" s="7"/>
      <c r="AE767" s="7"/>
      <c r="AF767" s="7"/>
      <c r="AG767" s="7"/>
      <c r="AH767" s="7"/>
      <c r="AJ767" s="2"/>
      <c r="AL767" s="4" t="s">
        <v>172</v>
      </c>
      <c r="AM767" s="4" t="s">
        <v>1165</v>
      </c>
      <c r="AO767" s="7"/>
      <c r="AP767" s="7"/>
    </row>
    <row r="768" spans="10:42">
      <c r="J768" s="2"/>
      <c r="K768" s="2"/>
      <c r="L768" s="2"/>
      <c r="M768" s="2"/>
      <c r="N768" s="2"/>
      <c r="X768" s="7"/>
      <c r="Y768" s="7"/>
      <c r="Z768" s="7"/>
      <c r="AA768" s="7"/>
      <c r="AB768" s="7"/>
      <c r="AC768" s="7"/>
      <c r="AD768" s="7"/>
      <c r="AE768" s="7"/>
      <c r="AF768" s="7"/>
      <c r="AG768" s="7"/>
      <c r="AH768" s="7"/>
      <c r="AJ768" s="2"/>
      <c r="AL768" s="4" t="s">
        <v>172</v>
      </c>
      <c r="AM768" s="4" t="s">
        <v>1166</v>
      </c>
      <c r="AO768" s="7"/>
      <c r="AP768" s="7"/>
    </row>
    <row r="769" spans="10:42">
      <c r="J769" s="2"/>
      <c r="K769" s="2"/>
      <c r="L769" s="2"/>
      <c r="M769" s="2"/>
      <c r="N769" s="2"/>
      <c r="X769" s="7"/>
      <c r="Y769" s="7"/>
      <c r="Z769" s="7"/>
      <c r="AA769" s="7"/>
      <c r="AB769" s="7"/>
      <c r="AC769" s="7"/>
      <c r="AD769" s="7"/>
      <c r="AE769" s="7"/>
      <c r="AF769" s="7"/>
      <c r="AG769" s="7"/>
      <c r="AH769" s="7"/>
      <c r="AJ769" s="2"/>
      <c r="AL769" s="4" t="s">
        <v>172</v>
      </c>
      <c r="AM769" s="4" t="s">
        <v>1167</v>
      </c>
      <c r="AO769" s="7"/>
      <c r="AP769" s="7"/>
    </row>
    <row r="770" spans="10:42">
      <c r="J770" s="2"/>
      <c r="K770" s="2"/>
      <c r="L770" s="2"/>
      <c r="M770" s="2"/>
      <c r="N770" s="2"/>
      <c r="X770" s="7"/>
      <c r="Y770" s="7"/>
      <c r="Z770" s="7"/>
      <c r="AA770" s="7"/>
      <c r="AB770" s="7"/>
      <c r="AC770" s="7"/>
      <c r="AD770" s="7"/>
      <c r="AE770" s="7"/>
      <c r="AF770" s="7"/>
      <c r="AG770" s="7"/>
      <c r="AH770" s="7"/>
      <c r="AJ770" s="2"/>
      <c r="AL770" s="4" t="s">
        <v>172</v>
      </c>
      <c r="AM770" s="4" t="s">
        <v>1168</v>
      </c>
      <c r="AO770" s="7"/>
      <c r="AP770" s="7"/>
    </row>
    <row r="771" spans="10:42">
      <c r="J771" s="2"/>
      <c r="K771" s="2"/>
      <c r="L771" s="2"/>
      <c r="M771" s="2"/>
      <c r="N771" s="2"/>
      <c r="X771" s="7"/>
      <c r="Y771" s="7"/>
      <c r="Z771" s="7"/>
      <c r="AA771" s="7"/>
      <c r="AB771" s="7"/>
      <c r="AC771" s="7"/>
      <c r="AD771" s="7"/>
      <c r="AE771" s="7"/>
      <c r="AF771" s="7"/>
      <c r="AG771" s="7"/>
      <c r="AH771" s="7"/>
      <c r="AJ771" s="2"/>
      <c r="AL771" s="4" t="s">
        <v>172</v>
      </c>
      <c r="AM771" s="4" t="s">
        <v>1169</v>
      </c>
      <c r="AO771" s="7"/>
      <c r="AP771" s="7"/>
    </row>
    <row r="772" spans="10:42">
      <c r="J772" s="2"/>
      <c r="K772" s="2"/>
      <c r="L772" s="2"/>
      <c r="M772" s="2"/>
      <c r="N772" s="2"/>
      <c r="X772" s="7"/>
      <c r="Y772" s="7"/>
      <c r="Z772" s="7"/>
      <c r="AA772" s="7"/>
      <c r="AB772" s="7"/>
      <c r="AC772" s="7"/>
      <c r="AD772" s="7"/>
      <c r="AE772" s="7"/>
      <c r="AF772" s="7"/>
      <c r="AG772" s="7"/>
      <c r="AH772" s="7"/>
      <c r="AJ772" s="2"/>
      <c r="AL772" s="4" t="s">
        <v>172</v>
      </c>
      <c r="AM772" s="4" t="s">
        <v>1170</v>
      </c>
      <c r="AO772" s="7"/>
      <c r="AP772" s="7"/>
    </row>
    <row r="773" spans="10:42">
      <c r="J773" s="2"/>
      <c r="K773" s="2"/>
      <c r="L773" s="2"/>
      <c r="M773" s="2"/>
      <c r="N773" s="2"/>
      <c r="X773" s="7"/>
      <c r="Y773" s="7"/>
      <c r="Z773" s="7"/>
      <c r="AA773" s="7"/>
      <c r="AB773" s="7"/>
      <c r="AC773" s="7"/>
      <c r="AD773" s="7"/>
      <c r="AE773" s="7"/>
      <c r="AF773" s="7"/>
      <c r="AG773" s="7"/>
      <c r="AH773" s="7"/>
      <c r="AJ773" s="2"/>
      <c r="AL773" s="4" t="s">
        <v>172</v>
      </c>
      <c r="AM773" s="4" t="s">
        <v>1171</v>
      </c>
      <c r="AO773" s="7"/>
      <c r="AP773" s="7"/>
    </row>
    <row r="774" spans="10:42">
      <c r="J774" s="2"/>
      <c r="K774" s="2"/>
      <c r="L774" s="2"/>
      <c r="M774" s="2"/>
      <c r="N774" s="2"/>
      <c r="X774" s="7"/>
      <c r="Y774" s="7"/>
      <c r="Z774" s="7"/>
      <c r="AA774" s="7"/>
      <c r="AB774" s="7"/>
      <c r="AC774" s="7"/>
      <c r="AD774" s="7"/>
      <c r="AE774" s="7"/>
      <c r="AF774" s="7"/>
      <c r="AG774" s="7"/>
      <c r="AH774" s="7"/>
      <c r="AJ774" s="2"/>
      <c r="AL774" s="4" t="s">
        <v>172</v>
      </c>
      <c r="AM774" s="4" t="s">
        <v>1172</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174</v>
      </c>
      <c r="AM776" s="4" t="s">
        <v>808</v>
      </c>
      <c r="AO776" s="7"/>
      <c r="AP776" s="7"/>
    </row>
    <row r="777" spans="10:42">
      <c r="J777" s="2"/>
      <c r="K777" s="2"/>
      <c r="L777" s="2"/>
      <c r="M777" s="2"/>
      <c r="N777" s="2"/>
      <c r="X777" s="7"/>
      <c r="Y777" s="7"/>
      <c r="Z777" s="7"/>
      <c r="AA777" s="7"/>
      <c r="AB777" s="7"/>
      <c r="AC777" s="7"/>
      <c r="AD777" s="7"/>
      <c r="AE777" s="7"/>
      <c r="AF777" s="7"/>
      <c r="AG777" s="7"/>
      <c r="AH777" s="7"/>
      <c r="AJ777" s="2"/>
      <c r="AL777" s="4" t="s">
        <v>174</v>
      </c>
      <c r="AM777" s="4" t="s">
        <v>1173</v>
      </c>
      <c r="AO777" s="7"/>
      <c r="AP777" s="7"/>
    </row>
    <row r="778" spans="10:42">
      <c r="J778" s="2"/>
      <c r="K778" s="2"/>
      <c r="L778" s="2"/>
      <c r="M778" s="2"/>
      <c r="N778" s="2"/>
      <c r="X778" s="7"/>
      <c r="Y778" s="7"/>
      <c r="Z778" s="7"/>
      <c r="AA778" s="7"/>
      <c r="AB778" s="7"/>
      <c r="AC778" s="7"/>
      <c r="AD778" s="7"/>
      <c r="AE778" s="7"/>
      <c r="AF778" s="7"/>
      <c r="AG778" s="7"/>
      <c r="AH778" s="7"/>
      <c r="AJ778" s="2"/>
      <c r="AL778" s="4" t="s">
        <v>174</v>
      </c>
      <c r="AM778" s="4" t="s">
        <v>1174</v>
      </c>
      <c r="AO778" s="7"/>
      <c r="AP778" s="7"/>
    </row>
    <row r="779" spans="10:42">
      <c r="J779" s="2"/>
      <c r="K779" s="2"/>
      <c r="L779" s="2"/>
      <c r="M779" s="2"/>
      <c r="N779" s="2"/>
      <c r="X779" s="7"/>
      <c r="Y779" s="7"/>
      <c r="Z779" s="7"/>
      <c r="AA779" s="7"/>
      <c r="AB779" s="7"/>
      <c r="AC779" s="7"/>
      <c r="AD779" s="7"/>
      <c r="AE779" s="7"/>
      <c r="AF779" s="7"/>
      <c r="AG779" s="7"/>
      <c r="AH779" s="7"/>
      <c r="AJ779" s="2"/>
      <c r="AL779" s="4" t="s">
        <v>174</v>
      </c>
      <c r="AM779" s="4" t="s">
        <v>1175</v>
      </c>
      <c r="AO779" s="7"/>
      <c r="AP779" s="7"/>
    </row>
    <row r="780" spans="10:42">
      <c r="J780" s="2"/>
      <c r="K780" s="2"/>
      <c r="L780" s="2"/>
      <c r="M780" s="2"/>
      <c r="N780" s="2"/>
      <c r="X780" s="7"/>
      <c r="Y780" s="7"/>
      <c r="Z780" s="7"/>
      <c r="AA780" s="7"/>
      <c r="AB780" s="7"/>
      <c r="AC780" s="7"/>
      <c r="AD780" s="7"/>
      <c r="AE780" s="7"/>
      <c r="AF780" s="7"/>
      <c r="AG780" s="7"/>
      <c r="AH780" s="7"/>
      <c r="AJ780" s="2"/>
      <c r="AL780" s="4" t="s">
        <v>174</v>
      </c>
      <c r="AM780" s="4" t="s">
        <v>1176</v>
      </c>
      <c r="AO780" s="7"/>
      <c r="AP780" s="7"/>
    </row>
    <row r="781" spans="10:42">
      <c r="J781" s="2"/>
      <c r="K781" s="2"/>
      <c r="L781" s="2"/>
      <c r="M781" s="2"/>
      <c r="N781" s="2"/>
      <c r="X781" s="7"/>
      <c r="Y781" s="7"/>
      <c r="Z781" s="7"/>
      <c r="AA781" s="7"/>
      <c r="AB781" s="7"/>
      <c r="AC781" s="7"/>
      <c r="AD781" s="7"/>
      <c r="AE781" s="7"/>
      <c r="AF781" s="7"/>
      <c r="AG781" s="7"/>
      <c r="AH781" s="7"/>
      <c r="AJ781" s="2"/>
      <c r="AL781" s="4" t="s">
        <v>174</v>
      </c>
      <c r="AM781" s="4" t="s">
        <v>1177</v>
      </c>
      <c r="AO781" s="7"/>
      <c r="AP781" s="7"/>
    </row>
    <row r="782" spans="10:42">
      <c r="J782" s="2"/>
      <c r="K782" s="2"/>
      <c r="L782" s="2"/>
      <c r="M782" s="2"/>
      <c r="N782" s="2"/>
      <c r="X782" s="7"/>
      <c r="Y782" s="7"/>
      <c r="Z782" s="7"/>
      <c r="AA782" s="7"/>
      <c r="AB782" s="7"/>
      <c r="AC782" s="7"/>
      <c r="AD782" s="7"/>
      <c r="AE782" s="7"/>
      <c r="AF782" s="7"/>
      <c r="AG782" s="7"/>
      <c r="AH782" s="7"/>
      <c r="AJ782" s="2"/>
      <c r="AL782" s="4" t="s">
        <v>174</v>
      </c>
      <c r="AM782" s="4" t="s">
        <v>1178</v>
      </c>
      <c r="AO782" s="7"/>
      <c r="AP782" s="7"/>
    </row>
    <row r="783" spans="10:42">
      <c r="J783" s="2"/>
      <c r="K783" s="2"/>
      <c r="L783" s="2"/>
      <c r="M783" s="2"/>
      <c r="N783" s="2"/>
      <c r="X783" s="7"/>
      <c r="Y783" s="7"/>
      <c r="Z783" s="7"/>
      <c r="AA783" s="7"/>
      <c r="AB783" s="7"/>
      <c r="AC783" s="7"/>
      <c r="AD783" s="7"/>
      <c r="AE783" s="7"/>
      <c r="AF783" s="7"/>
      <c r="AG783" s="7"/>
      <c r="AH783" s="7"/>
      <c r="AJ783" s="2"/>
      <c r="AL783" s="4" t="s">
        <v>174</v>
      </c>
      <c r="AM783" s="4" t="s">
        <v>1179</v>
      </c>
      <c r="AO783" s="7"/>
      <c r="AP783" s="7"/>
    </row>
    <row r="784" spans="10:42">
      <c r="J784" s="2"/>
      <c r="K784" s="2"/>
      <c r="L784" s="2"/>
      <c r="M784" s="2"/>
      <c r="N784" s="2"/>
      <c r="X784" s="7"/>
      <c r="Y784" s="7"/>
      <c r="Z784" s="7"/>
      <c r="AA784" s="7"/>
      <c r="AB784" s="7"/>
      <c r="AC784" s="7"/>
      <c r="AD784" s="7"/>
      <c r="AE784" s="7"/>
      <c r="AF784" s="7"/>
      <c r="AG784" s="7"/>
      <c r="AH784" s="7"/>
      <c r="AJ784" s="2"/>
      <c r="AL784" s="4" t="s">
        <v>174</v>
      </c>
      <c r="AM784" s="4" t="s">
        <v>1180</v>
      </c>
      <c r="AO784" s="7"/>
      <c r="AP784" s="7"/>
    </row>
    <row r="785" spans="10:42">
      <c r="J785" s="2"/>
      <c r="K785" s="2"/>
      <c r="L785" s="2"/>
      <c r="M785" s="2"/>
      <c r="N785" s="2"/>
      <c r="X785" s="7"/>
      <c r="Y785" s="7"/>
      <c r="Z785" s="7"/>
      <c r="AA785" s="7"/>
      <c r="AB785" s="7"/>
      <c r="AC785" s="7"/>
      <c r="AD785" s="7"/>
      <c r="AE785" s="7"/>
      <c r="AF785" s="7"/>
      <c r="AG785" s="7"/>
      <c r="AH785" s="7"/>
      <c r="AJ785" s="2"/>
      <c r="AL785" s="4" t="s">
        <v>174</v>
      </c>
      <c r="AM785" s="4" t="s">
        <v>1181</v>
      </c>
      <c r="AO785" s="7"/>
      <c r="AP785" s="7"/>
    </row>
    <row r="786" spans="10:42">
      <c r="J786" s="2"/>
      <c r="K786" s="2"/>
      <c r="L786" s="2"/>
      <c r="M786" s="2"/>
      <c r="N786" s="2"/>
      <c r="X786" s="7"/>
      <c r="Y786" s="7"/>
      <c r="Z786" s="7"/>
      <c r="AA786" s="7"/>
      <c r="AB786" s="7"/>
      <c r="AC786" s="7"/>
      <c r="AD786" s="7"/>
      <c r="AE786" s="7"/>
      <c r="AF786" s="7"/>
      <c r="AG786" s="7"/>
      <c r="AH786" s="7"/>
      <c r="AJ786" s="2"/>
      <c r="AL786" s="4" t="s">
        <v>174</v>
      </c>
      <c r="AM786" s="4" t="s">
        <v>1182</v>
      </c>
      <c r="AO786" s="7"/>
      <c r="AP786" s="7"/>
    </row>
    <row r="787" spans="10:42">
      <c r="J787" s="2"/>
      <c r="K787" s="2"/>
      <c r="L787" s="2"/>
      <c r="M787" s="2"/>
      <c r="N787" s="2"/>
      <c r="X787" s="7"/>
      <c r="Y787" s="7"/>
      <c r="Z787" s="7"/>
      <c r="AA787" s="7"/>
      <c r="AB787" s="7"/>
      <c r="AC787" s="7"/>
      <c r="AD787" s="7"/>
      <c r="AE787" s="7"/>
      <c r="AF787" s="7"/>
      <c r="AG787" s="7"/>
      <c r="AH787" s="7"/>
      <c r="AJ787" s="2"/>
      <c r="AL787" s="4" t="s">
        <v>174</v>
      </c>
      <c r="AM787" s="4" t="s">
        <v>1183</v>
      </c>
      <c r="AO787" s="7"/>
      <c r="AP787" s="7"/>
    </row>
    <row r="788" spans="10:42">
      <c r="J788" s="2"/>
      <c r="K788" s="2"/>
      <c r="L788" s="2"/>
      <c r="M788" s="2"/>
      <c r="N788" s="2"/>
      <c r="X788" s="7"/>
      <c r="Y788" s="7"/>
      <c r="Z788" s="7"/>
      <c r="AA788" s="7"/>
      <c r="AB788" s="7"/>
      <c r="AC788" s="7"/>
      <c r="AD788" s="7"/>
      <c r="AE788" s="7"/>
      <c r="AF788" s="7"/>
      <c r="AG788" s="7"/>
      <c r="AH788" s="7"/>
      <c r="AJ788" s="2"/>
      <c r="AL788" s="4" t="s">
        <v>174</v>
      </c>
      <c r="AM788" s="4" t="s">
        <v>1184</v>
      </c>
      <c r="AO788" s="7"/>
      <c r="AP788" s="7"/>
    </row>
    <row r="789" spans="10:42">
      <c r="J789" s="2"/>
      <c r="K789" s="2"/>
      <c r="L789" s="2"/>
      <c r="M789" s="2"/>
      <c r="N789" s="2"/>
      <c r="X789" s="7"/>
      <c r="Y789" s="7"/>
      <c r="Z789" s="7"/>
      <c r="AA789" s="7"/>
      <c r="AB789" s="7"/>
      <c r="AC789" s="7"/>
      <c r="AD789" s="7"/>
      <c r="AE789" s="7"/>
      <c r="AF789" s="7"/>
      <c r="AG789" s="7"/>
      <c r="AH789" s="7"/>
      <c r="AJ789" s="2"/>
      <c r="AL789" s="4" t="s">
        <v>174</v>
      </c>
      <c r="AM789" s="4" t="s">
        <v>810</v>
      </c>
      <c r="AO789" s="7"/>
      <c r="AP789" s="7"/>
    </row>
    <row r="790" spans="10:42">
      <c r="J790" s="2"/>
      <c r="K790" s="2"/>
      <c r="L790" s="2"/>
      <c r="M790" s="2"/>
      <c r="N790" s="2"/>
      <c r="X790" s="7"/>
      <c r="Y790" s="7"/>
      <c r="Z790" s="7"/>
      <c r="AA790" s="7"/>
      <c r="AB790" s="7"/>
      <c r="AC790" s="7"/>
      <c r="AD790" s="7"/>
      <c r="AE790" s="7"/>
      <c r="AF790" s="7"/>
      <c r="AG790" s="7"/>
      <c r="AH790" s="7"/>
      <c r="AJ790" s="2"/>
      <c r="AL790" s="4" t="s">
        <v>174</v>
      </c>
      <c r="AM790" s="4" t="s">
        <v>1185</v>
      </c>
      <c r="AO790" s="7"/>
      <c r="AP790" s="7"/>
    </row>
    <row r="791" spans="10:42">
      <c r="J791" s="2"/>
      <c r="K791" s="2"/>
      <c r="L791" s="2"/>
      <c r="M791" s="2"/>
      <c r="N791" s="2"/>
      <c r="X791" s="7"/>
      <c r="Y791" s="7"/>
      <c r="Z791" s="7"/>
      <c r="AA791" s="7"/>
      <c r="AB791" s="7"/>
      <c r="AC791" s="7"/>
      <c r="AD791" s="7"/>
      <c r="AE791" s="7"/>
      <c r="AF791" s="7"/>
      <c r="AG791" s="7"/>
      <c r="AH791" s="7"/>
      <c r="AJ791" s="2"/>
      <c r="AL791" s="4" t="s">
        <v>174</v>
      </c>
      <c r="AM791" s="4" t="s">
        <v>1186</v>
      </c>
      <c r="AO791" s="7"/>
      <c r="AP791" s="7"/>
    </row>
    <row r="792" spans="10:42">
      <c r="J792" s="2"/>
      <c r="K792" s="2"/>
      <c r="L792" s="2"/>
      <c r="M792" s="2"/>
      <c r="N792" s="2"/>
      <c r="X792" s="7"/>
      <c r="Y792" s="7"/>
      <c r="Z792" s="7"/>
      <c r="AA792" s="7"/>
      <c r="AB792" s="7"/>
      <c r="AC792" s="7"/>
      <c r="AD792" s="7"/>
      <c r="AE792" s="7"/>
      <c r="AF792" s="7"/>
      <c r="AG792" s="7"/>
      <c r="AH792" s="7"/>
      <c r="AJ792" s="2"/>
      <c r="AL792" s="4" t="s">
        <v>174</v>
      </c>
      <c r="AM792" s="4" t="s">
        <v>1187</v>
      </c>
      <c r="AO792" s="7"/>
      <c r="AP792" s="7"/>
    </row>
    <row r="793" spans="10:42">
      <c r="J793" s="2"/>
      <c r="K793" s="2"/>
      <c r="L793" s="2"/>
      <c r="M793" s="2"/>
      <c r="N793" s="2"/>
      <c r="X793" s="7"/>
      <c r="Y793" s="7"/>
      <c r="Z793" s="7"/>
      <c r="AA793" s="7"/>
      <c r="AB793" s="7"/>
      <c r="AC793" s="7"/>
      <c r="AD793" s="7"/>
      <c r="AE793" s="7"/>
      <c r="AF793" s="7"/>
      <c r="AG793" s="7"/>
      <c r="AH793" s="7"/>
      <c r="AJ793" s="2"/>
      <c r="AL793" s="4" t="s">
        <v>174</v>
      </c>
      <c r="AM793" s="4" t="s">
        <v>1188</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1189</v>
      </c>
      <c r="AO794" s="7"/>
      <c r="AP794" s="7"/>
    </row>
    <row r="795" spans="10:42">
      <c r="J795" s="2"/>
      <c r="K795" s="2"/>
      <c r="L795" s="2"/>
      <c r="M795" s="2"/>
      <c r="N795" s="2"/>
      <c r="X795" s="7"/>
      <c r="Y795" s="7"/>
      <c r="Z795" s="7"/>
      <c r="AA795" s="7"/>
      <c r="AB795" s="7"/>
      <c r="AC795" s="7"/>
      <c r="AD795" s="7"/>
      <c r="AE795" s="7"/>
      <c r="AF795" s="7"/>
      <c r="AG795" s="7"/>
      <c r="AH795" s="7"/>
      <c r="AJ795" s="2"/>
      <c r="AL795" s="4" t="s">
        <v>176</v>
      </c>
      <c r="AM795" s="4" t="s">
        <v>812</v>
      </c>
      <c r="AO795" s="7"/>
      <c r="AP795" s="7"/>
    </row>
    <row r="796" spans="10:42">
      <c r="J796" s="2"/>
      <c r="K796" s="2"/>
      <c r="L796" s="2"/>
      <c r="M796" s="2"/>
      <c r="N796" s="2"/>
      <c r="X796" s="7"/>
      <c r="Y796" s="7"/>
      <c r="Z796" s="7"/>
      <c r="AA796" s="7"/>
      <c r="AB796" s="7"/>
      <c r="AC796" s="7"/>
      <c r="AD796" s="7"/>
      <c r="AE796" s="7"/>
      <c r="AF796" s="7"/>
      <c r="AG796" s="7"/>
      <c r="AH796" s="7"/>
      <c r="AJ796" s="2"/>
      <c r="AL796" s="4" t="s">
        <v>176</v>
      </c>
      <c r="AM796" s="4" t="s">
        <v>1190</v>
      </c>
      <c r="AO796" s="7"/>
      <c r="AP796" s="7"/>
    </row>
    <row r="797" spans="10:42">
      <c r="J797" s="2"/>
      <c r="K797" s="2"/>
      <c r="L797" s="2"/>
      <c r="M797" s="2"/>
      <c r="N797" s="2"/>
      <c r="X797" s="7"/>
      <c r="Y797" s="7"/>
      <c r="Z797" s="7"/>
      <c r="AA797" s="7"/>
      <c r="AB797" s="7"/>
      <c r="AC797" s="7"/>
      <c r="AD797" s="7"/>
      <c r="AE797" s="7"/>
      <c r="AF797" s="7"/>
      <c r="AG797" s="7"/>
      <c r="AH797" s="7"/>
      <c r="AJ797" s="2"/>
      <c r="AL797" s="4" t="s">
        <v>176</v>
      </c>
      <c r="AM797" s="4" t="s">
        <v>1191</v>
      </c>
      <c r="AO797" s="7"/>
      <c r="AP797" s="7"/>
    </row>
    <row r="798" spans="10:42">
      <c r="J798" s="2"/>
      <c r="K798" s="2"/>
      <c r="L798" s="2"/>
      <c r="M798" s="2"/>
      <c r="N798" s="2"/>
      <c r="X798" s="7"/>
      <c r="Y798" s="7"/>
      <c r="Z798" s="7"/>
      <c r="AA798" s="7"/>
      <c r="AB798" s="7"/>
      <c r="AC798" s="7"/>
      <c r="AD798" s="7"/>
      <c r="AE798" s="7"/>
      <c r="AF798" s="7"/>
      <c r="AG798" s="7"/>
      <c r="AH798" s="7"/>
      <c r="AJ798" s="2"/>
      <c r="AL798" s="4" t="s">
        <v>176</v>
      </c>
      <c r="AM798" s="4" t="s">
        <v>1192</v>
      </c>
      <c r="AO798" s="7"/>
      <c r="AP798" s="7"/>
    </row>
    <row r="799" spans="10:42">
      <c r="J799" s="2"/>
      <c r="K799" s="2"/>
      <c r="L799" s="2"/>
      <c r="M799" s="2"/>
      <c r="N799" s="2"/>
      <c r="X799" s="7"/>
      <c r="Y799" s="7"/>
      <c r="Z799" s="7"/>
      <c r="AA799" s="7"/>
      <c r="AB799" s="7"/>
      <c r="AC799" s="7"/>
      <c r="AD799" s="7"/>
      <c r="AE799" s="7"/>
      <c r="AF799" s="7"/>
      <c r="AG799" s="7"/>
      <c r="AH799" s="7"/>
      <c r="AJ799" s="2"/>
      <c r="AL799" s="4" t="s">
        <v>176</v>
      </c>
      <c r="AM799" s="4" t="s">
        <v>1193</v>
      </c>
      <c r="AO799" s="7"/>
      <c r="AP799" s="7"/>
    </row>
    <row r="800" spans="10:42">
      <c r="J800" s="2"/>
      <c r="K800" s="2"/>
      <c r="L800" s="2"/>
      <c r="M800" s="2"/>
      <c r="N800" s="2"/>
      <c r="X800" s="7"/>
      <c r="Y800" s="7"/>
      <c r="Z800" s="7"/>
      <c r="AA800" s="7"/>
      <c r="AB800" s="7"/>
      <c r="AC800" s="7"/>
      <c r="AD800" s="7"/>
      <c r="AE800" s="7"/>
      <c r="AF800" s="7"/>
      <c r="AG800" s="7"/>
      <c r="AH800" s="7"/>
      <c r="AJ800" s="2"/>
      <c r="AL800" s="4" t="s">
        <v>176</v>
      </c>
      <c r="AM800" s="4" t="s">
        <v>1194</v>
      </c>
      <c r="AO800" s="7"/>
      <c r="AP800" s="7"/>
    </row>
    <row r="801" spans="10:42">
      <c r="J801" s="2"/>
      <c r="K801" s="2"/>
      <c r="L801" s="2"/>
      <c r="M801" s="2"/>
      <c r="N801" s="2"/>
      <c r="X801" s="7"/>
      <c r="Y801" s="7"/>
      <c r="Z801" s="7"/>
      <c r="AA801" s="7"/>
      <c r="AB801" s="7"/>
      <c r="AC801" s="7"/>
      <c r="AD801" s="7"/>
      <c r="AE801" s="7"/>
      <c r="AF801" s="7"/>
      <c r="AG801" s="7"/>
      <c r="AH801" s="7"/>
      <c r="AJ801" s="2"/>
      <c r="AL801" s="4" t="s">
        <v>176</v>
      </c>
      <c r="AM801" s="4" t="s">
        <v>1195</v>
      </c>
      <c r="AO801" s="7"/>
      <c r="AP801" s="7"/>
    </row>
    <row r="802" spans="10:42">
      <c r="J802" s="2"/>
      <c r="K802" s="2"/>
      <c r="L802" s="2"/>
      <c r="M802" s="2"/>
      <c r="N802" s="2"/>
      <c r="X802" s="7"/>
      <c r="Y802" s="7"/>
      <c r="Z802" s="7"/>
      <c r="AA802" s="7"/>
      <c r="AB802" s="7"/>
      <c r="AC802" s="7"/>
      <c r="AD802" s="7"/>
      <c r="AE802" s="7"/>
      <c r="AF802" s="7"/>
      <c r="AG802" s="7"/>
      <c r="AH802" s="7"/>
      <c r="AJ802" s="2"/>
      <c r="AL802" s="4" t="s">
        <v>176</v>
      </c>
      <c r="AM802" s="4" t="s">
        <v>1196</v>
      </c>
      <c r="AO802" s="7"/>
      <c r="AP802" s="7"/>
    </row>
    <row r="803" spans="10:42">
      <c r="J803" s="2"/>
      <c r="K803" s="2"/>
      <c r="L803" s="2"/>
      <c r="M803" s="2"/>
      <c r="N803" s="2"/>
      <c r="X803" s="7"/>
      <c r="Y803" s="7"/>
      <c r="Z803" s="7"/>
      <c r="AA803" s="7"/>
      <c r="AB803" s="7"/>
      <c r="AC803" s="7"/>
      <c r="AD803" s="7"/>
      <c r="AE803" s="7"/>
      <c r="AF803" s="7"/>
      <c r="AG803" s="7"/>
      <c r="AH803" s="7"/>
      <c r="AJ803" s="2"/>
      <c r="AL803" s="4" t="s">
        <v>176</v>
      </c>
      <c r="AM803" s="4" t="s">
        <v>1197</v>
      </c>
      <c r="AO803" s="7"/>
      <c r="AP803" s="7"/>
    </row>
    <row r="804" spans="10:42">
      <c r="J804" s="2"/>
      <c r="K804" s="2"/>
      <c r="L804" s="2"/>
      <c r="M804" s="2"/>
      <c r="N804" s="2"/>
      <c r="X804" s="7"/>
      <c r="Y804" s="7"/>
      <c r="Z804" s="7"/>
      <c r="AA804" s="7"/>
      <c r="AB804" s="7"/>
      <c r="AC804" s="7"/>
      <c r="AD804" s="7"/>
      <c r="AE804" s="7"/>
      <c r="AF804" s="7"/>
      <c r="AG804" s="7"/>
      <c r="AH804" s="7"/>
      <c r="AJ804" s="2"/>
      <c r="AL804" s="4" t="s">
        <v>176</v>
      </c>
      <c r="AM804" s="4" t="s">
        <v>1198</v>
      </c>
      <c r="AO804" s="7"/>
      <c r="AP804" s="7"/>
    </row>
    <row r="805" spans="10:42">
      <c r="J805" s="2"/>
      <c r="K805" s="2"/>
      <c r="L805" s="2"/>
      <c r="M805" s="2"/>
      <c r="N805" s="2"/>
      <c r="X805" s="7"/>
      <c r="Y805" s="7"/>
      <c r="Z805" s="7"/>
      <c r="AA805" s="7"/>
      <c r="AB805" s="7"/>
      <c r="AC805" s="7"/>
      <c r="AD805" s="7"/>
      <c r="AE805" s="7"/>
      <c r="AF805" s="7"/>
      <c r="AG805" s="7"/>
      <c r="AH805" s="7"/>
      <c r="AJ805" s="2"/>
      <c r="AL805" s="4" t="s">
        <v>176</v>
      </c>
      <c r="AM805" s="4" t="s">
        <v>479</v>
      </c>
      <c r="AO805" s="7"/>
      <c r="AP805" s="7"/>
    </row>
    <row r="806" spans="10:42">
      <c r="J806" s="2"/>
      <c r="K806" s="2"/>
      <c r="L806" s="2"/>
      <c r="M806" s="2"/>
      <c r="N806" s="2"/>
      <c r="X806" s="7"/>
      <c r="Y806" s="7"/>
      <c r="Z806" s="7"/>
      <c r="AA806" s="7"/>
      <c r="AB806" s="7"/>
      <c r="AC806" s="7"/>
      <c r="AD806" s="7"/>
      <c r="AE806" s="7"/>
      <c r="AF806" s="7"/>
      <c r="AG806" s="7"/>
      <c r="AH806" s="7"/>
      <c r="AJ806" s="2"/>
      <c r="AL806" s="4" t="s">
        <v>176</v>
      </c>
      <c r="AM806" s="4" t="s">
        <v>1199</v>
      </c>
      <c r="AO806" s="7"/>
      <c r="AP806" s="7"/>
    </row>
    <row r="807" spans="10:42">
      <c r="J807" s="2"/>
      <c r="K807" s="2"/>
      <c r="L807" s="2"/>
      <c r="M807" s="2"/>
      <c r="N807" s="2"/>
      <c r="X807" s="7"/>
      <c r="Y807" s="7"/>
      <c r="Z807" s="7"/>
      <c r="AA807" s="7"/>
      <c r="AB807" s="7"/>
      <c r="AC807" s="7"/>
      <c r="AD807" s="7"/>
      <c r="AE807" s="7"/>
      <c r="AF807" s="7"/>
      <c r="AG807" s="7"/>
      <c r="AH807" s="7"/>
      <c r="AJ807" s="2"/>
      <c r="AL807" s="4" t="s">
        <v>176</v>
      </c>
      <c r="AM807" s="4" t="s">
        <v>1200</v>
      </c>
      <c r="AO807" s="7"/>
      <c r="AP807" s="7"/>
    </row>
    <row r="808" spans="10:42">
      <c r="J808" s="2"/>
      <c r="K808" s="2"/>
      <c r="L808" s="2"/>
      <c r="M808" s="2"/>
      <c r="N808" s="2"/>
      <c r="X808" s="7"/>
      <c r="Y808" s="7"/>
      <c r="Z808" s="7"/>
      <c r="AA808" s="7"/>
      <c r="AB808" s="7"/>
      <c r="AC808" s="7"/>
      <c r="AD808" s="7"/>
      <c r="AE808" s="7"/>
      <c r="AF808" s="7"/>
      <c r="AG808" s="7"/>
      <c r="AH808" s="7"/>
      <c r="AJ808" s="2"/>
      <c r="AL808" s="4" t="s">
        <v>176</v>
      </c>
      <c r="AM808" s="4" t="s">
        <v>1201</v>
      </c>
      <c r="AO808" s="7"/>
      <c r="AP808" s="7"/>
    </row>
    <row r="809" spans="10:42">
      <c r="J809" s="2"/>
      <c r="K809" s="2"/>
      <c r="L809" s="2"/>
      <c r="M809" s="2"/>
      <c r="N809" s="2"/>
      <c r="X809" s="7"/>
      <c r="Y809" s="7"/>
      <c r="Z809" s="7"/>
      <c r="AA809" s="7"/>
      <c r="AB809" s="7"/>
      <c r="AC809" s="7"/>
      <c r="AD809" s="7"/>
      <c r="AE809" s="7"/>
      <c r="AF809" s="7"/>
      <c r="AG809" s="7"/>
      <c r="AH809" s="7"/>
      <c r="AJ809" s="2"/>
      <c r="AL809" s="4" t="s">
        <v>176</v>
      </c>
      <c r="AM809" s="4" t="s">
        <v>1202</v>
      </c>
      <c r="AO809" s="7"/>
      <c r="AP809" s="7"/>
    </row>
    <row r="810" spans="10:42">
      <c r="J810" s="2"/>
      <c r="K810" s="2"/>
      <c r="L810" s="2"/>
      <c r="M810" s="2"/>
      <c r="N810" s="2"/>
      <c r="X810" s="7"/>
      <c r="Y810" s="7"/>
      <c r="Z810" s="7"/>
      <c r="AA810" s="7"/>
      <c r="AB810" s="7"/>
      <c r="AC810" s="7"/>
      <c r="AD810" s="7"/>
      <c r="AE810" s="7"/>
      <c r="AF810" s="7"/>
      <c r="AG810" s="7"/>
      <c r="AH810" s="7"/>
      <c r="AJ810" s="2"/>
      <c r="AL810" s="4" t="s">
        <v>176</v>
      </c>
      <c r="AM810" s="4" t="s">
        <v>1203</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1204</v>
      </c>
      <c r="AO811" s="7"/>
      <c r="AP811" s="7"/>
    </row>
    <row r="812" spans="10:42">
      <c r="J812" s="2"/>
      <c r="K812" s="2"/>
      <c r="L812" s="2"/>
      <c r="M812" s="2"/>
      <c r="N812" s="2"/>
      <c r="X812" s="7"/>
      <c r="Y812" s="7"/>
      <c r="Z812" s="7"/>
      <c r="AA812" s="7"/>
      <c r="AB812" s="7"/>
      <c r="AC812" s="7"/>
      <c r="AD812" s="7"/>
      <c r="AE812" s="7"/>
      <c r="AF812" s="7"/>
      <c r="AG812" s="7"/>
      <c r="AH812" s="7"/>
      <c r="AJ812" s="2"/>
      <c r="AL812" s="4" t="s">
        <v>178</v>
      </c>
      <c r="AM812" s="4" t="s">
        <v>814</v>
      </c>
      <c r="AO812" s="7"/>
      <c r="AP812" s="7"/>
    </row>
    <row r="813" spans="10:42">
      <c r="J813" s="2"/>
      <c r="K813" s="2"/>
      <c r="L813" s="2"/>
      <c r="M813" s="2"/>
      <c r="N813" s="2"/>
      <c r="X813" s="7"/>
      <c r="Y813" s="7"/>
      <c r="Z813" s="7"/>
      <c r="AA813" s="7"/>
      <c r="AB813" s="7"/>
      <c r="AC813" s="7"/>
      <c r="AD813" s="7"/>
      <c r="AE813" s="7"/>
      <c r="AF813" s="7"/>
      <c r="AG813" s="7"/>
      <c r="AH813" s="7"/>
      <c r="AJ813" s="2"/>
      <c r="AL813" s="4" t="s">
        <v>178</v>
      </c>
      <c r="AM813" s="4" t="s">
        <v>1205</v>
      </c>
      <c r="AO813" s="7"/>
      <c r="AP813" s="7"/>
    </row>
    <row r="814" spans="10:42">
      <c r="J814" s="2"/>
      <c r="K814" s="2"/>
      <c r="L814" s="2"/>
      <c r="M814" s="2"/>
      <c r="N814" s="2"/>
      <c r="X814" s="7"/>
      <c r="Y814" s="7"/>
      <c r="Z814" s="7"/>
      <c r="AA814" s="7"/>
      <c r="AB814" s="7"/>
      <c r="AC814" s="7"/>
      <c r="AD814" s="7"/>
      <c r="AE814" s="7"/>
      <c r="AF814" s="7"/>
      <c r="AG814" s="7"/>
      <c r="AH814" s="7"/>
      <c r="AJ814" s="2"/>
      <c r="AL814" s="4" t="s">
        <v>178</v>
      </c>
      <c r="AM814" s="4" t="s">
        <v>1206</v>
      </c>
      <c r="AO814" s="7"/>
      <c r="AP814" s="7"/>
    </row>
    <row r="815" spans="10:42">
      <c r="J815" s="2"/>
      <c r="K815" s="2"/>
      <c r="L815" s="2"/>
      <c r="M815" s="2"/>
      <c r="N815" s="2"/>
      <c r="X815" s="7"/>
      <c r="Y815" s="7"/>
      <c r="Z815" s="7"/>
      <c r="AA815" s="7"/>
      <c r="AB815" s="7"/>
      <c r="AC815" s="7"/>
      <c r="AD815" s="7"/>
      <c r="AE815" s="7"/>
      <c r="AF815" s="7"/>
      <c r="AG815" s="7"/>
      <c r="AH815" s="7"/>
      <c r="AJ815" s="2"/>
      <c r="AL815" s="4" t="s">
        <v>178</v>
      </c>
      <c r="AM815" s="4" t="s">
        <v>1207</v>
      </c>
      <c r="AO815" s="7"/>
      <c r="AP815" s="7"/>
    </row>
    <row r="816" spans="10:42">
      <c r="J816" s="2"/>
      <c r="K816" s="2"/>
      <c r="L816" s="2"/>
      <c r="M816" s="2"/>
      <c r="N816" s="2"/>
      <c r="X816" s="7"/>
      <c r="Y816" s="7"/>
      <c r="Z816" s="7"/>
      <c r="AA816" s="7"/>
      <c r="AB816" s="7"/>
      <c r="AC816" s="7"/>
      <c r="AD816" s="7"/>
      <c r="AE816" s="7"/>
      <c r="AF816" s="7"/>
      <c r="AG816" s="7"/>
      <c r="AH816" s="7"/>
      <c r="AJ816" s="2"/>
      <c r="AL816" s="4" t="s">
        <v>178</v>
      </c>
      <c r="AM816" s="4" t="s">
        <v>1208</v>
      </c>
      <c r="AO816" s="7"/>
      <c r="AP816" s="7"/>
    </row>
    <row r="817" spans="10:42">
      <c r="J817" s="2"/>
      <c r="K817" s="2"/>
      <c r="L817" s="2"/>
      <c r="M817" s="2"/>
      <c r="N817" s="2"/>
      <c r="X817" s="7"/>
      <c r="Y817" s="7"/>
      <c r="Z817" s="7"/>
      <c r="AA817" s="7"/>
      <c r="AB817" s="7"/>
      <c r="AC817" s="7"/>
      <c r="AD817" s="7"/>
      <c r="AE817" s="7"/>
      <c r="AF817" s="7"/>
      <c r="AG817" s="7"/>
      <c r="AH817" s="7"/>
      <c r="AJ817" s="2"/>
      <c r="AL817" s="4" t="s">
        <v>178</v>
      </c>
      <c r="AM817" s="4" t="s">
        <v>1209</v>
      </c>
      <c r="AO817" s="7"/>
      <c r="AP817" s="7"/>
    </row>
    <row r="818" spans="10:42">
      <c r="J818" s="2"/>
      <c r="K818" s="2"/>
      <c r="L818" s="2"/>
      <c r="M818" s="2"/>
      <c r="N818" s="2"/>
      <c r="X818" s="7"/>
      <c r="Y818" s="7"/>
      <c r="Z818" s="7"/>
      <c r="AA818" s="7"/>
      <c r="AB818" s="7"/>
      <c r="AC818" s="7"/>
      <c r="AD818" s="7"/>
      <c r="AE818" s="7"/>
      <c r="AF818" s="7"/>
      <c r="AG818" s="7"/>
      <c r="AH818" s="7"/>
      <c r="AJ818" s="2"/>
      <c r="AL818" s="4" t="s">
        <v>178</v>
      </c>
      <c r="AM818" s="4" t="s">
        <v>1210</v>
      </c>
      <c r="AO818" s="7"/>
      <c r="AP818" s="7"/>
    </row>
    <row r="819" spans="10:42">
      <c r="J819" s="2"/>
      <c r="K819" s="2"/>
      <c r="L819" s="2"/>
      <c r="M819" s="2"/>
      <c r="N819" s="2"/>
      <c r="X819" s="7"/>
      <c r="Y819" s="7"/>
      <c r="Z819" s="7"/>
      <c r="AA819" s="7"/>
      <c r="AB819" s="7"/>
      <c r="AC819" s="7"/>
      <c r="AD819" s="7"/>
      <c r="AE819" s="7"/>
      <c r="AF819" s="7"/>
      <c r="AG819" s="7"/>
      <c r="AH819" s="7"/>
      <c r="AJ819" s="2"/>
      <c r="AL819" s="4" t="s">
        <v>178</v>
      </c>
      <c r="AM819" s="4" t="s">
        <v>1211</v>
      </c>
      <c r="AO819" s="7"/>
      <c r="AP819" s="7"/>
    </row>
    <row r="820" spans="10:42">
      <c r="J820" s="2"/>
      <c r="K820" s="2"/>
      <c r="L820" s="2"/>
      <c r="M820" s="2"/>
      <c r="N820" s="2"/>
      <c r="X820" s="7"/>
      <c r="Y820" s="7"/>
      <c r="Z820" s="7"/>
      <c r="AA820" s="7"/>
      <c r="AB820" s="7"/>
      <c r="AC820" s="7"/>
      <c r="AD820" s="7"/>
      <c r="AE820" s="7"/>
      <c r="AF820" s="7"/>
      <c r="AG820" s="7"/>
      <c r="AH820" s="7"/>
      <c r="AJ820" s="2"/>
      <c r="AL820" s="4" t="s">
        <v>178</v>
      </c>
      <c r="AM820" s="4" t="s">
        <v>1212</v>
      </c>
      <c r="AO820" s="7"/>
      <c r="AP820" s="7"/>
    </row>
    <row r="821" spans="10:42">
      <c r="J821" s="2"/>
      <c r="K821" s="2"/>
      <c r="L821" s="2"/>
      <c r="M821" s="2"/>
      <c r="N821" s="2"/>
      <c r="X821" s="7"/>
      <c r="Y821" s="7"/>
      <c r="Z821" s="7"/>
      <c r="AA821" s="7"/>
      <c r="AB821" s="7"/>
      <c r="AC821" s="7"/>
      <c r="AD821" s="7"/>
      <c r="AE821" s="7"/>
      <c r="AF821" s="7"/>
      <c r="AG821" s="7"/>
      <c r="AH821" s="7"/>
      <c r="AJ821" s="2"/>
      <c r="AL821" s="4" t="s">
        <v>178</v>
      </c>
      <c r="AM821" s="4" t="s">
        <v>1213</v>
      </c>
      <c r="AO821" s="7"/>
      <c r="AP821" s="7"/>
    </row>
    <row r="822" spans="10:42">
      <c r="J822" s="2"/>
      <c r="K822" s="2"/>
      <c r="L822" s="2"/>
      <c r="M822" s="2"/>
      <c r="N822" s="2"/>
      <c r="X822" s="7"/>
      <c r="Y822" s="7"/>
      <c r="Z822" s="7"/>
      <c r="AA822" s="7"/>
      <c r="AB822" s="7"/>
      <c r="AC822" s="7"/>
      <c r="AD822" s="7"/>
      <c r="AE822" s="7"/>
      <c r="AF822" s="7"/>
      <c r="AG822" s="7"/>
      <c r="AH822" s="7"/>
      <c r="AJ822" s="2"/>
      <c r="AL822" s="4" t="s">
        <v>178</v>
      </c>
      <c r="AM822" s="4" t="s">
        <v>1214</v>
      </c>
      <c r="AO822" s="7"/>
      <c r="AP822" s="7"/>
    </row>
    <row r="823" spans="10:42">
      <c r="J823" s="2"/>
      <c r="K823" s="2"/>
      <c r="L823" s="2"/>
      <c r="M823" s="2"/>
      <c r="N823" s="2"/>
      <c r="X823" s="7"/>
      <c r="Y823" s="7"/>
      <c r="Z823" s="7"/>
      <c r="AA823" s="7"/>
      <c r="AB823" s="7"/>
      <c r="AC823" s="7"/>
      <c r="AD823" s="7"/>
      <c r="AE823" s="7"/>
      <c r="AF823" s="7"/>
      <c r="AG823" s="7"/>
      <c r="AH823" s="7"/>
      <c r="AJ823" s="2"/>
      <c r="AL823" s="4" t="s">
        <v>178</v>
      </c>
      <c r="AM823" s="4" t="s">
        <v>1215</v>
      </c>
      <c r="AO823" s="7"/>
      <c r="AP823" s="7"/>
    </row>
    <row r="824" spans="10:42">
      <c r="J824" s="2"/>
      <c r="K824" s="2"/>
      <c r="L824" s="2"/>
      <c r="M824" s="2"/>
      <c r="N824" s="2"/>
      <c r="X824" s="7"/>
      <c r="Y824" s="7"/>
      <c r="Z824" s="7"/>
      <c r="AA824" s="7"/>
      <c r="AB824" s="7"/>
      <c r="AC824" s="7"/>
      <c r="AD824" s="7"/>
      <c r="AE824" s="7"/>
      <c r="AF824" s="7"/>
      <c r="AG824" s="7"/>
      <c r="AH824" s="7"/>
      <c r="AJ824" s="2"/>
      <c r="AL824" s="4" t="s">
        <v>178</v>
      </c>
      <c r="AM824" s="4" t="s">
        <v>1216</v>
      </c>
      <c r="AO824" s="7"/>
      <c r="AP824" s="7"/>
    </row>
    <row r="825" spans="10:42">
      <c r="J825" s="2"/>
      <c r="K825" s="2"/>
      <c r="L825" s="2"/>
      <c r="M825" s="2"/>
      <c r="N825" s="2"/>
      <c r="X825" s="7"/>
      <c r="Y825" s="7"/>
      <c r="Z825" s="7"/>
      <c r="AA825" s="7"/>
      <c r="AB825" s="7"/>
      <c r="AC825" s="7"/>
      <c r="AD825" s="7"/>
      <c r="AE825" s="7"/>
      <c r="AF825" s="7"/>
      <c r="AG825" s="7"/>
      <c r="AH825" s="7"/>
      <c r="AJ825" s="2"/>
      <c r="AL825" s="4" t="s">
        <v>178</v>
      </c>
      <c r="AM825" s="4" t="s">
        <v>1217</v>
      </c>
      <c r="AO825" s="7"/>
      <c r="AP825" s="7"/>
    </row>
    <row r="826" spans="10:42">
      <c r="J826" s="2"/>
      <c r="K826" s="2"/>
      <c r="L826" s="2"/>
      <c r="M826" s="2"/>
      <c r="N826" s="2"/>
      <c r="X826" s="7"/>
      <c r="Y826" s="7"/>
      <c r="Z826" s="7"/>
      <c r="AA826" s="7"/>
      <c r="AB826" s="7"/>
      <c r="AC826" s="7"/>
      <c r="AD826" s="7"/>
      <c r="AE826" s="7"/>
      <c r="AF826" s="7"/>
      <c r="AG826" s="7"/>
      <c r="AH826" s="7"/>
      <c r="AJ826" s="2"/>
      <c r="AL826" s="4" t="s">
        <v>178</v>
      </c>
      <c r="AM826" s="4" t="s">
        <v>1218</v>
      </c>
      <c r="AO826" s="7"/>
      <c r="AP826" s="7"/>
    </row>
    <row r="827" spans="10:42">
      <c r="J827" s="2"/>
      <c r="K827" s="2"/>
      <c r="L827" s="2"/>
      <c r="M827" s="2"/>
      <c r="N827" s="2"/>
      <c r="X827" s="7"/>
      <c r="Y827" s="7"/>
      <c r="Z827" s="7"/>
      <c r="AA827" s="7"/>
      <c r="AB827" s="7"/>
      <c r="AC827" s="7"/>
      <c r="AD827" s="7"/>
      <c r="AE827" s="7"/>
      <c r="AF827" s="7"/>
      <c r="AG827" s="7"/>
      <c r="AH827" s="7"/>
      <c r="AJ827" s="2"/>
      <c r="AL827" s="4" t="s">
        <v>178</v>
      </c>
      <c r="AM827" s="4" t="s">
        <v>1219</v>
      </c>
      <c r="AO827" s="7"/>
      <c r="AP827" s="7"/>
    </row>
    <row r="828" spans="10:42">
      <c r="J828" s="2"/>
      <c r="K828" s="2"/>
      <c r="L828" s="2"/>
      <c r="M828" s="2"/>
      <c r="N828" s="2"/>
      <c r="X828" s="7"/>
      <c r="Y828" s="7"/>
      <c r="Z828" s="7"/>
      <c r="AA828" s="7"/>
      <c r="AB828" s="7"/>
      <c r="AC828" s="7"/>
      <c r="AD828" s="7"/>
      <c r="AE828" s="7"/>
      <c r="AF828" s="7"/>
      <c r="AG828" s="7"/>
      <c r="AH828" s="7"/>
      <c r="AJ828" s="2"/>
      <c r="AL828" s="4" t="s">
        <v>178</v>
      </c>
      <c r="AM828" s="4" t="s">
        <v>592</v>
      </c>
      <c r="AO828" s="7"/>
      <c r="AP828" s="7"/>
    </row>
    <row r="829" spans="10:42">
      <c r="J829" s="2"/>
      <c r="K829" s="2"/>
      <c r="L829" s="2"/>
      <c r="M829" s="2"/>
      <c r="N829" s="2"/>
      <c r="X829" s="7"/>
      <c r="Y829" s="7"/>
      <c r="Z829" s="7"/>
      <c r="AA829" s="7"/>
      <c r="AB829" s="7"/>
      <c r="AC829" s="7"/>
      <c r="AD829" s="7"/>
      <c r="AE829" s="7"/>
      <c r="AF829" s="7"/>
      <c r="AG829" s="7"/>
      <c r="AH829" s="7"/>
      <c r="AJ829" s="2"/>
      <c r="AL829" s="4" t="s">
        <v>178</v>
      </c>
      <c r="AM829" s="4" t="s">
        <v>1220</v>
      </c>
      <c r="AO829" s="7"/>
      <c r="AP829" s="7"/>
    </row>
    <row r="830" spans="10:42">
      <c r="J830" s="2"/>
      <c r="K830" s="2"/>
      <c r="L830" s="2"/>
      <c r="M830" s="2"/>
      <c r="N830" s="2"/>
      <c r="X830" s="7"/>
      <c r="Y830" s="7"/>
      <c r="Z830" s="7"/>
      <c r="AA830" s="7"/>
      <c r="AB830" s="7"/>
      <c r="AC830" s="7"/>
      <c r="AD830" s="7"/>
      <c r="AE830" s="7"/>
      <c r="AF830" s="7"/>
      <c r="AG830" s="7"/>
      <c r="AH830" s="7"/>
      <c r="AJ830" s="2"/>
      <c r="AL830" s="4" t="s">
        <v>178</v>
      </c>
      <c r="AM830" s="4" t="s">
        <v>1221</v>
      </c>
      <c r="AO830" s="7"/>
      <c r="AP830" s="7"/>
    </row>
    <row r="831" spans="10:42">
      <c r="J831" s="2"/>
      <c r="K831" s="2"/>
      <c r="L831" s="2"/>
      <c r="M831" s="2"/>
      <c r="N831" s="2"/>
      <c r="X831" s="7"/>
      <c r="Y831" s="7"/>
      <c r="Z831" s="7"/>
      <c r="AA831" s="7"/>
      <c r="AB831" s="7"/>
      <c r="AC831" s="7"/>
      <c r="AD831" s="7"/>
      <c r="AE831" s="7"/>
      <c r="AF831" s="7"/>
      <c r="AG831" s="7"/>
      <c r="AH831" s="7"/>
      <c r="AJ831" s="2"/>
      <c r="AL831" s="4" t="s">
        <v>178</v>
      </c>
      <c r="AM831" s="4" t="s">
        <v>1222</v>
      </c>
      <c r="AO831" s="7"/>
      <c r="AP831" s="7"/>
    </row>
    <row r="832" spans="10:42">
      <c r="J832" s="2"/>
      <c r="K832" s="2"/>
      <c r="L832" s="2"/>
      <c r="M832" s="2"/>
      <c r="N832" s="2"/>
      <c r="X832" s="7"/>
      <c r="Y832" s="7"/>
      <c r="Z832" s="7"/>
      <c r="AA832" s="7"/>
      <c r="AB832" s="7"/>
      <c r="AC832" s="7"/>
      <c r="AD832" s="7"/>
      <c r="AE832" s="7"/>
      <c r="AF832" s="7"/>
      <c r="AG832" s="7"/>
      <c r="AH832" s="7"/>
      <c r="AJ832" s="2"/>
      <c r="AL832" s="4" t="s">
        <v>178</v>
      </c>
      <c r="AM832" s="4" t="s">
        <v>1223</v>
      </c>
      <c r="AO832" s="7"/>
      <c r="AP832" s="7"/>
    </row>
    <row r="833" spans="10:42">
      <c r="J833" s="2"/>
      <c r="K833" s="2"/>
      <c r="L833" s="2"/>
      <c r="M833" s="2"/>
      <c r="N833" s="2"/>
      <c r="X833" s="7"/>
      <c r="Y833" s="7"/>
      <c r="Z833" s="7"/>
      <c r="AA833" s="7"/>
      <c r="AB833" s="7"/>
      <c r="AC833" s="7"/>
      <c r="AD833" s="7"/>
      <c r="AE833" s="7"/>
      <c r="AF833" s="7"/>
      <c r="AG833" s="7"/>
      <c r="AH833" s="7"/>
      <c r="AJ833" s="2"/>
      <c r="AL833" s="4" t="s">
        <v>178</v>
      </c>
      <c r="AM833" s="4" t="s">
        <v>1224</v>
      </c>
      <c r="AO833" s="7"/>
      <c r="AP833" s="7"/>
    </row>
    <row r="834" spans="10:42">
      <c r="J834" s="2"/>
      <c r="K834" s="2"/>
      <c r="L834" s="2"/>
      <c r="M834" s="2"/>
      <c r="N834" s="2"/>
      <c r="X834" s="7"/>
      <c r="Y834" s="7"/>
      <c r="Z834" s="7"/>
      <c r="AA834" s="7"/>
      <c r="AB834" s="7"/>
      <c r="AC834" s="7"/>
      <c r="AD834" s="7"/>
      <c r="AE834" s="7"/>
      <c r="AF834" s="7"/>
      <c r="AG834" s="7"/>
      <c r="AH834" s="7"/>
      <c r="AJ834" s="2"/>
      <c r="AL834" s="4" t="s">
        <v>178</v>
      </c>
      <c r="AM834" s="4" t="s">
        <v>1225</v>
      </c>
      <c r="AO834" s="7"/>
      <c r="AP834" s="7"/>
    </row>
    <row r="835" spans="10:42">
      <c r="J835" s="2"/>
      <c r="K835" s="2"/>
      <c r="L835" s="2"/>
      <c r="M835" s="2"/>
      <c r="N835" s="2"/>
      <c r="X835" s="7"/>
      <c r="Y835" s="7"/>
      <c r="Z835" s="7"/>
      <c r="AA835" s="7"/>
      <c r="AB835" s="7"/>
      <c r="AC835" s="7"/>
      <c r="AD835" s="7"/>
      <c r="AE835" s="7"/>
      <c r="AF835" s="7"/>
      <c r="AG835" s="7"/>
      <c r="AH835" s="7"/>
      <c r="AJ835" s="2"/>
      <c r="AL835" s="4" t="s">
        <v>178</v>
      </c>
      <c r="AM835" s="4" t="s">
        <v>1226</v>
      </c>
      <c r="AO835" s="7"/>
      <c r="AP835" s="7"/>
    </row>
    <row r="836" spans="10:42">
      <c r="J836" s="2"/>
      <c r="K836" s="2"/>
      <c r="L836" s="2"/>
      <c r="M836" s="2"/>
      <c r="N836" s="2"/>
      <c r="X836" s="7"/>
      <c r="Y836" s="7"/>
      <c r="Z836" s="7"/>
      <c r="AA836" s="7"/>
      <c r="AB836" s="7"/>
      <c r="AC836" s="7"/>
      <c r="AD836" s="7"/>
      <c r="AE836" s="7"/>
      <c r="AF836" s="7"/>
      <c r="AG836" s="7"/>
      <c r="AH836" s="7"/>
      <c r="AJ836" s="2"/>
      <c r="AL836" s="4" t="s">
        <v>178</v>
      </c>
      <c r="AM836" s="4" t="s">
        <v>1227</v>
      </c>
      <c r="AO836" s="7"/>
      <c r="AP836" s="7"/>
    </row>
    <row r="837" spans="10:42">
      <c r="J837" s="2"/>
      <c r="K837" s="2"/>
      <c r="L837" s="2"/>
      <c r="M837" s="2"/>
      <c r="N837" s="2"/>
      <c r="X837" s="7"/>
      <c r="Y837" s="7"/>
      <c r="Z837" s="7"/>
      <c r="AA837" s="7"/>
      <c r="AB837" s="7"/>
      <c r="AC837" s="7"/>
      <c r="AD837" s="7"/>
      <c r="AE837" s="7"/>
      <c r="AF837" s="7"/>
      <c r="AG837" s="7"/>
      <c r="AH837" s="7"/>
      <c r="AJ837" s="2"/>
      <c r="AL837" s="4" t="s">
        <v>178</v>
      </c>
      <c r="AM837" s="4" t="s">
        <v>1228</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1229</v>
      </c>
      <c r="AO838" s="7"/>
      <c r="AP838" s="7"/>
    </row>
    <row r="839" spans="10:42">
      <c r="J839" s="2"/>
      <c r="K839" s="2"/>
      <c r="L839" s="2"/>
      <c r="M839" s="2"/>
      <c r="N839" s="2"/>
      <c r="X839" s="7"/>
      <c r="Y839" s="7"/>
      <c r="Z839" s="7"/>
      <c r="AA839" s="7"/>
      <c r="AB839" s="7"/>
      <c r="AC839" s="7"/>
      <c r="AD839" s="7"/>
      <c r="AE839" s="7"/>
      <c r="AF839" s="7"/>
      <c r="AG839" s="7"/>
      <c r="AH839" s="7"/>
      <c r="AJ839" s="2"/>
      <c r="AL839" s="4" t="s">
        <v>180</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180</v>
      </c>
      <c r="AM840" s="4" t="s">
        <v>820</v>
      </c>
      <c r="AO840" s="7"/>
      <c r="AP840" s="7"/>
    </row>
    <row r="841" spans="10:42">
      <c r="J841" s="2"/>
      <c r="K841" s="2"/>
      <c r="L841" s="2"/>
      <c r="M841" s="2"/>
      <c r="N841" s="2"/>
      <c r="X841" s="7"/>
      <c r="Y841" s="7"/>
      <c r="Z841" s="7"/>
      <c r="AA841" s="7"/>
      <c r="AB841" s="7"/>
      <c r="AC841" s="7"/>
      <c r="AD841" s="7"/>
      <c r="AE841" s="7"/>
      <c r="AF841" s="7"/>
      <c r="AG841" s="7"/>
      <c r="AH841" s="7"/>
      <c r="AJ841" s="2"/>
      <c r="AL841" s="4" t="s">
        <v>180</v>
      </c>
      <c r="AM841" s="4" t="s">
        <v>1230</v>
      </c>
      <c r="AO841" s="7"/>
      <c r="AP841" s="7"/>
    </row>
    <row r="842" spans="10:42">
      <c r="J842" s="2"/>
      <c r="K842" s="2"/>
      <c r="L842" s="2"/>
      <c r="M842" s="2"/>
      <c r="N842" s="2"/>
      <c r="X842" s="7"/>
      <c r="Y842" s="7"/>
      <c r="Z842" s="7"/>
      <c r="AA842" s="7"/>
      <c r="AB842" s="7"/>
      <c r="AC842" s="7"/>
      <c r="AD842" s="7"/>
      <c r="AE842" s="7"/>
      <c r="AF842" s="7"/>
      <c r="AG842" s="7"/>
      <c r="AH842" s="7"/>
      <c r="AJ842" s="2"/>
      <c r="AL842" s="4" t="s">
        <v>180</v>
      </c>
      <c r="AM842" s="4" t="s">
        <v>1231</v>
      </c>
      <c r="AO842" s="7"/>
      <c r="AP842" s="7"/>
    </row>
    <row r="843" spans="10:42">
      <c r="J843" s="2"/>
      <c r="K843" s="2"/>
      <c r="L843" s="2"/>
      <c r="M843" s="2"/>
      <c r="N843" s="2"/>
      <c r="X843" s="7"/>
      <c r="Y843" s="7"/>
      <c r="Z843" s="7"/>
      <c r="AA843" s="7"/>
      <c r="AB843" s="7"/>
      <c r="AC843" s="7"/>
      <c r="AD843" s="7"/>
      <c r="AE843" s="7"/>
      <c r="AF843" s="7"/>
      <c r="AG843" s="7"/>
      <c r="AH843" s="7"/>
      <c r="AJ843" s="2"/>
      <c r="AL843" s="4" t="s">
        <v>180</v>
      </c>
      <c r="AM843" s="4" t="s">
        <v>1232</v>
      </c>
      <c r="AO843" s="7"/>
      <c r="AP843" s="7"/>
    </row>
    <row r="844" spans="10:42">
      <c r="J844" s="2"/>
      <c r="K844" s="2"/>
      <c r="L844" s="2"/>
      <c r="M844" s="2"/>
      <c r="N844" s="2"/>
      <c r="X844" s="7"/>
      <c r="Y844" s="7"/>
      <c r="Z844" s="7"/>
      <c r="AA844" s="7"/>
      <c r="AB844" s="7"/>
      <c r="AC844" s="7"/>
      <c r="AD844" s="7"/>
      <c r="AE844" s="7"/>
      <c r="AF844" s="7"/>
      <c r="AG844" s="7"/>
      <c r="AH844" s="7"/>
      <c r="AJ844" s="2"/>
      <c r="AL844" s="4" t="s">
        <v>180</v>
      </c>
      <c r="AM844" s="4" t="s">
        <v>1233</v>
      </c>
      <c r="AO844" s="7"/>
      <c r="AP844" s="7"/>
    </row>
    <row r="845" spans="10:42">
      <c r="J845" s="2"/>
      <c r="K845" s="2"/>
      <c r="L845" s="2"/>
      <c r="M845" s="2"/>
      <c r="N845" s="2"/>
      <c r="X845" s="7"/>
      <c r="Y845" s="7"/>
      <c r="Z845" s="7"/>
      <c r="AA845" s="7"/>
      <c r="AB845" s="7"/>
      <c r="AC845" s="7"/>
      <c r="AD845" s="7"/>
      <c r="AE845" s="7"/>
      <c r="AF845" s="7"/>
      <c r="AG845" s="7"/>
      <c r="AH845" s="7"/>
      <c r="AJ845" s="2"/>
      <c r="AL845" s="4" t="s">
        <v>180</v>
      </c>
      <c r="AM845" s="4" t="s">
        <v>1234</v>
      </c>
      <c r="AO845" s="7"/>
      <c r="AP845" s="7"/>
    </row>
    <row r="846" spans="10:42">
      <c r="J846" s="2"/>
      <c r="K846" s="2"/>
      <c r="L846" s="2"/>
      <c r="M846" s="2"/>
      <c r="N846" s="2"/>
      <c r="X846" s="7"/>
      <c r="Y846" s="7"/>
      <c r="Z846" s="7"/>
      <c r="AA846" s="7"/>
      <c r="AB846" s="7"/>
      <c r="AC846" s="7"/>
      <c r="AD846" s="7"/>
      <c r="AE846" s="7"/>
      <c r="AF846" s="7"/>
      <c r="AG846" s="7"/>
      <c r="AH846" s="7"/>
      <c r="AJ846" s="2"/>
      <c r="AL846" s="4" t="s">
        <v>180</v>
      </c>
      <c r="AM846" s="4" t="s">
        <v>1235</v>
      </c>
      <c r="AO846" s="7"/>
      <c r="AP846" s="7"/>
    </row>
    <row r="847" spans="10:42">
      <c r="J847" s="2"/>
      <c r="K847" s="2"/>
      <c r="L847" s="2"/>
      <c r="M847" s="2"/>
      <c r="N847" s="2"/>
      <c r="X847" s="7"/>
      <c r="Y847" s="7"/>
      <c r="Z847" s="7"/>
      <c r="AA847" s="7"/>
      <c r="AB847" s="7"/>
      <c r="AC847" s="7"/>
      <c r="AD847" s="7"/>
      <c r="AE847" s="7"/>
      <c r="AF847" s="7"/>
      <c r="AG847" s="7"/>
      <c r="AH847" s="7"/>
      <c r="AJ847" s="2"/>
      <c r="AL847" s="4" t="s">
        <v>180</v>
      </c>
      <c r="AM847" s="4" t="s">
        <v>1236</v>
      </c>
      <c r="AO847" s="7"/>
      <c r="AP847" s="7"/>
    </row>
    <row r="848" spans="10:42">
      <c r="J848" s="2"/>
      <c r="K848" s="2"/>
      <c r="L848" s="2"/>
      <c r="M848" s="2"/>
      <c r="N848" s="2"/>
      <c r="X848" s="7"/>
      <c r="Y848" s="7"/>
      <c r="Z848" s="7"/>
      <c r="AA848" s="7"/>
      <c r="AB848" s="7"/>
      <c r="AC848" s="7"/>
      <c r="AD848" s="7"/>
      <c r="AE848" s="7"/>
      <c r="AF848" s="7"/>
      <c r="AG848" s="7"/>
      <c r="AH848" s="7"/>
      <c r="AJ848" s="2"/>
      <c r="AL848" s="4" t="s">
        <v>180</v>
      </c>
      <c r="AM848" s="4" t="s">
        <v>1237</v>
      </c>
      <c r="AO848" s="7"/>
      <c r="AP848" s="7"/>
    </row>
    <row r="849" spans="10:42">
      <c r="J849" s="2"/>
      <c r="K849" s="2"/>
      <c r="L849" s="2"/>
      <c r="M849" s="2"/>
      <c r="N849" s="2"/>
      <c r="X849" s="7"/>
      <c r="Y849" s="7"/>
      <c r="Z849" s="7"/>
      <c r="AA849" s="7"/>
      <c r="AB849" s="7"/>
      <c r="AC849" s="7"/>
      <c r="AD849" s="7"/>
      <c r="AE849" s="7"/>
      <c r="AF849" s="7"/>
      <c r="AG849" s="7"/>
      <c r="AH849" s="7"/>
      <c r="AJ849" s="2"/>
      <c r="AL849" s="4" t="s">
        <v>180</v>
      </c>
      <c r="AM849" s="4" t="s">
        <v>1238</v>
      </c>
      <c r="AO849" s="7"/>
      <c r="AP849" s="7"/>
    </row>
    <row r="850" spans="10:42">
      <c r="J850" s="2"/>
      <c r="K850" s="2"/>
      <c r="L850" s="2"/>
      <c r="M850" s="2"/>
      <c r="N850" s="2"/>
      <c r="X850" s="7"/>
      <c r="Y850" s="7"/>
      <c r="Z850" s="7"/>
      <c r="AA850" s="7"/>
      <c r="AB850" s="7"/>
      <c r="AC850" s="7"/>
      <c r="AD850" s="7"/>
      <c r="AE850" s="7"/>
      <c r="AF850" s="7"/>
      <c r="AG850" s="7"/>
      <c r="AH850" s="7"/>
      <c r="AJ850" s="2"/>
      <c r="AL850" s="4" t="s">
        <v>180</v>
      </c>
      <c r="AM850" s="4" t="s">
        <v>1239</v>
      </c>
      <c r="AO850" s="7"/>
      <c r="AP850" s="7"/>
    </row>
    <row r="851" spans="10:42">
      <c r="J851" s="2"/>
      <c r="K851" s="2"/>
      <c r="L851" s="2"/>
      <c r="M851" s="2"/>
      <c r="N851" s="2"/>
      <c r="X851" s="7"/>
      <c r="Y851" s="7"/>
      <c r="Z851" s="7"/>
      <c r="AA851" s="7"/>
      <c r="AB851" s="7"/>
      <c r="AC851" s="7"/>
      <c r="AD851" s="7"/>
      <c r="AE851" s="7"/>
      <c r="AF851" s="7"/>
      <c r="AG851" s="7"/>
      <c r="AH851" s="7"/>
      <c r="AJ851" s="2"/>
      <c r="AL851" s="4" t="s">
        <v>180</v>
      </c>
      <c r="AM851" s="4" t="s">
        <v>1240</v>
      </c>
      <c r="AO851" s="7"/>
      <c r="AP851" s="7"/>
    </row>
    <row r="852" spans="10:42">
      <c r="J852" s="2"/>
      <c r="K852" s="2"/>
      <c r="L852" s="2"/>
      <c r="M852" s="2"/>
      <c r="N852" s="2"/>
      <c r="X852" s="7"/>
      <c r="Y852" s="7"/>
      <c r="Z852" s="7"/>
      <c r="AA852" s="7"/>
      <c r="AB852" s="7"/>
      <c r="AC852" s="7"/>
      <c r="AD852" s="7"/>
      <c r="AE852" s="7"/>
      <c r="AF852" s="7"/>
      <c r="AG852" s="7"/>
      <c r="AH852" s="7"/>
      <c r="AJ852" s="2"/>
      <c r="AL852" s="4" t="s">
        <v>180</v>
      </c>
      <c r="AM852" s="4" t="s">
        <v>1241</v>
      </c>
      <c r="AO852" s="7"/>
      <c r="AP852" s="7"/>
    </row>
    <row r="853" spans="10:42">
      <c r="J853" s="2"/>
      <c r="K853" s="2"/>
      <c r="L853" s="2"/>
      <c r="M853" s="2"/>
      <c r="N853" s="2"/>
      <c r="X853" s="7"/>
      <c r="Y853" s="7"/>
      <c r="Z853" s="7"/>
      <c r="AA853" s="7"/>
      <c r="AB853" s="7"/>
      <c r="AC853" s="7"/>
      <c r="AD853" s="7"/>
      <c r="AE853" s="7"/>
      <c r="AF853" s="7"/>
      <c r="AG853" s="7"/>
      <c r="AH853" s="7"/>
      <c r="AJ853" s="2"/>
      <c r="AL853" s="4" t="s">
        <v>180</v>
      </c>
      <c r="AM853" s="4" t="s">
        <v>822</v>
      </c>
      <c r="AO853" s="7"/>
      <c r="AP853" s="7"/>
    </row>
    <row r="854" spans="10:42">
      <c r="J854" s="2"/>
      <c r="K854" s="2"/>
      <c r="L854" s="2"/>
      <c r="M854" s="2"/>
      <c r="N854" s="2"/>
      <c r="X854" s="7"/>
      <c r="Y854" s="7"/>
      <c r="Z854" s="7"/>
      <c r="AA854" s="7"/>
      <c r="AB854" s="7"/>
      <c r="AC854" s="7"/>
      <c r="AD854" s="7"/>
      <c r="AE854" s="7"/>
      <c r="AF854" s="7"/>
      <c r="AG854" s="7"/>
      <c r="AH854" s="7"/>
      <c r="AJ854" s="2"/>
      <c r="AL854" s="4" t="s">
        <v>180</v>
      </c>
      <c r="AM854" s="4" t="s">
        <v>1242</v>
      </c>
      <c r="AO854" s="7"/>
      <c r="AP854" s="7"/>
    </row>
    <row r="855" spans="10:42">
      <c r="J855" s="2"/>
      <c r="K855" s="2"/>
      <c r="L855" s="2"/>
      <c r="M855" s="2"/>
      <c r="N855" s="2"/>
      <c r="X855" s="7"/>
      <c r="Y855" s="7"/>
      <c r="Z855" s="7"/>
      <c r="AA855" s="7"/>
      <c r="AB855" s="7"/>
      <c r="AC855" s="7"/>
      <c r="AD855" s="7"/>
      <c r="AE855" s="7"/>
      <c r="AF855" s="7"/>
      <c r="AG855" s="7"/>
      <c r="AH855" s="7"/>
      <c r="AJ855" s="2"/>
      <c r="AL855" s="4" t="s">
        <v>180</v>
      </c>
      <c r="AM855" s="4" t="s">
        <v>1243</v>
      </c>
      <c r="AO855" s="7"/>
      <c r="AP855" s="7"/>
    </row>
    <row r="856" spans="10:42">
      <c r="J856" s="2"/>
      <c r="K856" s="2"/>
      <c r="L856" s="2"/>
      <c r="M856" s="2"/>
      <c r="N856" s="2"/>
      <c r="X856" s="7"/>
      <c r="Y856" s="7"/>
      <c r="Z856" s="7"/>
      <c r="AA856" s="7"/>
      <c r="AB856" s="7"/>
      <c r="AC856" s="7"/>
      <c r="AD856" s="7"/>
      <c r="AE856" s="7"/>
      <c r="AF856" s="7"/>
      <c r="AG856" s="7"/>
      <c r="AH856" s="7"/>
      <c r="AJ856" s="2"/>
      <c r="AL856" s="4" t="s">
        <v>180</v>
      </c>
      <c r="AM856" s="4" t="s">
        <v>1244</v>
      </c>
      <c r="AO856" s="7"/>
      <c r="AP856" s="7"/>
    </row>
    <row r="857" spans="10:42">
      <c r="J857" s="2"/>
      <c r="K857" s="2"/>
      <c r="L857" s="2"/>
      <c r="M857" s="2"/>
      <c r="N857" s="2"/>
      <c r="X857" s="7"/>
      <c r="Y857" s="7"/>
      <c r="Z857" s="7"/>
      <c r="AA857" s="7"/>
      <c r="AB857" s="7"/>
      <c r="AC857" s="7"/>
      <c r="AD857" s="7"/>
      <c r="AE857" s="7"/>
      <c r="AF857" s="7"/>
      <c r="AG857" s="7"/>
      <c r="AH857" s="7"/>
      <c r="AJ857" s="2"/>
      <c r="AL857" s="4" t="s">
        <v>180</v>
      </c>
      <c r="AM857" s="4" t="s">
        <v>1245</v>
      </c>
      <c r="AO857" s="7"/>
      <c r="AP857" s="7"/>
    </row>
    <row r="858" spans="10:42">
      <c r="J858" s="2"/>
      <c r="K858" s="2"/>
      <c r="L858" s="2"/>
      <c r="M858" s="2"/>
      <c r="N858" s="2"/>
      <c r="X858" s="7"/>
      <c r="Y858" s="7"/>
      <c r="Z858" s="7"/>
      <c r="AA858" s="7"/>
      <c r="AB858" s="7"/>
      <c r="AC858" s="7"/>
      <c r="AD858" s="7"/>
      <c r="AE858" s="7"/>
      <c r="AF858" s="7"/>
      <c r="AG858" s="7"/>
      <c r="AH858" s="7"/>
      <c r="AJ858" s="2"/>
      <c r="AL858" s="4" t="s">
        <v>180</v>
      </c>
      <c r="AM858" s="4" t="s">
        <v>1246</v>
      </c>
      <c r="AO858" s="7"/>
      <c r="AP858" s="7"/>
    </row>
    <row r="859" spans="10:42">
      <c r="J859" s="2"/>
      <c r="K859" s="2"/>
      <c r="L859" s="2"/>
      <c r="M859" s="2"/>
      <c r="N859" s="2"/>
      <c r="X859" s="7"/>
      <c r="Y859" s="7"/>
      <c r="Z859" s="7"/>
      <c r="AA859" s="7"/>
      <c r="AB859" s="7"/>
      <c r="AC859" s="7"/>
      <c r="AD859" s="7"/>
      <c r="AE859" s="7"/>
      <c r="AF859" s="7"/>
      <c r="AG859" s="7"/>
      <c r="AH859" s="7"/>
      <c r="AJ859" s="2"/>
      <c r="AL859" s="4" t="s">
        <v>180</v>
      </c>
      <c r="AM859" s="4" t="s">
        <v>1247</v>
      </c>
      <c r="AO859" s="7"/>
      <c r="AP859" s="7"/>
    </row>
    <row r="860" spans="10:42">
      <c r="J860" s="2"/>
      <c r="K860" s="2"/>
      <c r="L860" s="2"/>
      <c r="M860" s="2"/>
      <c r="N860" s="2"/>
      <c r="X860" s="7"/>
      <c r="Y860" s="7"/>
      <c r="Z860" s="7"/>
      <c r="AA860" s="7"/>
      <c r="AB860" s="7"/>
      <c r="AC860" s="7"/>
      <c r="AD860" s="7"/>
      <c r="AE860" s="7"/>
      <c r="AF860" s="7"/>
      <c r="AG860" s="7"/>
      <c r="AH860" s="7"/>
      <c r="AJ860" s="2"/>
      <c r="AL860" s="4" t="s">
        <v>180</v>
      </c>
      <c r="AM860" s="4" t="s">
        <v>1026</v>
      </c>
      <c r="AO860" s="7"/>
      <c r="AP860" s="7"/>
    </row>
    <row r="861" spans="10:42">
      <c r="J861" s="2"/>
      <c r="K861" s="2"/>
      <c r="L861" s="2"/>
      <c r="M861" s="2"/>
      <c r="N861" s="2"/>
      <c r="X861" s="7"/>
      <c r="Y861" s="7"/>
      <c r="Z861" s="7"/>
      <c r="AA861" s="7"/>
      <c r="AB861" s="7"/>
      <c r="AC861" s="7"/>
      <c r="AD861" s="7"/>
      <c r="AE861" s="7"/>
      <c r="AF861" s="7"/>
      <c r="AG861" s="7"/>
      <c r="AH861" s="7"/>
      <c r="AJ861" s="2"/>
      <c r="AL861" s="4" t="s">
        <v>180</v>
      </c>
      <c r="AM861" s="4" t="s">
        <v>1248</v>
      </c>
      <c r="AO861" s="7"/>
      <c r="AP861" s="7"/>
    </row>
    <row r="862" spans="10:42">
      <c r="J862" s="2"/>
      <c r="K862" s="2"/>
      <c r="L862" s="2"/>
      <c r="M862" s="2"/>
      <c r="N862" s="2"/>
      <c r="X862" s="7"/>
      <c r="Y862" s="7"/>
      <c r="Z862" s="7"/>
      <c r="AA862" s="7"/>
      <c r="AB862" s="7"/>
      <c r="AC862" s="7"/>
      <c r="AD862" s="7"/>
      <c r="AE862" s="7"/>
      <c r="AF862" s="7"/>
      <c r="AG862" s="7"/>
      <c r="AH862" s="7"/>
      <c r="AJ862" s="2"/>
      <c r="AL862" s="4" t="s">
        <v>180</v>
      </c>
      <c r="AM862" s="4" t="s">
        <v>1249</v>
      </c>
      <c r="AO862" s="7"/>
      <c r="AP862" s="7"/>
    </row>
    <row r="863" spans="10:42">
      <c r="J863" s="2"/>
      <c r="K863" s="2"/>
      <c r="L863" s="2"/>
      <c r="M863" s="2"/>
      <c r="N863" s="2"/>
      <c r="X863" s="7"/>
      <c r="Y863" s="7"/>
      <c r="Z863" s="7"/>
      <c r="AA863" s="7"/>
      <c r="AB863" s="7"/>
      <c r="AC863" s="7"/>
      <c r="AD863" s="7"/>
      <c r="AE863" s="7"/>
      <c r="AF863" s="7"/>
      <c r="AG863" s="7"/>
      <c r="AH863" s="7"/>
      <c r="AJ863" s="2"/>
      <c r="AL863" s="4" t="s">
        <v>180</v>
      </c>
      <c r="AM863" s="4" t="s">
        <v>1250</v>
      </c>
      <c r="AO863" s="7"/>
      <c r="AP863" s="7"/>
    </row>
    <row r="864" spans="10:42">
      <c r="J864" s="2"/>
      <c r="K864" s="2"/>
      <c r="L864" s="2"/>
      <c r="M864" s="2"/>
      <c r="N864" s="2"/>
      <c r="X864" s="7"/>
      <c r="Y864" s="7"/>
      <c r="Z864" s="7"/>
      <c r="AA864" s="7"/>
      <c r="AB864" s="7"/>
      <c r="AC864" s="7"/>
      <c r="AD864" s="7"/>
      <c r="AE864" s="7"/>
      <c r="AF864" s="7"/>
      <c r="AG864" s="7"/>
      <c r="AH864" s="7"/>
      <c r="AJ864" s="2"/>
      <c r="AL864" s="4" t="s">
        <v>180</v>
      </c>
      <c r="AM864" s="4" t="s">
        <v>1251</v>
      </c>
      <c r="AO864" s="7"/>
      <c r="AP864" s="7"/>
    </row>
    <row r="865" spans="10:42">
      <c r="J865" s="2"/>
      <c r="K865" s="2"/>
      <c r="L865" s="2"/>
      <c r="M865" s="2"/>
      <c r="N865" s="2"/>
      <c r="X865" s="7"/>
      <c r="Y865" s="7"/>
      <c r="Z865" s="7"/>
      <c r="AA865" s="7"/>
      <c r="AB865" s="7"/>
      <c r="AC865" s="7"/>
      <c r="AD865" s="7"/>
      <c r="AE865" s="7"/>
      <c r="AF865" s="7"/>
      <c r="AG865" s="7"/>
      <c r="AH865" s="7"/>
      <c r="AJ865" s="2"/>
      <c r="AL865" s="4" t="s">
        <v>180</v>
      </c>
      <c r="AM865" s="4" t="s">
        <v>1252</v>
      </c>
      <c r="AO865" s="7"/>
      <c r="AP865" s="7"/>
    </row>
    <row r="866" spans="10:42">
      <c r="J866" s="2"/>
      <c r="K866" s="2"/>
      <c r="L866" s="2"/>
      <c r="M866" s="2"/>
      <c r="N866" s="2"/>
      <c r="X866" s="7"/>
      <c r="Y866" s="7"/>
      <c r="Z866" s="7"/>
      <c r="AA866" s="7"/>
      <c r="AB866" s="7"/>
      <c r="AC866" s="7"/>
      <c r="AD866" s="7"/>
      <c r="AE866" s="7"/>
      <c r="AF866" s="7"/>
      <c r="AG866" s="7"/>
      <c r="AH866" s="7"/>
      <c r="AJ866" s="2"/>
      <c r="AL866" s="4" t="s">
        <v>180</v>
      </c>
      <c r="AM866" s="4" t="s">
        <v>1253</v>
      </c>
      <c r="AO866" s="7"/>
      <c r="AP866" s="7"/>
    </row>
    <row r="867" spans="10:42">
      <c r="J867" s="2"/>
      <c r="K867" s="2"/>
      <c r="L867" s="2"/>
      <c r="M867" s="2"/>
      <c r="N867" s="2"/>
      <c r="X867" s="7"/>
      <c r="Y867" s="7"/>
      <c r="Z867" s="7"/>
      <c r="AA867" s="7"/>
      <c r="AB867" s="7"/>
      <c r="AC867" s="7"/>
      <c r="AD867" s="7"/>
      <c r="AE867" s="7"/>
      <c r="AF867" s="7"/>
      <c r="AG867" s="7"/>
      <c r="AH867" s="7"/>
      <c r="AJ867" s="2"/>
      <c r="AL867" s="4" t="s">
        <v>180</v>
      </c>
      <c r="AM867" s="4" t="s">
        <v>1254</v>
      </c>
      <c r="AO867" s="7"/>
      <c r="AP867" s="7"/>
    </row>
    <row r="868" spans="10:42">
      <c r="J868" s="2"/>
      <c r="K868" s="2"/>
      <c r="L868" s="2"/>
      <c r="M868" s="2"/>
      <c r="N868" s="2"/>
      <c r="X868" s="7"/>
      <c r="Y868" s="7"/>
      <c r="Z868" s="7"/>
      <c r="AA868" s="7"/>
      <c r="AB868" s="7"/>
      <c r="AC868" s="7"/>
      <c r="AD868" s="7"/>
      <c r="AE868" s="7"/>
      <c r="AF868" s="7"/>
      <c r="AG868" s="7"/>
      <c r="AH868" s="7"/>
      <c r="AJ868" s="2"/>
      <c r="AL868" s="4" t="s">
        <v>180</v>
      </c>
      <c r="AM868" s="4" t="s">
        <v>1255</v>
      </c>
      <c r="AO868" s="7"/>
      <c r="AP868" s="7"/>
    </row>
    <row r="869" spans="10:42">
      <c r="J869" s="2"/>
      <c r="K869" s="2"/>
      <c r="L869" s="2"/>
      <c r="M869" s="2"/>
      <c r="N869" s="2"/>
      <c r="X869" s="7"/>
      <c r="Y869" s="7"/>
      <c r="Z869" s="7"/>
      <c r="AA869" s="7"/>
      <c r="AB869" s="7"/>
      <c r="AC869" s="7"/>
      <c r="AD869" s="7"/>
      <c r="AE869" s="7"/>
      <c r="AF869" s="7"/>
      <c r="AG869" s="7"/>
      <c r="AH869" s="7"/>
      <c r="AJ869" s="2"/>
      <c r="AL869" s="4" t="s">
        <v>180</v>
      </c>
      <c r="AM869" s="4" t="s">
        <v>1256</v>
      </c>
      <c r="AO869" s="7"/>
      <c r="AP869" s="7"/>
    </row>
    <row r="870" spans="10:42">
      <c r="J870" s="2"/>
      <c r="K870" s="2"/>
      <c r="L870" s="2"/>
      <c r="M870" s="2"/>
      <c r="N870" s="2"/>
      <c r="X870" s="7"/>
      <c r="Y870" s="7"/>
      <c r="Z870" s="7"/>
      <c r="AA870" s="7"/>
      <c r="AB870" s="7"/>
      <c r="AC870" s="7"/>
      <c r="AD870" s="7"/>
      <c r="AE870" s="7"/>
      <c r="AF870" s="7"/>
      <c r="AG870" s="7"/>
      <c r="AH870" s="7"/>
      <c r="AJ870" s="2"/>
      <c r="AL870" s="4" t="s">
        <v>180</v>
      </c>
      <c r="AM870" s="4" t="s">
        <v>1257</v>
      </c>
      <c r="AO870" s="7"/>
      <c r="AP870" s="7"/>
    </row>
    <row r="871" spans="10:42">
      <c r="J871" s="2"/>
      <c r="K871" s="2"/>
      <c r="L871" s="2"/>
      <c r="M871" s="2"/>
      <c r="N871" s="2"/>
      <c r="X871" s="7"/>
      <c r="Y871" s="7"/>
      <c r="Z871" s="7"/>
      <c r="AA871" s="7"/>
      <c r="AB871" s="7"/>
      <c r="AC871" s="7"/>
      <c r="AD871" s="7"/>
      <c r="AE871" s="7"/>
      <c r="AF871" s="7"/>
      <c r="AG871" s="7"/>
      <c r="AH871" s="7"/>
      <c r="AJ871" s="2"/>
      <c r="AL871" s="4" t="s">
        <v>180</v>
      </c>
      <c r="AM871" s="4" t="s">
        <v>1258</v>
      </c>
      <c r="AO871" s="7"/>
      <c r="AP871" s="7"/>
    </row>
    <row r="872" spans="10:42">
      <c r="J872" s="2"/>
      <c r="K872" s="2"/>
      <c r="L872" s="2"/>
      <c r="M872" s="2"/>
      <c r="N872" s="2"/>
      <c r="X872" s="7"/>
      <c r="Y872" s="7"/>
      <c r="Z872" s="7"/>
      <c r="AA872" s="7"/>
      <c r="AB872" s="7"/>
      <c r="AC872" s="7"/>
      <c r="AD872" s="7"/>
      <c r="AE872" s="7"/>
      <c r="AF872" s="7"/>
      <c r="AG872" s="7"/>
      <c r="AH872" s="7"/>
      <c r="AJ872" s="2"/>
      <c r="AL872" s="4" t="s">
        <v>180</v>
      </c>
      <c r="AM872" s="4" t="s">
        <v>1259</v>
      </c>
      <c r="AO872" s="7"/>
      <c r="AP872" s="7"/>
    </row>
    <row r="873" spans="10:42">
      <c r="J873" s="2"/>
      <c r="K873" s="2"/>
      <c r="L873" s="2"/>
      <c r="M873" s="2"/>
      <c r="N873" s="2"/>
      <c r="X873" s="7"/>
      <c r="Y873" s="7"/>
      <c r="Z873" s="7"/>
      <c r="AA873" s="7"/>
      <c r="AB873" s="7"/>
      <c r="AC873" s="7"/>
      <c r="AD873" s="7"/>
      <c r="AE873" s="7"/>
      <c r="AF873" s="7"/>
      <c r="AG873" s="7"/>
      <c r="AH873" s="7"/>
      <c r="AJ873" s="2"/>
      <c r="AL873" s="4" t="s">
        <v>180</v>
      </c>
      <c r="AM873" s="4" t="s">
        <v>1260</v>
      </c>
      <c r="AO873" s="7"/>
      <c r="AP873" s="7"/>
    </row>
    <row r="874" spans="10:42">
      <c r="J874" s="2"/>
      <c r="K874" s="2"/>
      <c r="L874" s="2"/>
      <c r="M874" s="2"/>
      <c r="N874" s="2"/>
      <c r="X874" s="7"/>
      <c r="Y874" s="7"/>
      <c r="Z874" s="7"/>
      <c r="AA874" s="7"/>
      <c r="AB874" s="7"/>
      <c r="AC874" s="7"/>
      <c r="AD874" s="7"/>
      <c r="AE874" s="7"/>
      <c r="AF874" s="7"/>
      <c r="AG874" s="7"/>
      <c r="AH874" s="7"/>
      <c r="AJ874" s="2"/>
      <c r="AL874" s="4" t="s">
        <v>180</v>
      </c>
      <c r="AM874" s="4" t="s">
        <v>1261</v>
      </c>
      <c r="AO874" s="7"/>
      <c r="AP874" s="7"/>
    </row>
    <row r="875" spans="10:42">
      <c r="J875" s="2"/>
      <c r="K875" s="2"/>
      <c r="L875" s="2"/>
      <c r="M875" s="2"/>
      <c r="N875" s="2"/>
      <c r="X875" s="7"/>
      <c r="Y875" s="7"/>
      <c r="Z875" s="7"/>
      <c r="AA875" s="7"/>
      <c r="AB875" s="7"/>
      <c r="AC875" s="7"/>
      <c r="AD875" s="7"/>
      <c r="AE875" s="7"/>
      <c r="AF875" s="7"/>
      <c r="AG875" s="7"/>
      <c r="AH875" s="7"/>
      <c r="AJ875" s="2"/>
      <c r="AL875" s="4" t="s">
        <v>180</v>
      </c>
      <c r="AM875" s="4" t="s">
        <v>1262</v>
      </c>
      <c r="AO875" s="7"/>
      <c r="AP875" s="7"/>
    </row>
    <row r="876" spans="10:42">
      <c r="J876" s="2"/>
      <c r="K876" s="2"/>
      <c r="L876" s="2"/>
      <c r="M876" s="2"/>
      <c r="N876" s="2"/>
      <c r="X876" s="7"/>
      <c r="Y876" s="7"/>
      <c r="Z876" s="7"/>
      <c r="AA876" s="7"/>
      <c r="AB876" s="7"/>
      <c r="AC876" s="7"/>
      <c r="AD876" s="7"/>
      <c r="AE876" s="7"/>
      <c r="AF876" s="7"/>
      <c r="AG876" s="7"/>
      <c r="AH876" s="7"/>
      <c r="AJ876" s="2"/>
      <c r="AL876" s="4" t="s">
        <v>180</v>
      </c>
      <c r="AM876" s="4" t="s">
        <v>1263</v>
      </c>
      <c r="AO876" s="7"/>
      <c r="AP876" s="7"/>
    </row>
    <row r="877" spans="10:42">
      <c r="J877" s="2"/>
      <c r="K877" s="2"/>
      <c r="L877" s="2"/>
      <c r="M877" s="2"/>
      <c r="N877" s="2"/>
      <c r="X877" s="7"/>
      <c r="Y877" s="7"/>
      <c r="Z877" s="7"/>
      <c r="AA877" s="7"/>
      <c r="AB877" s="7"/>
      <c r="AC877" s="7"/>
      <c r="AD877" s="7"/>
      <c r="AE877" s="7"/>
      <c r="AF877" s="7"/>
      <c r="AG877" s="7"/>
      <c r="AH877" s="7"/>
      <c r="AJ877" s="2"/>
      <c r="AL877" s="4" t="s">
        <v>180</v>
      </c>
      <c r="AM877" s="4" t="s">
        <v>1264</v>
      </c>
      <c r="AO877" s="7"/>
      <c r="AP877" s="7"/>
    </row>
    <row r="878" spans="10:42">
      <c r="J878" s="2"/>
      <c r="K878" s="2"/>
      <c r="L878" s="2"/>
      <c r="M878" s="2"/>
      <c r="N878" s="2"/>
      <c r="X878" s="7"/>
      <c r="Y878" s="7"/>
      <c r="Z878" s="7"/>
      <c r="AA878" s="7"/>
      <c r="AB878" s="7"/>
      <c r="AC878" s="7"/>
      <c r="AD878" s="7"/>
      <c r="AE878" s="7"/>
      <c r="AF878" s="7"/>
      <c r="AG878" s="7"/>
      <c r="AH878" s="7"/>
      <c r="AJ878" s="2"/>
      <c r="AL878" s="4" t="s">
        <v>180</v>
      </c>
      <c r="AM878" s="4" t="s">
        <v>1265</v>
      </c>
      <c r="AO878" s="7"/>
      <c r="AP878" s="7"/>
    </row>
    <row r="879" spans="10:42">
      <c r="J879" s="2"/>
      <c r="K879" s="2"/>
      <c r="L879" s="2"/>
      <c r="M879" s="2"/>
      <c r="N879" s="2"/>
      <c r="X879" s="7"/>
      <c r="Y879" s="7"/>
      <c r="Z879" s="7"/>
      <c r="AA879" s="7"/>
      <c r="AB879" s="7"/>
      <c r="AC879" s="7"/>
      <c r="AD879" s="7"/>
      <c r="AE879" s="7"/>
      <c r="AF879" s="7"/>
      <c r="AG879" s="7"/>
      <c r="AH879" s="7"/>
      <c r="AJ879" s="2"/>
      <c r="AL879" s="4" t="s">
        <v>180</v>
      </c>
      <c r="AM879" s="4" t="s">
        <v>1266</v>
      </c>
      <c r="AO879" s="7"/>
      <c r="AP879" s="7"/>
    </row>
    <row r="880" spans="10:42">
      <c r="J880" s="2"/>
      <c r="K880" s="2"/>
      <c r="L880" s="2"/>
      <c r="M880" s="2"/>
      <c r="N880" s="2"/>
      <c r="X880" s="7"/>
      <c r="Y880" s="7"/>
      <c r="Z880" s="7"/>
      <c r="AA880" s="7"/>
      <c r="AB880" s="7"/>
      <c r="AC880" s="7"/>
      <c r="AD880" s="7"/>
      <c r="AE880" s="7"/>
      <c r="AF880" s="7"/>
      <c r="AG880" s="7"/>
      <c r="AH880" s="7"/>
      <c r="AJ880" s="2"/>
      <c r="AL880" s="4" t="s">
        <v>180</v>
      </c>
      <c r="AM880" s="4" t="s">
        <v>1267</v>
      </c>
      <c r="AO880" s="7"/>
      <c r="AP880" s="7"/>
    </row>
    <row r="881" spans="10:42">
      <c r="J881" s="2"/>
      <c r="K881" s="2"/>
      <c r="L881" s="2"/>
      <c r="M881" s="2"/>
      <c r="N881" s="2"/>
      <c r="X881" s="7"/>
      <c r="Y881" s="7"/>
      <c r="Z881" s="7"/>
      <c r="AA881" s="7"/>
      <c r="AB881" s="7"/>
      <c r="AC881" s="7"/>
      <c r="AD881" s="7"/>
      <c r="AE881" s="7"/>
      <c r="AF881" s="7"/>
      <c r="AG881" s="7"/>
      <c r="AH881" s="7"/>
      <c r="AJ881" s="2"/>
      <c r="AL881" s="4" t="s">
        <v>180</v>
      </c>
      <c r="AM881" s="4" t="s">
        <v>1268</v>
      </c>
      <c r="AO881" s="7"/>
      <c r="AP881" s="7"/>
    </row>
    <row r="882" spans="10:42">
      <c r="J882" s="2"/>
      <c r="K882" s="2"/>
      <c r="L882" s="2"/>
      <c r="M882" s="2"/>
      <c r="N882" s="2"/>
      <c r="X882" s="7"/>
      <c r="Y882" s="7"/>
      <c r="Z882" s="7"/>
      <c r="AA882" s="7"/>
      <c r="AB882" s="7"/>
      <c r="AC882" s="7"/>
      <c r="AD882" s="7"/>
      <c r="AE882" s="7"/>
      <c r="AF882" s="7"/>
      <c r="AG882" s="7"/>
      <c r="AH882" s="7"/>
      <c r="AJ882" s="2"/>
      <c r="AL882" s="4" t="s">
        <v>180</v>
      </c>
      <c r="AM882" s="4" t="s">
        <v>1269</v>
      </c>
      <c r="AO882" s="7"/>
      <c r="AP882" s="7"/>
    </row>
    <row r="883" spans="10:42">
      <c r="J883" s="2"/>
      <c r="K883" s="2"/>
      <c r="L883" s="2"/>
      <c r="M883" s="2"/>
      <c r="N883" s="2"/>
      <c r="X883" s="7"/>
      <c r="Y883" s="7"/>
      <c r="Z883" s="7"/>
      <c r="AA883" s="7"/>
      <c r="AB883" s="7"/>
      <c r="AC883" s="7"/>
      <c r="AD883" s="7"/>
      <c r="AE883" s="7"/>
      <c r="AF883" s="7"/>
      <c r="AG883" s="7"/>
      <c r="AH883" s="7"/>
      <c r="AJ883" s="2"/>
      <c r="AL883" s="4" t="s">
        <v>180</v>
      </c>
      <c r="AM883" s="4" t="s">
        <v>1270</v>
      </c>
      <c r="AO883" s="7"/>
      <c r="AP883" s="7"/>
    </row>
    <row r="884" spans="10:42">
      <c r="J884" s="2"/>
      <c r="K884" s="2"/>
      <c r="L884" s="2"/>
      <c r="M884" s="2"/>
      <c r="N884" s="2"/>
      <c r="X884" s="7"/>
      <c r="Y884" s="7"/>
      <c r="Z884" s="7"/>
      <c r="AA884" s="7"/>
      <c r="AB884" s="7"/>
      <c r="AC884" s="7"/>
      <c r="AD884" s="7"/>
      <c r="AE884" s="7"/>
      <c r="AF884" s="7"/>
      <c r="AG884" s="7"/>
      <c r="AH884" s="7"/>
      <c r="AJ884" s="2"/>
      <c r="AL884" s="4" t="s">
        <v>180</v>
      </c>
      <c r="AM884" s="4" t="s">
        <v>1271</v>
      </c>
      <c r="AO884" s="7"/>
      <c r="AP884" s="7"/>
    </row>
    <row r="885" spans="10:42">
      <c r="J885" s="2"/>
      <c r="K885" s="2"/>
      <c r="L885" s="2"/>
      <c r="M885" s="2"/>
      <c r="N885" s="2"/>
      <c r="X885" s="7"/>
      <c r="Y885" s="7"/>
      <c r="Z885" s="7"/>
      <c r="AA885" s="7"/>
      <c r="AB885" s="7"/>
      <c r="AC885" s="7"/>
      <c r="AD885" s="7"/>
      <c r="AE885" s="7"/>
      <c r="AF885" s="7"/>
      <c r="AG885" s="7"/>
      <c r="AH885" s="7"/>
      <c r="AJ885" s="2"/>
      <c r="AL885" s="4" t="s">
        <v>180</v>
      </c>
      <c r="AM885" s="4" t="s">
        <v>1272</v>
      </c>
      <c r="AO885" s="7"/>
      <c r="AP885" s="7"/>
    </row>
    <row r="886" spans="10:42">
      <c r="J886" s="2"/>
      <c r="K886" s="2"/>
      <c r="L886" s="2"/>
      <c r="M886" s="2"/>
      <c r="N886" s="2"/>
      <c r="X886" s="7"/>
      <c r="Y886" s="7"/>
      <c r="Z886" s="7"/>
      <c r="AA886" s="7"/>
      <c r="AB886" s="7"/>
      <c r="AC886" s="7"/>
      <c r="AD886" s="7"/>
      <c r="AE886" s="7"/>
      <c r="AF886" s="7"/>
      <c r="AG886" s="7"/>
      <c r="AH886" s="7"/>
      <c r="AJ886" s="2"/>
      <c r="AL886" s="4" t="s">
        <v>180</v>
      </c>
      <c r="AM886" s="4" t="s">
        <v>1273</v>
      </c>
      <c r="AO886" s="7"/>
      <c r="AP886" s="7"/>
    </row>
    <row r="887" spans="10:42">
      <c r="J887" s="2"/>
      <c r="K887" s="2"/>
      <c r="L887" s="2"/>
      <c r="M887" s="2"/>
      <c r="N887" s="2"/>
      <c r="X887" s="7"/>
      <c r="Y887" s="7"/>
      <c r="Z887" s="7"/>
      <c r="AA887" s="7"/>
      <c r="AB887" s="7"/>
      <c r="AC887" s="7"/>
      <c r="AD887" s="7"/>
      <c r="AE887" s="7"/>
      <c r="AF887" s="7"/>
      <c r="AG887" s="7"/>
      <c r="AH887" s="7"/>
      <c r="AJ887" s="2"/>
      <c r="AL887" s="4" t="s">
        <v>180</v>
      </c>
      <c r="AM887" s="4" t="s">
        <v>1274</v>
      </c>
      <c r="AO887" s="7"/>
      <c r="AP887" s="7"/>
    </row>
    <row r="888" spans="10:42">
      <c r="J888" s="2"/>
      <c r="K888" s="2"/>
      <c r="L888" s="2"/>
      <c r="M888" s="2"/>
      <c r="N888" s="2"/>
      <c r="X888" s="7"/>
      <c r="Y888" s="7"/>
      <c r="Z888" s="7"/>
      <c r="AA888" s="7"/>
      <c r="AB888" s="7"/>
      <c r="AC888" s="7"/>
      <c r="AD888" s="7"/>
      <c r="AE888" s="7"/>
      <c r="AF888" s="7"/>
      <c r="AG888" s="7"/>
      <c r="AH888" s="7"/>
      <c r="AJ888" s="2"/>
      <c r="AL888" s="4" t="s">
        <v>180</v>
      </c>
      <c r="AM888" s="4" t="s">
        <v>1275</v>
      </c>
      <c r="AO888" s="7"/>
      <c r="AP888" s="7"/>
    </row>
    <row r="889" spans="10:42">
      <c r="J889" s="2"/>
      <c r="K889" s="2"/>
      <c r="L889" s="2"/>
      <c r="M889" s="2"/>
      <c r="N889" s="2"/>
      <c r="X889" s="7"/>
      <c r="Y889" s="7"/>
      <c r="Z889" s="7"/>
      <c r="AA889" s="7"/>
      <c r="AB889" s="7"/>
      <c r="AC889" s="7"/>
      <c r="AD889" s="7"/>
      <c r="AE889" s="7"/>
      <c r="AF889" s="7"/>
      <c r="AG889" s="7"/>
      <c r="AH889" s="7"/>
      <c r="AJ889" s="2"/>
      <c r="AL889" s="4" t="s">
        <v>180</v>
      </c>
      <c r="AM889" s="4" t="s">
        <v>1276</v>
      </c>
      <c r="AO889" s="7"/>
      <c r="AP889" s="7"/>
    </row>
    <row r="890" spans="10:42">
      <c r="J890" s="2"/>
      <c r="K890" s="2"/>
      <c r="L890" s="2"/>
      <c r="M890" s="2"/>
      <c r="N890" s="2"/>
      <c r="X890" s="7"/>
      <c r="Y890" s="7"/>
      <c r="Z890" s="7"/>
      <c r="AA890" s="7"/>
      <c r="AB890" s="7"/>
      <c r="AC890" s="7"/>
      <c r="AD890" s="7"/>
      <c r="AE890" s="7"/>
      <c r="AF890" s="7"/>
      <c r="AG890" s="7"/>
      <c r="AH890" s="7"/>
      <c r="AJ890" s="2"/>
      <c r="AL890" s="4" t="s">
        <v>180</v>
      </c>
      <c r="AM890" s="4" t="s">
        <v>1277</v>
      </c>
      <c r="AO890" s="7"/>
      <c r="AP890" s="7"/>
    </row>
    <row r="891" spans="10:42">
      <c r="J891" s="2"/>
      <c r="K891" s="2"/>
      <c r="L891" s="2"/>
      <c r="M891" s="2"/>
      <c r="N891" s="2"/>
      <c r="X891" s="7"/>
      <c r="Y891" s="7"/>
      <c r="Z891" s="7"/>
      <c r="AA891" s="7"/>
      <c r="AB891" s="7"/>
      <c r="AC891" s="7"/>
      <c r="AD891" s="7"/>
      <c r="AE891" s="7"/>
      <c r="AF891" s="7"/>
      <c r="AG891" s="7"/>
      <c r="AH891" s="7"/>
      <c r="AJ891" s="2"/>
      <c r="AL891" s="4" t="s">
        <v>180</v>
      </c>
      <c r="AM891" s="4" t="s">
        <v>1278</v>
      </c>
      <c r="AO891" s="7"/>
      <c r="AP891" s="7"/>
    </row>
    <row r="892" spans="10:42">
      <c r="J892" s="2"/>
      <c r="K892" s="2"/>
      <c r="L892" s="2"/>
      <c r="M892" s="2"/>
      <c r="N892" s="2"/>
      <c r="X892" s="7"/>
      <c r="Y892" s="7"/>
      <c r="Z892" s="7"/>
      <c r="AA892" s="7"/>
      <c r="AB892" s="7"/>
      <c r="AC892" s="7"/>
      <c r="AD892" s="7"/>
      <c r="AE892" s="7"/>
      <c r="AF892" s="7"/>
      <c r="AG892" s="7"/>
      <c r="AH892" s="7"/>
      <c r="AJ892" s="2"/>
      <c r="AL892" s="4" t="s">
        <v>180</v>
      </c>
      <c r="AM892" s="4" t="s">
        <v>1279</v>
      </c>
      <c r="AO892" s="7"/>
      <c r="AP892" s="7"/>
    </row>
    <row r="893" spans="10:42">
      <c r="J893" s="2"/>
      <c r="K893" s="2"/>
      <c r="L893" s="2"/>
      <c r="M893" s="2"/>
      <c r="N893" s="2"/>
      <c r="X893" s="7"/>
      <c r="Y893" s="7"/>
      <c r="Z893" s="7"/>
      <c r="AA893" s="7"/>
      <c r="AB893" s="7"/>
      <c r="AC893" s="7"/>
      <c r="AD893" s="7"/>
      <c r="AE893" s="7"/>
      <c r="AF893" s="7"/>
      <c r="AG893" s="7"/>
      <c r="AH893" s="7"/>
      <c r="AJ893" s="2"/>
      <c r="AL893" s="4" t="s">
        <v>180</v>
      </c>
      <c r="AM893" s="4" t="s">
        <v>1280</v>
      </c>
      <c r="AO893" s="7"/>
      <c r="AP893" s="7"/>
    </row>
    <row r="894" spans="10:42">
      <c r="J894" s="2"/>
      <c r="K894" s="2"/>
      <c r="L894" s="2"/>
      <c r="M894" s="2"/>
      <c r="N894" s="2"/>
      <c r="X894" s="7"/>
      <c r="Y894" s="7"/>
      <c r="Z894" s="7"/>
      <c r="AA894" s="7"/>
      <c r="AB894" s="7"/>
      <c r="AC894" s="7"/>
      <c r="AD894" s="7"/>
      <c r="AE894" s="7"/>
      <c r="AF894" s="7"/>
      <c r="AG894" s="7"/>
      <c r="AH894" s="7"/>
      <c r="AJ894" s="2"/>
      <c r="AL894" s="4" t="s">
        <v>180</v>
      </c>
      <c r="AM894" s="4" t="s">
        <v>1281</v>
      </c>
      <c r="AO894" s="7"/>
      <c r="AP894" s="7"/>
    </row>
    <row r="895" spans="10:42">
      <c r="J895" s="2"/>
      <c r="K895" s="2"/>
      <c r="L895" s="2"/>
      <c r="M895" s="2"/>
      <c r="N895" s="2"/>
      <c r="X895" s="7"/>
      <c r="Y895" s="7"/>
      <c r="Z895" s="7"/>
      <c r="AA895" s="7"/>
      <c r="AB895" s="7"/>
      <c r="AC895" s="7"/>
      <c r="AD895" s="7"/>
      <c r="AE895" s="7"/>
      <c r="AF895" s="7"/>
      <c r="AG895" s="7"/>
      <c r="AH895" s="7"/>
      <c r="AJ895" s="2"/>
      <c r="AL895" s="4" t="s">
        <v>180</v>
      </c>
      <c r="AM895" s="4" t="s">
        <v>1282</v>
      </c>
      <c r="AO895" s="7"/>
      <c r="AP895" s="7"/>
    </row>
    <row r="896" spans="10:42">
      <c r="J896" s="2"/>
      <c r="K896" s="2"/>
      <c r="L896" s="2"/>
      <c r="M896" s="2"/>
      <c r="N896" s="2"/>
      <c r="X896" s="7"/>
      <c r="Y896" s="7"/>
      <c r="Z896" s="7"/>
      <c r="AA896" s="7"/>
      <c r="AB896" s="7"/>
      <c r="AC896" s="7"/>
      <c r="AD896" s="7"/>
      <c r="AE896" s="7"/>
      <c r="AF896" s="7"/>
      <c r="AG896" s="7"/>
      <c r="AH896" s="7"/>
      <c r="AJ896" s="2"/>
      <c r="AL896" s="4" t="s">
        <v>180</v>
      </c>
      <c r="AM896" s="4" t="s">
        <v>1283</v>
      </c>
      <c r="AO896" s="7"/>
      <c r="AP896" s="7"/>
    </row>
    <row r="897" spans="10:42">
      <c r="J897" s="2"/>
      <c r="K897" s="2"/>
      <c r="L897" s="2"/>
      <c r="M897" s="2"/>
      <c r="N897" s="2"/>
      <c r="X897" s="7"/>
      <c r="Y897" s="7"/>
      <c r="Z897" s="7"/>
      <c r="AA897" s="7"/>
      <c r="AB897" s="7"/>
      <c r="AC897" s="7"/>
      <c r="AD897" s="7"/>
      <c r="AE897" s="7"/>
      <c r="AF897" s="7"/>
      <c r="AG897" s="7"/>
      <c r="AH897" s="7"/>
      <c r="AJ897" s="2"/>
      <c r="AL897" s="4" t="s">
        <v>180</v>
      </c>
      <c r="AM897" s="4" t="s">
        <v>1284</v>
      </c>
      <c r="AO897" s="7"/>
      <c r="AP897" s="7"/>
    </row>
    <row r="898" spans="10:42">
      <c r="J898" s="2"/>
      <c r="K898" s="2"/>
      <c r="L898" s="2"/>
      <c r="M898" s="2"/>
      <c r="N898" s="2"/>
      <c r="X898" s="7"/>
      <c r="Y898" s="7"/>
      <c r="Z898" s="7"/>
      <c r="AA898" s="7"/>
      <c r="AB898" s="7"/>
      <c r="AC898" s="7"/>
      <c r="AD898" s="7"/>
      <c r="AE898" s="7"/>
      <c r="AF898" s="7"/>
      <c r="AG898" s="7"/>
      <c r="AH898" s="7"/>
      <c r="AJ898" s="2"/>
      <c r="AL898" s="4" t="s">
        <v>180</v>
      </c>
      <c r="AM898" s="4" t="s">
        <v>1285</v>
      </c>
      <c r="AO898" s="7"/>
      <c r="AP898" s="7"/>
    </row>
    <row r="899" spans="10:42">
      <c r="J899" s="2"/>
      <c r="K899" s="2"/>
      <c r="L899" s="2"/>
      <c r="M899" s="2"/>
      <c r="N899" s="2"/>
      <c r="X899" s="7"/>
      <c r="Y899" s="7"/>
      <c r="Z899" s="7"/>
      <c r="AA899" s="7"/>
      <c r="AB899" s="7"/>
      <c r="AC899" s="7"/>
      <c r="AD899" s="7"/>
      <c r="AE899" s="7"/>
      <c r="AF899" s="7"/>
      <c r="AG899" s="7"/>
      <c r="AH899" s="7"/>
      <c r="AJ899" s="2"/>
      <c r="AL899" s="4" t="s">
        <v>180</v>
      </c>
      <c r="AM899" s="4" t="s">
        <v>1286</v>
      </c>
      <c r="AO899" s="7"/>
      <c r="AP899" s="7"/>
    </row>
    <row r="900" spans="10:42">
      <c r="J900" s="2"/>
      <c r="K900" s="2"/>
      <c r="L900" s="2"/>
      <c r="M900" s="2"/>
      <c r="N900" s="2"/>
      <c r="X900" s="7"/>
      <c r="Y900" s="7"/>
      <c r="Z900" s="7"/>
      <c r="AA900" s="7"/>
      <c r="AB900" s="7"/>
      <c r="AC900" s="7"/>
      <c r="AD900" s="7"/>
      <c r="AE900" s="7"/>
      <c r="AF900" s="7"/>
      <c r="AG900" s="7"/>
      <c r="AH900" s="7"/>
      <c r="AJ900" s="2"/>
      <c r="AL900" s="4" t="s">
        <v>180</v>
      </c>
      <c r="AM900" s="4" t="s">
        <v>1287</v>
      </c>
      <c r="AO900" s="7"/>
      <c r="AP900" s="7"/>
    </row>
    <row r="901" spans="10:42">
      <c r="J901" s="2"/>
      <c r="K901" s="2"/>
      <c r="L901" s="2"/>
      <c r="M901" s="2"/>
      <c r="N901" s="2"/>
      <c r="X901" s="7"/>
      <c r="Y901" s="7"/>
      <c r="Z901" s="7"/>
      <c r="AA901" s="7"/>
      <c r="AB901" s="7"/>
      <c r="AC901" s="7"/>
      <c r="AD901" s="7"/>
      <c r="AE901" s="7"/>
      <c r="AF901" s="7"/>
      <c r="AG901" s="7"/>
      <c r="AH901" s="7"/>
      <c r="AJ901" s="2"/>
      <c r="AL901" s="4" t="s">
        <v>180</v>
      </c>
      <c r="AM901" s="4" t="s">
        <v>1288</v>
      </c>
      <c r="AO901" s="7"/>
      <c r="AP901" s="7"/>
    </row>
    <row r="902" spans="10:42">
      <c r="J902" s="2"/>
      <c r="K902" s="2"/>
      <c r="L902" s="2"/>
      <c r="M902" s="2"/>
      <c r="N902" s="2"/>
      <c r="X902" s="7"/>
      <c r="Y902" s="7"/>
      <c r="Z902" s="7"/>
      <c r="AA902" s="7"/>
      <c r="AB902" s="7"/>
      <c r="AC902" s="7"/>
      <c r="AD902" s="7"/>
      <c r="AE902" s="7"/>
      <c r="AF902" s="7"/>
      <c r="AG902" s="7"/>
      <c r="AH902" s="7"/>
      <c r="AJ902" s="2"/>
      <c r="AL902" s="4" t="s">
        <v>180</v>
      </c>
      <c r="AM902" s="4" t="s">
        <v>479</v>
      </c>
      <c r="AO902" s="7"/>
      <c r="AP902" s="7"/>
    </row>
    <row r="903" spans="10:42">
      <c r="J903" s="2"/>
      <c r="K903" s="2"/>
      <c r="L903" s="2"/>
      <c r="M903" s="2"/>
      <c r="N903" s="2"/>
      <c r="X903" s="7"/>
      <c r="Y903" s="7"/>
      <c r="Z903" s="7"/>
      <c r="AA903" s="7"/>
      <c r="AB903" s="7"/>
      <c r="AC903" s="7"/>
      <c r="AD903" s="7"/>
      <c r="AE903" s="7"/>
      <c r="AF903" s="7"/>
      <c r="AG903" s="7"/>
      <c r="AH903" s="7"/>
      <c r="AJ903" s="2"/>
      <c r="AL903" s="4" t="s">
        <v>180</v>
      </c>
      <c r="AM903" s="4" t="s">
        <v>1289</v>
      </c>
      <c r="AO903" s="7"/>
      <c r="AP903" s="7"/>
    </row>
    <row r="904" spans="10:42">
      <c r="J904" s="2"/>
      <c r="K904" s="2"/>
      <c r="L904" s="2"/>
      <c r="M904" s="2"/>
      <c r="N904" s="2"/>
      <c r="X904" s="7"/>
      <c r="Y904" s="7"/>
      <c r="Z904" s="7"/>
      <c r="AA904" s="7"/>
      <c r="AB904" s="7"/>
      <c r="AC904" s="7"/>
      <c r="AD904" s="7"/>
      <c r="AE904" s="7"/>
      <c r="AF904" s="7"/>
      <c r="AG904" s="7"/>
      <c r="AH904" s="7"/>
      <c r="AJ904" s="2"/>
      <c r="AL904" s="4" t="s">
        <v>180</v>
      </c>
      <c r="AM904" s="4" t="s">
        <v>1290</v>
      </c>
      <c r="AO904" s="7"/>
      <c r="AP904" s="7"/>
    </row>
    <row r="905" spans="10:42">
      <c r="J905" s="2"/>
      <c r="K905" s="2"/>
      <c r="L905" s="2"/>
      <c r="M905" s="2"/>
      <c r="N905" s="2"/>
      <c r="X905" s="7"/>
      <c r="Y905" s="7"/>
      <c r="Z905" s="7"/>
      <c r="AA905" s="7"/>
      <c r="AB905" s="7"/>
      <c r="AC905" s="7"/>
      <c r="AD905" s="7"/>
      <c r="AE905" s="7"/>
      <c r="AF905" s="7"/>
      <c r="AG905" s="7"/>
      <c r="AH905" s="7"/>
      <c r="AJ905" s="2"/>
      <c r="AL905" s="4" t="s">
        <v>180</v>
      </c>
      <c r="AM905" s="4" t="s">
        <v>1291</v>
      </c>
      <c r="AO905" s="7"/>
      <c r="AP905" s="7"/>
    </row>
    <row r="906" spans="10:42">
      <c r="J906" s="2"/>
      <c r="K906" s="2"/>
      <c r="L906" s="2"/>
      <c r="M906" s="2"/>
      <c r="N906" s="2"/>
      <c r="X906" s="7"/>
      <c r="Y906" s="7"/>
      <c r="Z906" s="7"/>
      <c r="AA906" s="7"/>
      <c r="AB906" s="7"/>
      <c r="AC906" s="7"/>
      <c r="AD906" s="7"/>
      <c r="AE906" s="7"/>
      <c r="AF906" s="7"/>
      <c r="AG906" s="7"/>
      <c r="AH906" s="7"/>
      <c r="AJ906" s="2"/>
      <c r="AL906" s="4" t="s">
        <v>180</v>
      </c>
      <c r="AM906" s="4" t="s">
        <v>1292</v>
      </c>
      <c r="AO906" s="7"/>
      <c r="AP906" s="7"/>
    </row>
    <row r="907" spans="10:42">
      <c r="J907" s="2"/>
      <c r="K907" s="2"/>
      <c r="L907" s="2"/>
      <c r="M907" s="2"/>
      <c r="N907" s="2"/>
      <c r="X907" s="7"/>
      <c r="Y907" s="7"/>
      <c r="Z907" s="7"/>
      <c r="AA907" s="7"/>
      <c r="AB907" s="7"/>
      <c r="AC907" s="7"/>
      <c r="AD907" s="7"/>
      <c r="AE907" s="7"/>
      <c r="AF907" s="7"/>
      <c r="AG907" s="7"/>
      <c r="AH907" s="7"/>
      <c r="AJ907" s="2"/>
      <c r="AL907" s="4" t="s">
        <v>180</v>
      </c>
      <c r="AM907" s="4" t="s">
        <v>1293</v>
      </c>
      <c r="AO907" s="7"/>
      <c r="AP907" s="7"/>
    </row>
    <row r="908" spans="10:42">
      <c r="J908" s="2"/>
      <c r="K908" s="2"/>
      <c r="L908" s="2"/>
      <c r="M908" s="2"/>
      <c r="N908" s="2"/>
      <c r="X908" s="7"/>
      <c r="Y908" s="7"/>
      <c r="Z908" s="7"/>
      <c r="AA908" s="7"/>
      <c r="AB908" s="7"/>
      <c r="AC908" s="7"/>
      <c r="AD908" s="7"/>
      <c r="AE908" s="7"/>
      <c r="AF908" s="7"/>
      <c r="AG908" s="7"/>
      <c r="AH908" s="7"/>
      <c r="AJ908" s="2"/>
      <c r="AL908" s="4" t="s">
        <v>180</v>
      </c>
      <c r="AM908" s="4" t="s">
        <v>1032</v>
      </c>
      <c r="AO908" s="7"/>
      <c r="AP908" s="7"/>
    </row>
    <row r="909" spans="10:42">
      <c r="J909" s="2"/>
      <c r="K909" s="2"/>
      <c r="L909" s="2"/>
      <c r="M909" s="2"/>
      <c r="N909" s="2"/>
      <c r="X909" s="7"/>
      <c r="Y909" s="7"/>
      <c r="Z909" s="7"/>
      <c r="AA909" s="7"/>
      <c r="AB909" s="7"/>
      <c r="AC909" s="7"/>
      <c r="AD909" s="7"/>
      <c r="AE909" s="7"/>
      <c r="AF909" s="7"/>
      <c r="AG909" s="7"/>
      <c r="AH909" s="7"/>
      <c r="AJ909" s="2"/>
      <c r="AL909" s="4" t="s">
        <v>180</v>
      </c>
      <c r="AM909" s="4" t="s">
        <v>1294</v>
      </c>
      <c r="AO909" s="7"/>
      <c r="AP909" s="7"/>
    </row>
    <row r="910" spans="10:42">
      <c r="J910" s="2"/>
      <c r="K910" s="2"/>
      <c r="L910" s="2"/>
      <c r="M910" s="2"/>
      <c r="N910" s="2"/>
      <c r="X910" s="7"/>
      <c r="Y910" s="7"/>
      <c r="Z910" s="7"/>
      <c r="AA910" s="7"/>
      <c r="AB910" s="7"/>
      <c r="AC910" s="7"/>
      <c r="AD910" s="7"/>
      <c r="AE910" s="7"/>
      <c r="AF910" s="7"/>
      <c r="AG910" s="7"/>
      <c r="AH910" s="7"/>
      <c r="AJ910" s="2"/>
      <c r="AL910" s="4" t="s">
        <v>180</v>
      </c>
      <c r="AM910" s="4" t="s">
        <v>1295</v>
      </c>
      <c r="AO910" s="7"/>
      <c r="AP910" s="7"/>
    </row>
    <row r="911" spans="10:42">
      <c r="J911" s="2"/>
      <c r="K911" s="2"/>
      <c r="L911" s="2"/>
      <c r="M911" s="2"/>
      <c r="N911" s="2"/>
      <c r="X911" s="7"/>
      <c r="Y911" s="7"/>
      <c r="Z911" s="7"/>
      <c r="AA911" s="7"/>
      <c r="AB911" s="7"/>
      <c r="AC911" s="7"/>
      <c r="AD911" s="7"/>
      <c r="AE911" s="7"/>
      <c r="AF911" s="7"/>
      <c r="AG911" s="7"/>
      <c r="AH911" s="7"/>
      <c r="AJ911" s="2"/>
      <c r="AL911" s="4" t="s">
        <v>180</v>
      </c>
      <c r="AM911" s="4" t="s">
        <v>1296</v>
      </c>
      <c r="AO911" s="7"/>
      <c r="AP911" s="7"/>
    </row>
    <row r="912" spans="10:42">
      <c r="J912" s="2"/>
      <c r="K912" s="2"/>
      <c r="L912" s="2"/>
      <c r="M912" s="2"/>
      <c r="N912" s="2"/>
      <c r="X912" s="7"/>
      <c r="Y912" s="7"/>
      <c r="Z912" s="7"/>
      <c r="AA912" s="7"/>
      <c r="AB912" s="7"/>
      <c r="AC912" s="7"/>
      <c r="AD912" s="7"/>
      <c r="AE912" s="7"/>
      <c r="AF912" s="7"/>
      <c r="AG912" s="7"/>
      <c r="AH912" s="7"/>
      <c r="AJ912" s="2"/>
      <c r="AL912" s="4" t="s">
        <v>180</v>
      </c>
      <c r="AM912" s="4" t="s">
        <v>1297</v>
      </c>
      <c r="AO912" s="7"/>
      <c r="AP912" s="7"/>
    </row>
    <row r="913" spans="10:42">
      <c r="J913" s="2"/>
      <c r="K913" s="2"/>
      <c r="L913" s="2"/>
      <c r="M913" s="2"/>
      <c r="N913" s="2"/>
      <c r="X913" s="7"/>
      <c r="Y913" s="7"/>
      <c r="Z913" s="7"/>
      <c r="AA913" s="7"/>
      <c r="AB913" s="7"/>
      <c r="AC913" s="7"/>
      <c r="AD913" s="7"/>
      <c r="AE913" s="7"/>
      <c r="AF913" s="7"/>
      <c r="AG913" s="7"/>
      <c r="AH913" s="7"/>
      <c r="AJ913" s="2"/>
      <c r="AL913" s="4" t="s">
        <v>180</v>
      </c>
      <c r="AM913" s="4" t="s">
        <v>1298</v>
      </c>
      <c r="AO913" s="7"/>
      <c r="AP913" s="7"/>
    </row>
    <row r="914" spans="10:42">
      <c r="J914" s="2"/>
      <c r="K914" s="2"/>
      <c r="L914" s="2"/>
      <c r="M914" s="2"/>
      <c r="N914" s="2"/>
      <c r="X914" s="7"/>
      <c r="Y914" s="7"/>
      <c r="Z914" s="7"/>
      <c r="AA914" s="7"/>
      <c r="AB914" s="7"/>
      <c r="AC914" s="7"/>
      <c r="AD914" s="7"/>
      <c r="AE914" s="7"/>
      <c r="AF914" s="7"/>
      <c r="AG914" s="7"/>
      <c r="AH914" s="7"/>
      <c r="AJ914" s="2"/>
      <c r="AL914" s="4" t="s">
        <v>180</v>
      </c>
      <c r="AM914" s="4" t="s">
        <v>1299</v>
      </c>
      <c r="AO914" s="7"/>
      <c r="AP914" s="7"/>
    </row>
    <row r="915" spans="10:42">
      <c r="J915" s="2"/>
      <c r="K915" s="2"/>
      <c r="L915" s="2"/>
      <c r="M915" s="2"/>
      <c r="N915" s="2"/>
      <c r="X915" s="7"/>
      <c r="Y915" s="7"/>
      <c r="Z915" s="7"/>
      <c r="AA915" s="7"/>
      <c r="AB915" s="7"/>
      <c r="AC915" s="7"/>
      <c r="AD915" s="7"/>
      <c r="AE915" s="7"/>
      <c r="AF915" s="7"/>
      <c r="AG915" s="7"/>
      <c r="AH915" s="7"/>
      <c r="AJ915" s="2"/>
      <c r="AL915" s="4" t="s">
        <v>180</v>
      </c>
      <c r="AM915" s="4" t="s">
        <v>1300</v>
      </c>
      <c r="AO915" s="7"/>
      <c r="AP915" s="7"/>
    </row>
    <row r="916" spans="10:42">
      <c r="J916" s="2"/>
      <c r="K916" s="2"/>
      <c r="L916" s="2"/>
      <c r="M916" s="2"/>
      <c r="N916" s="2"/>
      <c r="X916" s="7"/>
      <c r="Y916" s="7"/>
      <c r="Z916" s="7"/>
      <c r="AA916" s="7"/>
      <c r="AB916" s="7"/>
      <c r="AC916" s="7"/>
      <c r="AD916" s="7"/>
      <c r="AE916" s="7"/>
      <c r="AF916" s="7"/>
      <c r="AG916" s="7"/>
      <c r="AH916" s="7"/>
      <c r="AJ916" s="2"/>
      <c r="AL916" s="4" t="s">
        <v>181</v>
      </c>
      <c r="AM916" s="4" t="s">
        <v>549</v>
      </c>
      <c r="AO916" s="7"/>
      <c r="AP916" s="7"/>
    </row>
    <row r="917" spans="10:42">
      <c r="J917" s="2"/>
      <c r="K917" s="2"/>
      <c r="L917" s="2"/>
      <c r="M917" s="2"/>
      <c r="N917" s="2"/>
      <c r="X917" s="7"/>
      <c r="Y917" s="7"/>
      <c r="Z917" s="7"/>
      <c r="AA917" s="7"/>
      <c r="AB917" s="7"/>
      <c r="AC917" s="7"/>
      <c r="AD917" s="7"/>
      <c r="AE917" s="7"/>
      <c r="AF917" s="7"/>
      <c r="AG917" s="7"/>
      <c r="AH917" s="7"/>
      <c r="AJ917" s="2"/>
      <c r="AL917" s="4" t="s">
        <v>181</v>
      </c>
      <c r="AM917" s="4" t="s">
        <v>824</v>
      </c>
      <c r="AO917" s="7"/>
      <c r="AP917" s="7"/>
    </row>
    <row r="918" spans="10:42">
      <c r="J918" s="2"/>
      <c r="K918" s="2"/>
      <c r="L918" s="2"/>
      <c r="M918" s="2"/>
      <c r="N918" s="2"/>
      <c r="X918" s="7"/>
      <c r="Y918" s="7"/>
      <c r="Z918" s="7"/>
      <c r="AA918" s="7"/>
      <c r="AB918" s="7"/>
      <c r="AC918" s="7"/>
      <c r="AD918" s="7"/>
      <c r="AE918" s="7"/>
      <c r="AF918" s="7"/>
      <c r="AG918" s="7"/>
      <c r="AH918" s="7"/>
      <c r="AJ918" s="2"/>
      <c r="AL918" s="4" t="s">
        <v>181</v>
      </c>
      <c r="AM918" s="4" t="s">
        <v>1301</v>
      </c>
      <c r="AO918" s="7"/>
      <c r="AP918" s="7"/>
    </row>
    <row r="919" spans="10:42">
      <c r="J919" s="2"/>
      <c r="K919" s="2"/>
      <c r="L919" s="2"/>
      <c r="M919" s="2"/>
      <c r="N919" s="2"/>
      <c r="X919" s="7"/>
      <c r="Y919" s="7"/>
      <c r="Z919" s="7"/>
      <c r="AA919" s="7"/>
      <c r="AB919" s="7"/>
      <c r="AC919" s="7"/>
      <c r="AD919" s="7"/>
      <c r="AE919" s="7"/>
      <c r="AF919" s="7"/>
      <c r="AG919" s="7"/>
      <c r="AH919" s="7"/>
      <c r="AJ919" s="2"/>
      <c r="AL919" s="4" t="s">
        <v>181</v>
      </c>
      <c r="AM919" s="4" t="s">
        <v>826</v>
      </c>
      <c r="AO919" s="7"/>
      <c r="AP919" s="7"/>
    </row>
    <row r="920" spans="10:42">
      <c r="J920" s="2"/>
      <c r="K920" s="2"/>
      <c r="L920" s="2"/>
      <c r="M920" s="2"/>
      <c r="N920" s="2"/>
      <c r="X920" s="7"/>
      <c r="Y920" s="7"/>
      <c r="Z920" s="7"/>
      <c r="AA920" s="7"/>
      <c r="AB920" s="7"/>
      <c r="AC920" s="7"/>
      <c r="AD920" s="7"/>
      <c r="AE920" s="7"/>
      <c r="AF920" s="7"/>
      <c r="AG920" s="7"/>
      <c r="AH920" s="7"/>
      <c r="AJ920" s="2"/>
      <c r="AL920" s="4" t="s">
        <v>181</v>
      </c>
      <c r="AM920" s="4" t="s">
        <v>1302</v>
      </c>
      <c r="AO920" s="7"/>
      <c r="AP920" s="7"/>
    </row>
    <row r="921" spans="10:42">
      <c r="J921" s="2"/>
      <c r="K921" s="2"/>
      <c r="L921" s="2"/>
      <c r="M921" s="2"/>
      <c r="N921" s="2"/>
      <c r="X921" s="7"/>
      <c r="Y921" s="7"/>
      <c r="Z921" s="7"/>
      <c r="AA921" s="7"/>
      <c r="AB921" s="7"/>
      <c r="AC921" s="7"/>
      <c r="AD921" s="7"/>
      <c r="AE921" s="7"/>
      <c r="AF921" s="7"/>
      <c r="AG921" s="7"/>
      <c r="AH921" s="7"/>
      <c r="AJ921" s="2"/>
      <c r="AL921" s="4" t="s">
        <v>181</v>
      </c>
      <c r="AM921" s="4" t="s">
        <v>1303</v>
      </c>
      <c r="AO921" s="7"/>
      <c r="AP921" s="7"/>
    </row>
    <row r="922" spans="10:42">
      <c r="J922" s="2"/>
      <c r="K922" s="2"/>
      <c r="L922" s="2"/>
      <c r="M922" s="2"/>
      <c r="N922" s="2"/>
      <c r="X922" s="7"/>
      <c r="Y922" s="7"/>
      <c r="Z922" s="7"/>
      <c r="AA922" s="7"/>
      <c r="AB922" s="7"/>
      <c r="AC922" s="7"/>
      <c r="AD922" s="7"/>
      <c r="AE922" s="7"/>
      <c r="AF922" s="7"/>
      <c r="AG922" s="7"/>
      <c r="AH922" s="7"/>
      <c r="AJ922" s="2"/>
      <c r="AL922" s="4" t="s">
        <v>181</v>
      </c>
      <c r="AM922" s="4" t="s">
        <v>1304</v>
      </c>
      <c r="AO922" s="7"/>
      <c r="AP922" s="7"/>
    </row>
    <row r="923" spans="10:42">
      <c r="J923" s="2"/>
      <c r="K923" s="2"/>
      <c r="L923" s="2"/>
      <c r="M923" s="2"/>
      <c r="N923" s="2"/>
      <c r="X923" s="7"/>
      <c r="Y923" s="7"/>
      <c r="Z923" s="7"/>
      <c r="AA923" s="7"/>
      <c r="AB923" s="7"/>
      <c r="AC923" s="7"/>
      <c r="AD923" s="7"/>
      <c r="AE923" s="7"/>
      <c r="AF923" s="7"/>
      <c r="AG923" s="7"/>
      <c r="AH923" s="7"/>
      <c r="AJ923" s="2"/>
      <c r="AL923" s="4" t="s">
        <v>181</v>
      </c>
      <c r="AM923" s="4" t="s">
        <v>1305</v>
      </c>
      <c r="AO923" s="7"/>
      <c r="AP923" s="7"/>
    </row>
    <row r="924" spans="10:42">
      <c r="J924" s="2"/>
      <c r="K924" s="2"/>
      <c r="L924" s="2"/>
      <c r="M924" s="2"/>
      <c r="N924" s="2"/>
      <c r="X924" s="7"/>
      <c r="Y924" s="7"/>
      <c r="Z924" s="7"/>
      <c r="AA924" s="7"/>
      <c r="AB924" s="7"/>
      <c r="AC924" s="7"/>
      <c r="AD924" s="7"/>
      <c r="AE924" s="7"/>
      <c r="AF924" s="7"/>
      <c r="AG924" s="7"/>
      <c r="AH924" s="7"/>
      <c r="AJ924" s="2"/>
      <c r="AL924" s="4" t="s">
        <v>181</v>
      </c>
      <c r="AM924" s="4" t="s">
        <v>1306</v>
      </c>
      <c r="AO924" s="7"/>
      <c r="AP924" s="7"/>
    </row>
    <row r="925" spans="10:42">
      <c r="J925" s="2"/>
      <c r="K925" s="2"/>
      <c r="L925" s="2"/>
      <c r="M925" s="2"/>
      <c r="N925" s="2"/>
      <c r="X925" s="7"/>
      <c r="Y925" s="7"/>
      <c r="Z925" s="7"/>
      <c r="AA925" s="7"/>
      <c r="AB925" s="7"/>
      <c r="AC925" s="7"/>
      <c r="AD925" s="7"/>
      <c r="AE925" s="7"/>
      <c r="AF925" s="7"/>
      <c r="AG925" s="7"/>
      <c r="AH925" s="7"/>
      <c r="AJ925" s="2"/>
      <c r="AL925" s="4" t="s">
        <v>181</v>
      </c>
      <c r="AM925" s="4" t="s">
        <v>1307</v>
      </c>
      <c r="AO925" s="7"/>
      <c r="AP925" s="7"/>
    </row>
    <row r="926" spans="10:42">
      <c r="J926" s="2"/>
      <c r="K926" s="2"/>
      <c r="L926" s="2"/>
      <c r="M926" s="2"/>
      <c r="N926" s="2"/>
      <c r="X926" s="7"/>
      <c r="Y926" s="7"/>
      <c r="Z926" s="7"/>
      <c r="AA926" s="7"/>
      <c r="AB926" s="7"/>
      <c r="AC926" s="7"/>
      <c r="AD926" s="7"/>
      <c r="AE926" s="7"/>
      <c r="AF926" s="7"/>
      <c r="AG926" s="7"/>
      <c r="AH926" s="7"/>
      <c r="AJ926" s="2"/>
      <c r="AL926" s="4" t="s">
        <v>181</v>
      </c>
      <c r="AM926" s="4" t="s">
        <v>1308</v>
      </c>
      <c r="AO926" s="7"/>
      <c r="AP926" s="7"/>
    </row>
    <row r="927" spans="10:42">
      <c r="J927" s="2"/>
      <c r="K927" s="2"/>
      <c r="L927" s="2"/>
      <c r="M927" s="2"/>
      <c r="N927" s="2"/>
      <c r="X927" s="7"/>
      <c r="Y927" s="7"/>
      <c r="Z927" s="7"/>
      <c r="AA927" s="7"/>
      <c r="AB927" s="7"/>
      <c r="AC927" s="7"/>
      <c r="AD927" s="7"/>
      <c r="AE927" s="7"/>
      <c r="AF927" s="7"/>
      <c r="AG927" s="7"/>
      <c r="AH927" s="7"/>
      <c r="AJ927" s="2"/>
      <c r="AL927" s="4" t="s">
        <v>181</v>
      </c>
      <c r="AM927" s="4" t="s">
        <v>1309</v>
      </c>
      <c r="AO927" s="7"/>
      <c r="AP927" s="7"/>
    </row>
    <row r="928" spans="10:42">
      <c r="J928" s="2"/>
      <c r="K928" s="2"/>
      <c r="L928" s="2"/>
      <c r="M928" s="2"/>
      <c r="N928" s="2"/>
      <c r="X928" s="7"/>
      <c r="Y928" s="7"/>
      <c r="Z928" s="7"/>
      <c r="AA928" s="7"/>
      <c r="AB928" s="7"/>
      <c r="AC928" s="7"/>
      <c r="AD928" s="7"/>
      <c r="AE928" s="7"/>
      <c r="AF928" s="7"/>
      <c r="AG928" s="7"/>
      <c r="AH928" s="7"/>
      <c r="AJ928" s="2"/>
      <c r="AL928" s="4" t="s">
        <v>181</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181</v>
      </c>
      <c r="AM929" s="4" t="s">
        <v>831</v>
      </c>
      <c r="AO929" s="7"/>
      <c r="AP929" s="7"/>
    </row>
    <row r="930" spans="10:42">
      <c r="J930" s="2"/>
      <c r="K930" s="2"/>
      <c r="L930" s="2"/>
      <c r="M930" s="2"/>
      <c r="N930" s="2"/>
      <c r="X930" s="7"/>
      <c r="Y930" s="7"/>
      <c r="Z930" s="7"/>
      <c r="AA930" s="7"/>
      <c r="AB930" s="7"/>
      <c r="AC930" s="7"/>
      <c r="AD930" s="7"/>
      <c r="AE930" s="7"/>
      <c r="AF930" s="7"/>
      <c r="AG930" s="7"/>
      <c r="AH930" s="7"/>
      <c r="AJ930" s="2"/>
      <c r="AL930" s="4" t="s">
        <v>181</v>
      </c>
      <c r="AM930" s="4" t="s">
        <v>1310</v>
      </c>
      <c r="AO930" s="7"/>
      <c r="AP930" s="7"/>
    </row>
    <row r="931" spans="10:42">
      <c r="J931" s="2"/>
      <c r="K931" s="2"/>
      <c r="L931" s="2"/>
      <c r="M931" s="2"/>
      <c r="N931" s="2"/>
      <c r="X931" s="7"/>
      <c r="Y931" s="7"/>
      <c r="Z931" s="7"/>
      <c r="AA931" s="7"/>
      <c r="AB931" s="7"/>
      <c r="AC931" s="7"/>
      <c r="AD931" s="7"/>
      <c r="AE931" s="7"/>
      <c r="AF931" s="7"/>
      <c r="AG931" s="7"/>
      <c r="AH931" s="7"/>
      <c r="AJ931" s="2"/>
      <c r="AL931" s="4" t="s">
        <v>181</v>
      </c>
      <c r="AM931" s="4" t="s">
        <v>1311</v>
      </c>
      <c r="AO931" s="7"/>
      <c r="AP931" s="7"/>
    </row>
    <row r="932" spans="10:42">
      <c r="J932" s="2"/>
      <c r="K932" s="2"/>
      <c r="L932" s="2"/>
      <c r="M932" s="2"/>
      <c r="N932" s="2"/>
      <c r="X932" s="7"/>
      <c r="Y932" s="7"/>
      <c r="Z932" s="7"/>
      <c r="AA932" s="7"/>
      <c r="AB932" s="7"/>
      <c r="AC932" s="7"/>
      <c r="AD932" s="7"/>
      <c r="AE932" s="7"/>
      <c r="AF932" s="7"/>
      <c r="AG932" s="7"/>
      <c r="AH932" s="7"/>
      <c r="AJ932" s="2"/>
      <c r="AL932" s="4" t="s">
        <v>181</v>
      </c>
      <c r="AM932" s="4" t="s">
        <v>1312</v>
      </c>
      <c r="AO932" s="7"/>
      <c r="AP932" s="7"/>
    </row>
    <row r="933" spans="10:42">
      <c r="J933" s="2"/>
      <c r="K933" s="2"/>
      <c r="L933" s="2"/>
      <c r="M933" s="2"/>
      <c r="N933" s="2"/>
      <c r="X933" s="7"/>
      <c r="Y933" s="7"/>
      <c r="Z933" s="7"/>
      <c r="AA933" s="7"/>
      <c r="AB933" s="7"/>
      <c r="AC933" s="7"/>
      <c r="AD933" s="7"/>
      <c r="AE933" s="7"/>
      <c r="AF933" s="7"/>
      <c r="AG933" s="7"/>
      <c r="AH933" s="7"/>
      <c r="AJ933" s="2"/>
      <c r="AL933" s="4" t="s">
        <v>181</v>
      </c>
      <c r="AM933" s="4" t="s">
        <v>1313</v>
      </c>
      <c r="AO933" s="7"/>
      <c r="AP933" s="7"/>
    </row>
    <row r="934" spans="10:42">
      <c r="J934" s="2"/>
      <c r="K934" s="2"/>
      <c r="L934" s="2"/>
      <c r="M934" s="2"/>
      <c r="N934" s="2"/>
      <c r="X934" s="7"/>
      <c r="Y934" s="7"/>
      <c r="Z934" s="7"/>
      <c r="AA934" s="7"/>
      <c r="AB934" s="7"/>
      <c r="AC934" s="7"/>
      <c r="AD934" s="7"/>
      <c r="AE934" s="7"/>
      <c r="AF934" s="7"/>
      <c r="AG934" s="7"/>
      <c r="AH934" s="7"/>
      <c r="AJ934" s="2"/>
      <c r="AL934" s="4" t="s">
        <v>181</v>
      </c>
      <c r="AM934" s="4" t="s">
        <v>1314</v>
      </c>
      <c r="AO934" s="7"/>
      <c r="AP934" s="7"/>
    </row>
    <row r="935" spans="10:42">
      <c r="J935" s="2"/>
      <c r="K935" s="2"/>
      <c r="L935" s="2"/>
      <c r="M935" s="2"/>
      <c r="N935" s="2"/>
      <c r="X935" s="7"/>
      <c r="Y935" s="7"/>
      <c r="Z935" s="7"/>
      <c r="AA935" s="7"/>
      <c r="AB935" s="7"/>
      <c r="AC935" s="7"/>
      <c r="AD935" s="7"/>
      <c r="AE935" s="7"/>
      <c r="AF935" s="7"/>
      <c r="AG935" s="7"/>
      <c r="AH935" s="7"/>
      <c r="AJ935" s="2"/>
      <c r="AL935" s="4" t="s">
        <v>181</v>
      </c>
      <c r="AM935" s="4" t="s">
        <v>1315</v>
      </c>
      <c r="AO935" s="7"/>
      <c r="AP935" s="7"/>
    </row>
    <row r="936" spans="10:42">
      <c r="J936" s="2"/>
      <c r="K936" s="2"/>
      <c r="L936" s="2"/>
      <c r="M936" s="2"/>
      <c r="N936" s="2"/>
      <c r="X936" s="7"/>
      <c r="Y936" s="7"/>
      <c r="Z936" s="7"/>
      <c r="AA936" s="7"/>
      <c r="AB936" s="7"/>
      <c r="AC936" s="7"/>
      <c r="AD936" s="7"/>
      <c r="AE936" s="7"/>
      <c r="AF936" s="7"/>
      <c r="AG936" s="7"/>
      <c r="AH936" s="7"/>
      <c r="AJ936" s="2"/>
      <c r="AL936" s="4" t="s">
        <v>181</v>
      </c>
      <c r="AM936" s="4" t="s">
        <v>1316</v>
      </c>
      <c r="AO936" s="7"/>
      <c r="AP936" s="7"/>
    </row>
    <row r="937" spans="10:42">
      <c r="J937" s="2"/>
      <c r="K937" s="2"/>
      <c r="L937" s="2"/>
      <c r="M937" s="2"/>
      <c r="N937" s="2"/>
      <c r="X937" s="7"/>
      <c r="Y937" s="7"/>
      <c r="Z937" s="7"/>
      <c r="AA937" s="7"/>
      <c r="AB937" s="7"/>
      <c r="AC937" s="7"/>
      <c r="AD937" s="7"/>
      <c r="AE937" s="7"/>
      <c r="AF937" s="7"/>
      <c r="AG937" s="7"/>
      <c r="AH937" s="7"/>
      <c r="AJ937" s="2"/>
      <c r="AL937" s="4" t="s">
        <v>181</v>
      </c>
      <c r="AM937" s="4" t="s">
        <v>1317</v>
      </c>
      <c r="AO937" s="7"/>
      <c r="AP937" s="7"/>
    </row>
    <row r="938" spans="10:42">
      <c r="J938" s="2"/>
      <c r="K938" s="2"/>
      <c r="L938" s="2"/>
      <c r="M938" s="2"/>
      <c r="N938" s="2"/>
      <c r="X938" s="7"/>
      <c r="Y938" s="7"/>
      <c r="Z938" s="7"/>
      <c r="AA938" s="7"/>
      <c r="AB938" s="7"/>
      <c r="AC938" s="7"/>
      <c r="AD938" s="7"/>
      <c r="AE938" s="7"/>
      <c r="AF938" s="7"/>
      <c r="AG938" s="7"/>
      <c r="AH938" s="7"/>
      <c r="AJ938" s="2"/>
      <c r="AL938" s="4" t="s">
        <v>181</v>
      </c>
      <c r="AM938" s="4" t="s">
        <v>1318</v>
      </c>
      <c r="AO938" s="7"/>
      <c r="AP938" s="7"/>
    </row>
    <row r="939" spans="10:42">
      <c r="J939" s="2"/>
      <c r="K939" s="2"/>
      <c r="L939" s="2"/>
      <c r="M939" s="2"/>
      <c r="N939" s="2"/>
      <c r="X939" s="7"/>
      <c r="Y939" s="7"/>
      <c r="Z939" s="7"/>
      <c r="AA939" s="7"/>
      <c r="AB939" s="7"/>
      <c r="AC939" s="7"/>
      <c r="AD939" s="7"/>
      <c r="AE939" s="7"/>
      <c r="AF939" s="7"/>
      <c r="AG939" s="7"/>
      <c r="AH939" s="7"/>
      <c r="AJ939" s="2"/>
      <c r="AL939" s="4" t="s">
        <v>181</v>
      </c>
      <c r="AM939" s="4" t="s">
        <v>1319</v>
      </c>
      <c r="AO939" s="7"/>
      <c r="AP939" s="7"/>
    </row>
    <row r="940" spans="10:42">
      <c r="J940" s="2"/>
      <c r="K940" s="2"/>
      <c r="L940" s="2"/>
      <c r="M940" s="2"/>
      <c r="N940" s="2"/>
      <c r="X940" s="7"/>
      <c r="Y940" s="7"/>
      <c r="Z940" s="7"/>
      <c r="AA940" s="7"/>
      <c r="AB940" s="7"/>
      <c r="AC940" s="7"/>
      <c r="AD940" s="7"/>
      <c r="AE940" s="7"/>
      <c r="AF940" s="7"/>
      <c r="AG940" s="7"/>
      <c r="AH940" s="7"/>
      <c r="AJ940" s="2"/>
      <c r="AL940" s="4" t="s">
        <v>181</v>
      </c>
      <c r="AM940" s="4" t="s">
        <v>1320</v>
      </c>
      <c r="AO940" s="7"/>
      <c r="AP940" s="7"/>
    </row>
    <row r="941" spans="10:42">
      <c r="J941" s="2"/>
      <c r="K941" s="2"/>
      <c r="L941" s="2"/>
      <c r="M941" s="2"/>
      <c r="N941" s="2"/>
      <c r="X941" s="7"/>
      <c r="Y941" s="7"/>
      <c r="Z941" s="7"/>
      <c r="AA941" s="7"/>
      <c r="AB941" s="7"/>
      <c r="AC941" s="7"/>
      <c r="AD941" s="7"/>
      <c r="AE941" s="7"/>
      <c r="AF941" s="7"/>
      <c r="AG941" s="7"/>
      <c r="AH941" s="7"/>
      <c r="AJ941" s="2"/>
      <c r="AL941" s="4" t="s">
        <v>181</v>
      </c>
      <c r="AM941" s="4" t="s">
        <v>1321</v>
      </c>
      <c r="AO941" s="7"/>
      <c r="AP941" s="7"/>
    </row>
    <row r="942" spans="10:42">
      <c r="J942" s="2"/>
      <c r="K942" s="2"/>
      <c r="L942" s="2"/>
      <c r="M942" s="2"/>
      <c r="N942" s="2"/>
      <c r="X942" s="7"/>
      <c r="Y942" s="7"/>
      <c r="Z942" s="7"/>
      <c r="AA942" s="7"/>
      <c r="AB942" s="7"/>
      <c r="AC942" s="7"/>
      <c r="AD942" s="7"/>
      <c r="AE942" s="7"/>
      <c r="AF942" s="7"/>
      <c r="AG942" s="7"/>
      <c r="AH942" s="7"/>
      <c r="AJ942" s="2"/>
      <c r="AL942" s="4" t="s">
        <v>181</v>
      </c>
      <c r="AM942" s="4" t="s">
        <v>1322</v>
      </c>
      <c r="AO942" s="7"/>
      <c r="AP942" s="7"/>
    </row>
    <row r="943" spans="10:42">
      <c r="J943" s="2"/>
      <c r="K943" s="2"/>
      <c r="L943" s="2"/>
      <c r="M943" s="2"/>
      <c r="N943" s="2"/>
      <c r="X943" s="7"/>
      <c r="Y943" s="7"/>
      <c r="Z943" s="7"/>
      <c r="AA943" s="7"/>
      <c r="AB943" s="7"/>
      <c r="AC943" s="7"/>
      <c r="AD943" s="7"/>
      <c r="AE943" s="7"/>
      <c r="AF943" s="7"/>
      <c r="AG943" s="7"/>
      <c r="AH943" s="7"/>
      <c r="AJ943" s="2"/>
      <c r="AL943" s="4" t="s">
        <v>181</v>
      </c>
      <c r="AM943" s="4" t="s">
        <v>1323</v>
      </c>
      <c r="AO943" s="7"/>
      <c r="AP943" s="7"/>
    </row>
    <row r="944" spans="10:42">
      <c r="J944" s="2"/>
      <c r="K944" s="2"/>
      <c r="L944" s="2"/>
      <c r="M944" s="2"/>
      <c r="N944" s="2"/>
      <c r="X944" s="7"/>
      <c r="Y944" s="7"/>
      <c r="Z944" s="7"/>
      <c r="AA944" s="7"/>
      <c r="AB944" s="7"/>
      <c r="AC944" s="7"/>
      <c r="AD944" s="7"/>
      <c r="AE944" s="7"/>
      <c r="AF944" s="7"/>
      <c r="AG944" s="7"/>
      <c r="AH944" s="7"/>
      <c r="AJ944" s="2"/>
      <c r="AL944" s="4" t="s">
        <v>181</v>
      </c>
      <c r="AM944" s="4" t="s">
        <v>1324</v>
      </c>
      <c r="AO944" s="7"/>
      <c r="AP944" s="7"/>
    </row>
    <row r="945" spans="10:42">
      <c r="J945" s="2"/>
      <c r="K945" s="2"/>
      <c r="L945" s="2"/>
      <c r="M945" s="2"/>
      <c r="N945" s="2"/>
      <c r="X945" s="7"/>
      <c r="Y945" s="7"/>
      <c r="Z945" s="7"/>
      <c r="AA945" s="7"/>
      <c r="AB945" s="7"/>
      <c r="AC945" s="7"/>
      <c r="AD945" s="7"/>
      <c r="AE945" s="7"/>
      <c r="AF945" s="7"/>
      <c r="AG945" s="7"/>
      <c r="AH945" s="7"/>
      <c r="AJ945" s="2"/>
      <c r="AL945" s="4" t="s">
        <v>181</v>
      </c>
      <c r="AM945" s="4" t="s">
        <v>1325</v>
      </c>
      <c r="AO945" s="7"/>
      <c r="AP945" s="7"/>
    </row>
    <row r="946" spans="10:42">
      <c r="J946" s="2"/>
      <c r="K946" s="2"/>
      <c r="L946" s="2"/>
      <c r="M946" s="2"/>
      <c r="N946" s="2"/>
      <c r="X946" s="7"/>
      <c r="Y946" s="7"/>
      <c r="Z946" s="7"/>
      <c r="AA946" s="7"/>
      <c r="AB946" s="7"/>
      <c r="AC946" s="7"/>
      <c r="AD946" s="7"/>
      <c r="AE946" s="7"/>
      <c r="AF946" s="7"/>
      <c r="AG946" s="7"/>
      <c r="AH946" s="7"/>
      <c r="AJ946" s="2"/>
      <c r="AL946" s="4" t="s">
        <v>181</v>
      </c>
      <c r="AM946" s="4" t="s">
        <v>1326</v>
      </c>
      <c r="AO946" s="7"/>
      <c r="AP946" s="7"/>
    </row>
    <row r="947" spans="10:42">
      <c r="J947" s="2"/>
      <c r="K947" s="2"/>
      <c r="L947" s="2"/>
      <c r="M947" s="2"/>
      <c r="N947" s="2"/>
      <c r="X947" s="7"/>
      <c r="Y947" s="7"/>
      <c r="Z947" s="7"/>
      <c r="AA947" s="7"/>
      <c r="AB947" s="7"/>
      <c r="AC947" s="7"/>
      <c r="AD947" s="7"/>
      <c r="AE947" s="7"/>
      <c r="AF947" s="7"/>
      <c r="AG947" s="7"/>
      <c r="AH947" s="7"/>
      <c r="AJ947" s="2"/>
      <c r="AL947" s="4" t="s">
        <v>181</v>
      </c>
      <c r="AM947" s="4" t="s">
        <v>479</v>
      </c>
      <c r="AO947" s="7"/>
      <c r="AP947" s="7"/>
    </row>
    <row r="948" spans="10:42">
      <c r="J948" s="2"/>
      <c r="K948" s="2"/>
      <c r="L948" s="2"/>
      <c r="M948" s="2"/>
      <c r="N948" s="2"/>
      <c r="X948" s="7"/>
      <c r="Y948" s="7"/>
      <c r="Z948" s="7"/>
      <c r="AA948" s="7"/>
      <c r="AB948" s="7"/>
      <c r="AC948" s="7"/>
      <c r="AD948" s="7"/>
      <c r="AE948" s="7"/>
      <c r="AF948" s="7"/>
      <c r="AG948" s="7"/>
      <c r="AH948" s="7"/>
      <c r="AJ948" s="2"/>
      <c r="AL948" s="4" t="s">
        <v>181</v>
      </c>
      <c r="AM948" s="4" t="s">
        <v>1327</v>
      </c>
      <c r="AO948" s="7"/>
      <c r="AP948" s="7"/>
    </row>
    <row r="949" spans="10:42">
      <c r="J949" s="2"/>
      <c r="K949" s="2"/>
      <c r="L949" s="2"/>
      <c r="M949" s="2"/>
      <c r="N949" s="2"/>
      <c r="X949" s="7"/>
      <c r="Y949" s="7"/>
      <c r="Z949" s="7"/>
      <c r="AA949" s="7"/>
      <c r="AB949" s="7"/>
      <c r="AC949" s="7"/>
      <c r="AD949" s="7"/>
      <c r="AE949" s="7"/>
      <c r="AF949" s="7"/>
      <c r="AG949" s="7"/>
      <c r="AH949" s="7"/>
      <c r="AJ949" s="2"/>
      <c r="AL949" s="4" t="s">
        <v>181</v>
      </c>
      <c r="AM949" s="4" t="s">
        <v>1328</v>
      </c>
      <c r="AO949" s="7"/>
      <c r="AP949" s="7"/>
    </row>
    <row r="950" spans="10:42">
      <c r="J950" s="2"/>
      <c r="K950" s="2"/>
      <c r="L950" s="2"/>
      <c r="M950" s="2"/>
      <c r="N950" s="2"/>
      <c r="X950" s="7"/>
      <c r="Y950" s="7"/>
      <c r="Z950" s="7"/>
      <c r="AA950" s="7"/>
      <c r="AB950" s="7"/>
      <c r="AC950" s="7"/>
      <c r="AD950" s="7"/>
      <c r="AE950" s="7"/>
      <c r="AF950" s="7"/>
      <c r="AG950" s="7"/>
      <c r="AH950" s="7"/>
      <c r="AJ950" s="2"/>
      <c r="AL950" s="4" t="s">
        <v>181</v>
      </c>
      <c r="AM950" s="4" t="s">
        <v>1329</v>
      </c>
      <c r="AO950" s="7"/>
      <c r="AP950" s="7"/>
    </row>
    <row r="951" spans="10:42">
      <c r="J951" s="2"/>
      <c r="K951" s="2"/>
      <c r="L951" s="2"/>
      <c r="M951" s="2"/>
      <c r="N951" s="2"/>
      <c r="X951" s="7"/>
      <c r="Y951" s="7"/>
      <c r="Z951" s="7"/>
      <c r="AA951" s="7"/>
      <c r="AB951" s="7"/>
      <c r="AC951" s="7"/>
      <c r="AD951" s="7"/>
      <c r="AE951" s="7"/>
      <c r="AF951" s="7"/>
      <c r="AG951" s="7"/>
      <c r="AH951" s="7"/>
      <c r="AJ951" s="2"/>
      <c r="AL951" s="4" t="s">
        <v>181</v>
      </c>
      <c r="AM951" s="4" t="s">
        <v>1330</v>
      </c>
      <c r="AO951" s="7"/>
      <c r="AP951" s="7"/>
    </row>
    <row r="952" spans="10:42">
      <c r="J952" s="2"/>
      <c r="K952" s="2"/>
      <c r="L952" s="2"/>
      <c r="M952" s="2"/>
      <c r="N952" s="2"/>
      <c r="X952" s="7"/>
      <c r="Y952" s="7"/>
      <c r="Z952" s="7"/>
      <c r="AA952" s="7"/>
      <c r="AB952" s="7"/>
      <c r="AC952" s="7"/>
      <c r="AD952" s="7"/>
      <c r="AE952" s="7"/>
      <c r="AF952" s="7"/>
      <c r="AG952" s="7"/>
      <c r="AH952" s="7"/>
      <c r="AJ952" s="2"/>
      <c r="AL952" s="4" t="s">
        <v>181</v>
      </c>
      <c r="AM952" s="4" t="s">
        <v>1331</v>
      </c>
      <c r="AO952" s="7"/>
      <c r="AP952" s="7"/>
    </row>
    <row r="953" spans="10:42">
      <c r="J953" s="2"/>
      <c r="K953" s="2"/>
      <c r="L953" s="2"/>
      <c r="M953" s="2"/>
      <c r="N953" s="2"/>
      <c r="X953" s="7"/>
      <c r="Y953" s="7"/>
      <c r="Z953" s="7"/>
      <c r="AA953" s="7"/>
      <c r="AB953" s="7"/>
      <c r="AC953" s="7"/>
      <c r="AD953" s="7"/>
      <c r="AE953" s="7"/>
      <c r="AF953" s="7"/>
      <c r="AG953" s="7"/>
      <c r="AH953" s="7"/>
      <c r="AJ953" s="2"/>
      <c r="AL953" s="4" t="s">
        <v>181</v>
      </c>
      <c r="AM953" s="4" t="s">
        <v>1332</v>
      </c>
      <c r="AO953" s="7"/>
      <c r="AP953" s="7"/>
    </row>
    <row r="954" spans="10:42">
      <c r="J954" s="2"/>
      <c r="K954" s="2"/>
      <c r="L954" s="2"/>
      <c r="M954" s="2"/>
      <c r="N954" s="2"/>
      <c r="X954" s="7"/>
      <c r="Y954" s="7"/>
      <c r="Z954" s="7"/>
      <c r="AA954" s="7"/>
      <c r="AB954" s="7"/>
      <c r="AC954" s="7"/>
      <c r="AD954" s="7"/>
      <c r="AE954" s="7"/>
      <c r="AF954" s="7"/>
      <c r="AG954" s="7"/>
      <c r="AH954" s="7"/>
      <c r="AJ954" s="2"/>
      <c r="AL954" s="4" t="s">
        <v>181</v>
      </c>
      <c r="AM954" s="4" t="s">
        <v>1333</v>
      </c>
      <c r="AO954" s="7"/>
      <c r="AP954" s="7"/>
    </row>
    <row r="955" spans="10:42">
      <c r="J955" s="2"/>
      <c r="K955" s="2"/>
      <c r="L955" s="2"/>
      <c r="M955" s="2"/>
      <c r="N955" s="2"/>
      <c r="X955" s="7"/>
      <c r="Y955" s="7"/>
      <c r="Z955" s="7"/>
      <c r="AA955" s="7"/>
      <c r="AB955" s="7"/>
      <c r="AC955" s="7"/>
      <c r="AD955" s="7"/>
      <c r="AE955" s="7"/>
      <c r="AF955" s="7"/>
      <c r="AG955" s="7"/>
      <c r="AH955" s="7"/>
      <c r="AJ955" s="2"/>
      <c r="AL955" s="4" t="s">
        <v>181</v>
      </c>
      <c r="AM955" s="4" t="s">
        <v>1334</v>
      </c>
      <c r="AO955" s="7"/>
      <c r="AP955" s="7"/>
    </row>
    <row r="956" spans="10:42">
      <c r="J956" s="2"/>
      <c r="K956" s="2"/>
      <c r="L956" s="2"/>
      <c r="M956" s="2"/>
      <c r="N956" s="2"/>
      <c r="X956" s="7"/>
      <c r="Y956" s="7"/>
      <c r="Z956" s="7"/>
      <c r="AA956" s="7"/>
      <c r="AB956" s="7"/>
      <c r="AC956" s="7"/>
      <c r="AD956" s="7"/>
      <c r="AE956" s="7"/>
      <c r="AF956" s="7"/>
      <c r="AG956" s="7"/>
      <c r="AH956" s="7"/>
      <c r="AJ956" s="2"/>
      <c r="AL956" s="4" t="s">
        <v>181</v>
      </c>
      <c r="AM956" s="4" t="s">
        <v>1335</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1336</v>
      </c>
      <c r="AO957" s="7"/>
      <c r="AP957" s="7"/>
    </row>
    <row r="958" spans="10:42">
      <c r="J958" s="2"/>
      <c r="K958" s="2"/>
      <c r="L958" s="2"/>
      <c r="M958" s="2"/>
      <c r="N958" s="2"/>
      <c r="X958" s="7"/>
      <c r="Y958" s="7"/>
      <c r="Z958" s="7"/>
      <c r="AA958" s="7"/>
      <c r="AB958" s="7"/>
      <c r="AC958" s="7"/>
      <c r="AD958" s="7"/>
      <c r="AE958" s="7"/>
      <c r="AF958" s="7"/>
      <c r="AG958" s="7"/>
      <c r="AH958" s="7"/>
      <c r="AJ958" s="2"/>
      <c r="AL958" s="4" t="s">
        <v>183</v>
      </c>
      <c r="AM958" s="4" t="s">
        <v>551</v>
      </c>
      <c r="AO958" s="7"/>
      <c r="AP958" s="7"/>
    </row>
    <row r="959" spans="10:42">
      <c r="J959" s="2"/>
      <c r="K959" s="2"/>
      <c r="L959" s="2"/>
      <c r="M959" s="2"/>
      <c r="N959" s="2"/>
      <c r="X959" s="7"/>
      <c r="Y959" s="7"/>
      <c r="Z959" s="7"/>
      <c r="AA959" s="7"/>
      <c r="AB959" s="7"/>
      <c r="AC959" s="7"/>
      <c r="AD959" s="7"/>
      <c r="AE959" s="7"/>
      <c r="AF959" s="7"/>
      <c r="AG959" s="7"/>
      <c r="AH959" s="7"/>
      <c r="AJ959" s="2"/>
      <c r="AL959" s="4" t="s">
        <v>183</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183</v>
      </c>
      <c r="AM960" s="4" t="s">
        <v>835</v>
      </c>
      <c r="AO960" s="7"/>
      <c r="AP960" s="7"/>
    </row>
    <row r="961" spans="10:42">
      <c r="J961" s="2"/>
      <c r="K961" s="2"/>
      <c r="L961" s="2"/>
      <c r="M961" s="2"/>
      <c r="N961" s="2"/>
      <c r="X961" s="7"/>
      <c r="Y961" s="7"/>
      <c r="Z961" s="7"/>
      <c r="AA961" s="7"/>
      <c r="AB961" s="7"/>
      <c r="AC961" s="7"/>
      <c r="AD961" s="7"/>
      <c r="AE961" s="7"/>
      <c r="AF961" s="7"/>
      <c r="AG961" s="7"/>
      <c r="AH961" s="7"/>
      <c r="AJ961" s="2"/>
      <c r="AL961" s="4" t="s">
        <v>183</v>
      </c>
      <c r="AM961" s="4" t="s">
        <v>1337</v>
      </c>
      <c r="AO961" s="7"/>
      <c r="AP961" s="7"/>
    </row>
    <row r="962" spans="10:42">
      <c r="J962" s="2"/>
      <c r="K962" s="2"/>
      <c r="L962" s="2"/>
      <c r="M962" s="2"/>
      <c r="N962" s="2"/>
      <c r="X962" s="7"/>
      <c r="Y962" s="7"/>
      <c r="Z962" s="7"/>
      <c r="AA962" s="7"/>
      <c r="AB962" s="7"/>
      <c r="AC962" s="7"/>
      <c r="AD962" s="7"/>
      <c r="AE962" s="7"/>
      <c r="AF962" s="7"/>
      <c r="AG962" s="7"/>
      <c r="AH962" s="7"/>
      <c r="AJ962" s="2"/>
      <c r="AL962" s="4" t="s">
        <v>183</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183</v>
      </c>
      <c r="AM963" s="4" t="s">
        <v>839</v>
      </c>
      <c r="AO963" s="7"/>
      <c r="AP963" s="7"/>
    </row>
    <row r="964" spans="10:42">
      <c r="J964" s="2"/>
      <c r="K964" s="2"/>
      <c r="L964" s="2"/>
      <c r="M964" s="2"/>
      <c r="N964" s="2"/>
      <c r="X964" s="7"/>
      <c r="Y964" s="7"/>
      <c r="Z964" s="7"/>
      <c r="AA964" s="7"/>
      <c r="AB964" s="7"/>
      <c r="AC964" s="7"/>
      <c r="AD964" s="7"/>
      <c r="AE964" s="7"/>
      <c r="AF964" s="7"/>
      <c r="AG964" s="7"/>
      <c r="AH964" s="7"/>
      <c r="AJ964" s="2"/>
      <c r="AL964" s="4" t="s">
        <v>183</v>
      </c>
      <c r="AM964" s="4" t="s">
        <v>1338</v>
      </c>
      <c r="AO964" s="7"/>
      <c r="AP964" s="7"/>
    </row>
    <row r="965" spans="10:42">
      <c r="J965" s="2"/>
      <c r="K965" s="2"/>
      <c r="L965" s="2"/>
      <c r="M965" s="2"/>
      <c r="N965" s="2"/>
      <c r="X965" s="7"/>
      <c r="Y965" s="7"/>
      <c r="Z965" s="7"/>
      <c r="AA965" s="7"/>
      <c r="AB965" s="7"/>
      <c r="AC965" s="7"/>
      <c r="AD965" s="7"/>
      <c r="AE965" s="7"/>
      <c r="AF965" s="7"/>
      <c r="AG965" s="7"/>
      <c r="AH965" s="7"/>
      <c r="AJ965" s="2"/>
      <c r="AL965" s="4" t="s">
        <v>183</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183</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183</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183</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183</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183</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183</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183</v>
      </c>
      <c r="AM972" s="4" t="s">
        <v>855</v>
      </c>
      <c r="AO972" s="7"/>
      <c r="AP972" s="7"/>
    </row>
    <row r="973" spans="10:42">
      <c r="J973" s="2"/>
      <c r="K973" s="2"/>
      <c r="L973" s="2"/>
      <c r="M973" s="2"/>
      <c r="N973" s="2"/>
      <c r="X973" s="7"/>
      <c r="Y973" s="7"/>
      <c r="Z973" s="7"/>
      <c r="AA973" s="7"/>
      <c r="AB973" s="7"/>
      <c r="AC973" s="7"/>
      <c r="AD973" s="7"/>
      <c r="AE973" s="7"/>
      <c r="AF973" s="7"/>
      <c r="AG973" s="7"/>
      <c r="AH973" s="7"/>
      <c r="AJ973" s="2"/>
      <c r="AL973" s="4" t="s">
        <v>183</v>
      </c>
      <c r="AM973" s="4" t="s">
        <v>1339</v>
      </c>
      <c r="AO973" s="7"/>
      <c r="AP973" s="7"/>
    </row>
    <row r="974" spans="10:42">
      <c r="J974" s="2"/>
      <c r="K974" s="2"/>
      <c r="L974" s="2"/>
      <c r="M974" s="2"/>
      <c r="N974" s="2"/>
      <c r="X974" s="7"/>
      <c r="Y974" s="7"/>
      <c r="Z974" s="7"/>
      <c r="AA974" s="7"/>
      <c r="AB974" s="7"/>
      <c r="AC974" s="7"/>
      <c r="AD974" s="7"/>
      <c r="AE974" s="7"/>
      <c r="AF974" s="7"/>
      <c r="AG974" s="7"/>
      <c r="AH974" s="7"/>
      <c r="AJ974" s="2"/>
      <c r="AL974" s="4" t="s">
        <v>183</v>
      </c>
      <c r="AM974" s="4" t="s">
        <v>857</v>
      </c>
      <c r="AO974" s="7"/>
      <c r="AP974" s="7"/>
    </row>
    <row r="975" spans="10:42">
      <c r="J975" s="2"/>
      <c r="K975" s="2"/>
      <c r="L975" s="2"/>
      <c r="M975" s="2"/>
      <c r="N975" s="2"/>
      <c r="X975" s="7"/>
      <c r="Y975" s="7"/>
      <c r="Z975" s="7"/>
      <c r="AA975" s="7"/>
      <c r="AB975" s="7"/>
      <c r="AC975" s="7"/>
      <c r="AD975" s="7"/>
      <c r="AE975" s="7"/>
      <c r="AF975" s="7"/>
      <c r="AG975" s="7"/>
      <c r="AH975" s="7"/>
      <c r="AJ975" s="2"/>
      <c r="AL975" s="4" t="s">
        <v>183</v>
      </c>
      <c r="AM975" s="4" t="s">
        <v>1340</v>
      </c>
      <c r="AO975" s="7"/>
      <c r="AP975" s="7"/>
    </row>
    <row r="976" spans="10:42">
      <c r="J976" s="2"/>
      <c r="K976" s="2"/>
      <c r="L976" s="2"/>
      <c r="M976" s="2"/>
      <c r="N976" s="2"/>
      <c r="X976" s="7"/>
      <c r="Y976" s="7"/>
      <c r="Z976" s="7"/>
      <c r="AA976" s="7"/>
      <c r="AB976" s="7"/>
      <c r="AC976" s="7"/>
      <c r="AD976" s="7"/>
      <c r="AE976" s="7"/>
      <c r="AF976" s="7"/>
      <c r="AG976" s="7"/>
      <c r="AH976" s="7"/>
      <c r="AJ976" s="2"/>
      <c r="AL976" s="4" t="s">
        <v>183</v>
      </c>
      <c r="AM976" s="4" t="s">
        <v>1341</v>
      </c>
      <c r="AO976" s="7"/>
      <c r="AP976" s="7"/>
    </row>
    <row r="977" spans="10:42">
      <c r="J977" s="2"/>
      <c r="K977" s="2"/>
      <c r="L977" s="2"/>
      <c r="M977" s="2"/>
      <c r="N977" s="2"/>
      <c r="X977" s="7"/>
      <c r="Y977" s="7"/>
      <c r="Z977" s="7"/>
      <c r="AA977" s="7"/>
      <c r="AB977" s="7"/>
      <c r="AC977" s="7"/>
      <c r="AD977" s="7"/>
      <c r="AE977" s="7"/>
      <c r="AF977" s="7"/>
      <c r="AG977" s="7"/>
      <c r="AH977" s="7"/>
      <c r="AJ977" s="2"/>
      <c r="AL977" s="4" t="s">
        <v>183</v>
      </c>
      <c r="AM977" s="4" t="s">
        <v>1342</v>
      </c>
      <c r="AO977" s="7"/>
      <c r="AP977" s="7"/>
    </row>
    <row r="978" spans="10:42">
      <c r="J978" s="2"/>
      <c r="K978" s="2"/>
      <c r="L978" s="2"/>
      <c r="M978" s="2"/>
      <c r="N978" s="2"/>
      <c r="X978" s="7"/>
      <c r="Y978" s="7"/>
      <c r="Z978" s="7"/>
      <c r="AA978" s="7"/>
      <c r="AB978" s="7"/>
      <c r="AC978" s="7"/>
      <c r="AD978" s="7"/>
      <c r="AE978" s="7"/>
      <c r="AF978" s="7"/>
      <c r="AG978" s="7"/>
      <c r="AH978" s="7"/>
      <c r="AJ978" s="2"/>
      <c r="AL978" s="4" t="s">
        <v>183</v>
      </c>
      <c r="AM978" s="4" t="s">
        <v>1343</v>
      </c>
      <c r="AO978" s="7"/>
      <c r="AP978" s="7"/>
    </row>
    <row r="979" spans="10:42">
      <c r="J979" s="2"/>
      <c r="K979" s="2"/>
      <c r="L979" s="2"/>
      <c r="M979" s="2"/>
      <c r="N979" s="2"/>
      <c r="X979" s="7"/>
      <c r="Y979" s="7"/>
      <c r="Z979" s="7"/>
      <c r="AA979" s="7"/>
      <c r="AB979" s="7"/>
      <c r="AC979" s="7"/>
      <c r="AD979" s="7"/>
      <c r="AE979" s="7"/>
      <c r="AF979" s="7"/>
      <c r="AG979" s="7"/>
      <c r="AH979" s="7"/>
      <c r="AJ979" s="2"/>
      <c r="AL979" s="4" t="s">
        <v>183</v>
      </c>
      <c r="AM979" s="4" t="s">
        <v>1344</v>
      </c>
      <c r="AO979" s="7"/>
      <c r="AP979" s="7"/>
    </row>
    <row r="980" spans="10:42">
      <c r="J980" s="2"/>
      <c r="K980" s="2"/>
      <c r="L980" s="2"/>
      <c r="M980" s="2"/>
      <c r="N980" s="2"/>
      <c r="X980" s="7"/>
      <c r="Y980" s="7"/>
      <c r="Z980" s="7"/>
      <c r="AA980" s="7"/>
      <c r="AB980" s="7"/>
      <c r="AC980" s="7"/>
      <c r="AD980" s="7"/>
      <c r="AE980" s="7"/>
      <c r="AF980" s="7"/>
      <c r="AG980" s="7"/>
      <c r="AH980" s="7"/>
      <c r="AJ980" s="2"/>
      <c r="AL980" s="4" t="s">
        <v>183</v>
      </c>
      <c r="AM980" s="4" t="s">
        <v>1345</v>
      </c>
      <c r="AO980" s="7"/>
      <c r="AP980" s="7"/>
    </row>
    <row r="981" spans="10:42">
      <c r="J981" s="2"/>
      <c r="K981" s="2"/>
      <c r="L981" s="2"/>
      <c r="M981" s="2"/>
      <c r="N981" s="2"/>
      <c r="X981" s="7"/>
      <c r="Y981" s="7"/>
      <c r="Z981" s="7"/>
      <c r="AA981" s="7"/>
      <c r="AB981" s="7"/>
      <c r="AC981" s="7"/>
      <c r="AD981" s="7"/>
      <c r="AE981" s="7"/>
      <c r="AF981" s="7"/>
      <c r="AG981" s="7"/>
      <c r="AH981" s="7"/>
      <c r="AJ981" s="2"/>
      <c r="AL981" s="4" t="s">
        <v>183</v>
      </c>
      <c r="AM981" s="4" t="s">
        <v>1346</v>
      </c>
      <c r="AO981" s="7"/>
      <c r="AP981" s="7"/>
    </row>
    <row r="982" spans="10:42">
      <c r="J982" s="2"/>
      <c r="K982" s="2"/>
      <c r="L982" s="2"/>
      <c r="M982" s="2"/>
      <c r="N982" s="2"/>
      <c r="X982" s="7"/>
      <c r="Y982" s="7"/>
      <c r="Z982" s="7"/>
      <c r="AA982" s="7"/>
      <c r="AB982" s="7"/>
      <c r="AC982" s="7"/>
      <c r="AD982" s="7"/>
      <c r="AE982" s="7"/>
      <c r="AF982" s="7"/>
      <c r="AG982" s="7"/>
      <c r="AH982" s="7"/>
      <c r="AJ982" s="2"/>
      <c r="AL982" s="4" t="s">
        <v>183</v>
      </c>
      <c r="AM982" s="4" t="s">
        <v>1347</v>
      </c>
      <c r="AO982" s="7"/>
      <c r="AP982" s="7"/>
    </row>
    <row r="983" spans="10:42">
      <c r="J983" s="2"/>
      <c r="K983" s="2"/>
      <c r="L983" s="2"/>
      <c r="M983" s="2"/>
      <c r="N983" s="2"/>
      <c r="X983" s="7"/>
      <c r="Y983" s="7"/>
      <c r="Z983" s="7"/>
      <c r="AA983" s="7"/>
      <c r="AB983" s="7"/>
      <c r="AC983" s="7"/>
      <c r="AD983" s="7"/>
      <c r="AE983" s="7"/>
      <c r="AF983" s="7"/>
      <c r="AG983" s="7"/>
      <c r="AH983" s="7"/>
      <c r="AJ983" s="2"/>
      <c r="AL983" s="4" t="s">
        <v>183</v>
      </c>
      <c r="AM983" s="4" t="s">
        <v>1348</v>
      </c>
      <c r="AO983" s="7"/>
      <c r="AP983" s="7"/>
    </row>
    <row r="984" spans="10:42">
      <c r="J984" s="2"/>
      <c r="K984" s="2"/>
      <c r="L984" s="2"/>
      <c r="M984" s="2"/>
      <c r="N984" s="2"/>
      <c r="X984" s="7"/>
      <c r="Y984" s="7"/>
      <c r="Z984" s="7"/>
      <c r="AA984" s="7"/>
      <c r="AB984" s="7"/>
      <c r="AC984" s="7"/>
      <c r="AD984" s="7"/>
      <c r="AE984" s="7"/>
      <c r="AF984" s="7"/>
      <c r="AG984" s="7"/>
      <c r="AH984" s="7"/>
      <c r="AJ984" s="2"/>
      <c r="AL984" s="4" t="s">
        <v>183</v>
      </c>
      <c r="AM984" s="4" t="s">
        <v>1349</v>
      </c>
      <c r="AO984" s="7"/>
      <c r="AP984" s="7"/>
    </row>
    <row r="985" spans="10:42">
      <c r="J985" s="2"/>
      <c r="K985" s="2"/>
      <c r="L985" s="2"/>
      <c r="M985" s="2"/>
      <c r="N985" s="2"/>
      <c r="X985" s="7"/>
      <c r="Y985" s="7"/>
      <c r="Z985" s="7"/>
      <c r="AA985" s="7"/>
      <c r="AB985" s="7"/>
      <c r="AC985" s="7"/>
      <c r="AD985" s="7"/>
      <c r="AE985" s="7"/>
      <c r="AF985" s="7"/>
      <c r="AG985" s="7"/>
      <c r="AH985" s="7"/>
      <c r="AJ985" s="2"/>
      <c r="AL985" s="4" t="s">
        <v>183</v>
      </c>
      <c r="AM985" s="4" t="s">
        <v>1350</v>
      </c>
      <c r="AO985" s="7"/>
      <c r="AP985" s="7"/>
    </row>
    <row r="986" spans="10:42">
      <c r="J986" s="2"/>
      <c r="K986" s="2"/>
      <c r="L986" s="2"/>
      <c r="M986" s="2"/>
      <c r="N986" s="2"/>
      <c r="X986" s="7"/>
      <c r="Y986" s="7"/>
      <c r="Z986" s="7"/>
      <c r="AA986" s="7"/>
      <c r="AB986" s="7"/>
      <c r="AC986" s="7"/>
      <c r="AD986" s="7"/>
      <c r="AE986" s="7"/>
      <c r="AF986" s="7"/>
      <c r="AG986" s="7"/>
      <c r="AH986" s="7"/>
      <c r="AJ986" s="2"/>
      <c r="AL986" s="4" t="s">
        <v>183</v>
      </c>
      <c r="AM986" s="4" t="s">
        <v>859</v>
      </c>
      <c r="AO986" s="7"/>
      <c r="AP986" s="7"/>
    </row>
    <row r="987" spans="10:42">
      <c r="J987" s="2"/>
      <c r="K987" s="2"/>
      <c r="L987" s="2"/>
      <c r="M987" s="2"/>
      <c r="N987" s="2"/>
      <c r="X987" s="7"/>
      <c r="Y987" s="7"/>
      <c r="Z987" s="7"/>
      <c r="AA987" s="7"/>
      <c r="AB987" s="7"/>
      <c r="AC987" s="7"/>
      <c r="AD987" s="7"/>
      <c r="AE987" s="7"/>
      <c r="AF987" s="7"/>
      <c r="AG987" s="7"/>
      <c r="AH987" s="7"/>
      <c r="AJ987" s="2"/>
      <c r="AL987" s="4" t="s">
        <v>183</v>
      </c>
      <c r="AM987" s="4" t="s">
        <v>465</v>
      </c>
      <c r="AO987" s="7"/>
      <c r="AP987" s="7"/>
    </row>
    <row r="988" spans="10:42">
      <c r="J988" s="2"/>
      <c r="K988" s="2"/>
      <c r="L988" s="2"/>
      <c r="M988" s="2"/>
      <c r="N988" s="2"/>
      <c r="X988" s="7"/>
      <c r="Y988" s="7"/>
      <c r="Z988" s="7"/>
      <c r="AA988" s="7"/>
      <c r="AB988" s="7"/>
      <c r="AC988" s="7"/>
      <c r="AD988" s="7"/>
      <c r="AE988" s="7"/>
      <c r="AF988" s="7"/>
      <c r="AG988" s="7"/>
      <c r="AH988" s="7"/>
      <c r="AJ988" s="2"/>
      <c r="AL988" s="4" t="s">
        <v>183</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183</v>
      </c>
      <c r="AM989" s="4" t="s">
        <v>863</v>
      </c>
      <c r="AO989" s="7"/>
      <c r="AP989" s="7"/>
    </row>
    <row r="990" spans="10:42">
      <c r="J990" s="2"/>
      <c r="K990" s="2"/>
      <c r="L990" s="2"/>
      <c r="M990" s="2"/>
      <c r="N990" s="2"/>
      <c r="X990" s="7"/>
      <c r="Y990" s="7"/>
      <c r="Z990" s="7"/>
      <c r="AA990" s="7"/>
      <c r="AB990" s="7"/>
      <c r="AC990" s="7"/>
      <c r="AD990" s="7"/>
      <c r="AE990" s="7"/>
      <c r="AF990" s="7"/>
      <c r="AG990" s="7"/>
      <c r="AH990" s="7"/>
      <c r="AJ990" s="2"/>
      <c r="AL990" s="4" t="s">
        <v>183</v>
      </c>
      <c r="AM990" s="4" t="s">
        <v>1351</v>
      </c>
      <c r="AO990" s="7"/>
      <c r="AP990" s="7"/>
    </row>
    <row r="991" spans="10:42">
      <c r="J991" s="2"/>
      <c r="K991" s="2"/>
      <c r="L991" s="2"/>
      <c r="M991" s="2"/>
      <c r="N991" s="2"/>
      <c r="X991" s="7"/>
      <c r="Y991" s="7"/>
      <c r="Z991" s="7"/>
      <c r="AA991" s="7"/>
      <c r="AB991" s="7"/>
      <c r="AC991" s="7"/>
      <c r="AD991" s="7"/>
      <c r="AE991" s="7"/>
      <c r="AF991" s="7"/>
      <c r="AG991" s="7"/>
      <c r="AH991" s="7"/>
      <c r="AJ991" s="2"/>
      <c r="AL991" s="4" t="s">
        <v>183</v>
      </c>
      <c r="AM991" s="4" t="s">
        <v>865</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246</v>
      </c>
      <c r="AO992" s="7"/>
      <c r="AP992" s="7"/>
    </row>
    <row r="993" spans="10:42">
      <c r="J993" s="2"/>
      <c r="K993" s="2"/>
      <c r="L993" s="2"/>
      <c r="M993" s="2"/>
      <c r="N993" s="2"/>
      <c r="X993" s="7"/>
      <c r="Y993" s="7"/>
      <c r="Z993" s="7"/>
      <c r="AA993" s="7"/>
      <c r="AB993" s="7"/>
      <c r="AC993" s="7"/>
      <c r="AD993" s="7"/>
      <c r="AE993" s="7"/>
      <c r="AF993" s="7"/>
      <c r="AG993" s="7"/>
      <c r="AH993" s="7"/>
      <c r="AJ993" s="2"/>
      <c r="AL993" s="4" t="s">
        <v>185</v>
      </c>
      <c r="AM993" s="4" t="s">
        <v>263</v>
      </c>
      <c r="AO993" s="7"/>
      <c r="AP993" s="7"/>
    </row>
    <row r="994" spans="10:42">
      <c r="J994" s="2"/>
      <c r="K994" s="2"/>
      <c r="L994" s="2"/>
      <c r="M994" s="2"/>
      <c r="N994" s="2"/>
      <c r="X994" s="7"/>
      <c r="Y994" s="7"/>
      <c r="Z994" s="7"/>
      <c r="AA994" s="7"/>
      <c r="AB994" s="7"/>
      <c r="AC994" s="7"/>
      <c r="AD994" s="7"/>
      <c r="AE994" s="7"/>
      <c r="AF994" s="7"/>
      <c r="AG994" s="7"/>
      <c r="AH994" s="7"/>
      <c r="AJ994" s="2"/>
      <c r="AL994" s="4" t="s">
        <v>185</v>
      </c>
      <c r="AM994" s="4" t="s">
        <v>868</v>
      </c>
      <c r="AO994" s="7"/>
      <c r="AP994" s="7"/>
    </row>
    <row r="995" spans="10:42">
      <c r="J995" s="2"/>
      <c r="K995" s="2"/>
      <c r="L995" s="2"/>
      <c r="M995" s="2"/>
      <c r="N995" s="2"/>
      <c r="X995" s="7"/>
      <c r="Y995" s="7"/>
      <c r="Z995" s="7"/>
      <c r="AA995" s="7"/>
      <c r="AB995" s="7"/>
      <c r="AC995" s="7"/>
      <c r="AD995" s="7"/>
      <c r="AE995" s="7"/>
      <c r="AF995" s="7"/>
      <c r="AG995" s="7"/>
      <c r="AH995" s="7"/>
      <c r="AJ995" s="2"/>
      <c r="AL995" s="4" t="s">
        <v>185</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185</v>
      </c>
      <c r="AM996" s="4" t="s">
        <v>555</v>
      </c>
      <c r="AO996" s="7"/>
      <c r="AP996" s="7"/>
    </row>
    <row r="997" spans="10:42">
      <c r="J997" s="2"/>
      <c r="K997" s="2"/>
      <c r="L997" s="2"/>
      <c r="M997" s="2"/>
      <c r="N997" s="2"/>
      <c r="X997" s="7"/>
      <c r="Y997" s="7"/>
      <c r="Z997" s="7"/>
      <c r="AA997" s="7"/>
      <c r="AB997" s="7"/>
      <c r="AC997" s="7"/>
      <c r="AD997" s="7"/>
      <c r="AE997" s="7"/>
      <c r="AF997" s="7"/>
      <c r="AG997" s="7"/>
      <c r="AH997" s="7"/>
      <c r="AJ997" s="2"/>
      <c r="AL997" s="4" t="s">
        <v>185</v>
      </c>
      <c r="AM997" s="4" t="s">
        <v>1352</v>
      </c>
      <c r="AO997" s="7"/>
      <c r="AP997" s="7"/>
    </row>
    <row r="998" spans="10:42">
      <c r="J998" s="2"/>
      <c r="K998" s="2"/>
      <c r="L998" s="2"/>
      <c r="M998" s="2"/>
      <c r="N998" s="2"/>
      <c r="X998" s="7"/>
      <c r="Y998" s="7"/>
      <c r="Z998" s="7"/>
      <c r="AA998" s="7"/>
      <c r="AB998" s="7"/>
      <c r="AC998" s="7"/>
      <c r="AD998" s="7"/>
      <c r="AE998" s="7"/>
      <c r="AF998" s="7"/>
      <c r="AG998" s="7"/>
      <c r="AH998" s="7"/>
      <c r="AJ998" s="2"/>
      <c r="AL998" s="4" t="s">
        <v>185</v>
      </c>
      <c r="AM998" s="4" t="s">
        <v>870</v>
      </c>
      <c r="AO998" s="7"/>
      <c r="AP998" s="7"/>
    </row>
    <row r="999" spans="10:42">
      <c r="J999" s="2"/>
      <c r="K999" s="2"/>
      <c r="L999" s="2"/>
      <c r="M999" s="2"/>
      <c r="N999" s="2"/>
      <c r="X999" s="7"/>
      <c r="Y999" s="7"/>
      <c r="Z999" s="7"/>
      <c r="AA999" s="7"/>
      <c r="AB999" s="7"/>
      <c r="AC999" s="7"/>
      <c r="AD999" s="7"/>
      <c r="AE999" s="7"/>
      <c r="AF999" s="7"/>
      <c r="AG999" s="7"/>
      <c r="AH999" s="7"/>
      <c r="AJ999" s="2"/>
      <c r="AL999" s="4" t="s">
        <v>185</v>
      </c>
      <c r="AM999" s="4" t="s">
        <v>558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185</v>
      </c>
      <c r="AM1000" s="4" t="s">
        <v>872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185</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185</v>
      </c>
      <c r="AM1002" s="4" t="s">
        <v>562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185</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185</v>
      </c>
      <c r="AM1004" s="4" t="s">
        <v>267</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185</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185</v>
      </c>
      <c r="AM1006" s="4" t="s">
        <v>566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185</v>
      </c>
      <c r="AM1007" s="4" t="s">
        <v>874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185</v>
      </c>
      <c r="AM1008" s="4" t="s">
        <v>568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185</v>
      </c>
      <c r="AM1009" s="4" t="s">
        <v>876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185</v>
      </c>
      <c r="AM1010" s="4" t="s">
        <v>570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185</v>
      </c>
      <c r="AM1011" s="4" t="s">
        <v>878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185</v>
      </c>
      <c r="AM1012" s="4" t="s">
        <v>572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185</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185</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185</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185</v>
      </c>
      <c r="AM1016" s="4" t="s">
        <v>886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185</v>
      </c>
      <c r="AM1017" s="4" t="s">
        <v>395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185</v>
      </c>
      <c r="AM1018" s="4" t="s">
        <v>574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185</v>
      </c>
      <c r="AM1019" s="4" t="s">
        <v>888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185</v>
      </c>
      <c r="AM1020" s="4" t="s">
        <v>576</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185</v>
      </c>
      <c r="AM1021" s="4" t="s">
        <v>397</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185</v>
      </c>
      <c r="AM1022" s="4" t="s">
        <v>578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185</v>
      </c>
      <c r="AM1023" s="4" t="s">
        <v>890</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185</v>
      </c>
      <c r="AM1024" s="4" t="s">
        <v>580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185</v>
      </c>
      <c r="AM1025" s="4" t="s">
        <v>1353</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185</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185</v>
      </c>
      <c r="AM1027" s="4" t="s">
        <v>585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185</v>
      </c>
      <c r="AM1028" s="4" t="s">
        <v>1354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185</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185</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185</v>
      </c>
      <c r="AM1031" s="4" t="s">
        <v>591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185</v>
      </c>
      <c r="AM1032" s="4" t="s">
        <v>1355</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185</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185</v>
      </c>
      <c r="AM1034" s="4" t="s">
        <v>894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185</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185</v>
      </c>
      <c r="AM1036" s="4" t="s">
        <v>595</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185</v>
      </c>
      <c r="AM1037" s="4" t="s">
        <v>1356</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185</v>
      </c>
      <c r="AM1038" s="4" t="s">
        <v>896</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185</v>
      </c>
      <c r="AM1039" s="4" t="s">
        <v>897</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185</v>
      </c>
      <c r="AM1040" s="4" t="s">
        <v>1357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185</v>
      </c>
      <c r="AM1041" s="4" t="s">
        <v>1201</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185</v>
      </c>
      <c r="AM1042" s="4" t="s">
        <v>1358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185</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185</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185</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906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187</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187</v>
      </c>
      <c r="AM1048" s="4" t="s">
        <v>601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187</v>
      </c>
      <c r="AM1049" s="4" t="s">
        <v>1359</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187</v>
      </c>
      <c r="AM1050" s="4" t="s">
        <v>1360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187</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187</v>
      </c>
      <c r="AM1052" s="4" t="s">
        <v>605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187</v>
      </c>
      <c r="AM1053" s="4" t="s">
        <v>908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187</v>
      </c>
      <c r="AM1054" s="4" t="s">
        <v>1361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187</v>
      </c>
      <c r="AM1055" s="4" t="s">
        <v>607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187</v>
      </c>
      <c r="AM1056" s="4" t="s">
        <v>1362</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187</v>
      </c>
      <c r="AM1057" s="4" t="s">
        <v>1363</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187</v>
      </c>
      <c r="AM1058" s="4" t="s">
        <v>910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187</v>
      </c>
      <c r="AM1059" s="4" t="s">
        <v>1364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187</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187</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187</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187</v>
      </c>
      <c r="AM1063" s="4" t="s">
        <v>918</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187</v>
      </c>
      <c r="AM1064" s="4" t="s">
        <v>805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187</v>
      </c>
      <c r="AM1065" s="4" t="s">
        <v>921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187</v>
      </c>
      <c r="AM1066" s="4" t="s">
        <v>1365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187</v>
      </c>
      <c r="AM1067" s="4" t="s">
        <v>1038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187</v>
      </c>
      <c r="AM1068" s="4" t="s">
        <v>1366</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187</v>
      </c>
      <c r="AM1069" s="4" t="s">
        <v>1367</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187</v>
      </c>
      <c r="AM1070" s="4" t="s">
        <v>1368</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187</v>
      </c>
      <c r="AM1071" s="4" t="s">
        <v>1369</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187</v>
      </c>
      <c r="AM1072" s="4" t="s">
        <v>1370</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187</v>
      </c>
      <c r="AM1073" s="4" t="s">
        <v>1371</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187</v>
      </c>
      <c r="AM1074" s="4" t="s">
        <v>1372</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187</v>
      </c>
      <c r="AM1075" s="4" t="s">
        <v>1373</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191</v>
      </c>
      <c r="AM1076" s="4" t="s">
        <v>400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191</v>
      </c>
      <c r="AM1077" s="4" t="s">
        <v>609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191</v>
      </c>
      <c r="AM1078" s="4" t="s">
        <v>923</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191</v>
      </c>
      <c r="AM1079" s="4" t="s">
        <v>1374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191</v>
      </c>
      <c r="AM1080" s="4" t="s">
        <v>402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191</v>
      </c>
      <c r="AM1081" s="4" t="s">
        <v>611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191</v>
      </c>
      <c r="AM1082" s="4" t="s">
        <v>1375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191</v>
      </c>
      <c r="AM1083" s="4" t="s">
        <v>613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191</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191</v>
      </c>
      <c r="AM1085" s="4" t="s">
        <v>928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191</v>
      </c>
      <c r="AM1086" s="4" t="s">
        <v>1376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191</v>
      </c>
      <c r="AM1087" s="4" t="s">
        <v>931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191</v>
      </c>
      <c r="AM1088" s="4" t="s">
        <v>1377</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191</v>
      </c>
      <c r="AM1089" s="4" t="s">
        <v>1378</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191</v>
      </c>
      <c r="AM1090" s="4" t="s">
        <v>1379</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191</v>
      </c>
      <c r="AM1091" s="4" t="s">
        <v>1380</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191</v>
      </c>
      <c r="AM1092" s="4" t="s">
        <v>1381</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191</v>
      </c>
      <c r="AM1093" s="4" t="s">
        <v>1382</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1383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193</v>
      </c>
      <c r="AM1095" s="4" t="s">
        <v>405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193</v>
      </c>
      <c r="AM1096" s="4" t="s">
        <v>1384</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193</v>
      </c>
      <c r="AM1097" s="4" t="s">
        <v>1385</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193</v>
      </c>
      <c r="AM1098" s="4" t="s">
        <v>1386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193</v>
      </c>
      <c r="AM1099" s="4" t="s">
        <v>615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193</v>
      </c>
      <c r="AM1100" s="4" t="s">
        <v>1387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193</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193</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193</v>
      </c>
      <c r="AM1103" s="4" t="s">
        <v>621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193</v>
      </c>
      <c r="AM1104" s="4" t="s">
        <v>407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193</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193</v>
      </c>
      <c r="AM1106" s="4" t="s">
        <v>624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193</v>
      </c>
      <c r="AM1107" s="4" t="s">
        <v>1388</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193</v>
      </c>
      <c r="AM1108" s="4" t="s">
        <v>1389</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193</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193</v>
      </c>
      <c r="AM1110" s="4" t="s">
        <v>628</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193</v>
      </c>
      <c r="AM1111" s="4" t="s">
        <v>935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193</v>
      </c>
      <c r="AM1112" s="4" t="s">
        <v>1390</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193</v>
      </c>
      <c r="AM1113" s="4" t="s">
        <v>1391</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193</v>
      </c>
      <c r="AM1114" s="4" t="s">
        <v>1392</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193</v>
      </c>
      <c r="AM1115" s="4" t="s">
        <v>1393</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193</v>
      </c>
      <c r="AM1116" s="4" t="s">
        <v>630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193</v>
      </c>
      <c r="AM1117" s="4" t="s">
        <v>1394</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193</v>
      </c>
      <c r="AM1118" s="4" t="s">
        <v>1395</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193</v>
      </c>
      <c r="AM1119" s="4" t="s">
        <v>1396</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1397</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195</v>
      </c>
      <c r="AM1121" s="4" t="s">
        <v>1398</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195</v>
      </c>
      <c r="AM1122" s="4" t="s">
        <v>409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195</v>
      </c>
      <c r="AM1123" s="4" t="s">
        <v>632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195</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195</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195</v>
      </c>
      <c r="AM1126" s="4" t="s">
        <v>315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195</v>
      </c>
      <c r="AM1127" s="4" t="s">
        <v>634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195</v>
      </c>
      <c r="AM1128" s="4" t="s">
        <v>317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195</v>
      </c>
      <c r="AM1129" s="4" t="s">
        <v>636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195</v>
      </c>
      <c r="AM1130" s="4" t="s">
        <v>269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195</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195</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195</v>
      </c>
      <c r="AM1133" s="4" t="s">
        <v>415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195</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195</v>
      </c>
      <c r="AM1135" s="4" t="s">
        <v>640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195</v>
      </c>
      <c r="AM1136" s="4" t="s">
        <v>319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195</v>
      </c>
      <c r="AM1137" s="4" t="s">
        <v>642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195</v>
      </c>
      <c r="AM1138" s="4" t="s">
        <v>417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195</v>
      </c>
      <c r="AM1139" s="4" t="s">
        <v>271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195</v>
      </c>
      <c r="AM1140" s="4" t="s">
        <v>644</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195</v>
      </c>
      <c r="AM1141" s="4" t="s">
        <v>321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195</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195</v>
      </c>
      <c r="AM1143" s="4" t="s">
        <v>648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195</v>
      </c>
      <c r="AM1144" s="4" t="s">
        <v>273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195</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195</v>
      </c>
      <c r="AM1146" s="4" t="s">
        <v>421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195</v>
      </c>
      <c r="AM1147" s="4" t="s">
        <v>650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195</v>
      </c>
      <c r="AM1148" s="4" t="s">
        <v>423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195</v>
      </c>
      <c r="AM1149" s="4" t="s">
        <v>652</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195</v>
      </c>
      <c r="AM1150" s="4" t="s">
        <v>323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195</v>
      </c>
      <c r="AM1151" s="4" t="s">
        <v>425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195</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195</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195</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195</v>
      </c>
      <c r="AM1155" s="4" t="s">
        <v>660</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195</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195</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195</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195</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195</v>
      </c>
      <c r="AM1160" s="4" t="s">
        <v>669</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195</v>
      </c>
      <c r="AM1161" s="4" t="s">
        <v>1399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195</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674</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197</v>
      </c>
      <c r="AM1164" s="4" t="s">
        <v>325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197</v>
      </c>
      <c r="AM1165" s="4" t="s">
        <v>937</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197</v>
      </c>
      <c r="AM1166" s="4" t="s">
        <v>427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197</v>
      </c>
      <c r="AM1167" s="4" t="s">
        <v>676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197</v>
      </c>
      <c r="AM1168" s="4" t="s">
        <v>275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197</v>
      </c>
      <c r="AM1169" s="4" t="s">
        <v>1400</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197</v>
      </c>
      <c r="AM1170" s="4" t="s">
        <v>277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197</v>
      </c>
      <c r="AM1171" s="4" t="s">
        <v>429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197</v>
      </c>
      <c r="AM1172" s="4" t="s">
        <v>1401</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197</v>
      </c>
      <c r="AM1173" s="4" t="s">
        <v>1402</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197</v>
      </c>
      <c r="AM1174" s="4" t="s">
        <v>939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197</v>
      </c>
      <c r="AM1175" s="4" t="s">
        <v>1403</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197</v>
      </c>
      <c r="AM1176" s="4" t="s">
        <v>1404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197</v>
      </c>
      <c r="AM1177" s="4" t="s">
        <v>279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197</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197</v>
      </c>
      <c r="AM1179" s="4" t="s">
        <v>943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197</v>
      </c>
      <c r="AM1180" s="4" t="s">
        <v>431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197</v>
      </c>
      <c r="AM1181" s="4" t="s">
        <v>1405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197</v>
      </c>
      <c r="AM1182" s="4" t="s">
        <v>433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197</v>
      </c>
      <c r="AM1183" s="4" t="s">
        <v>1406</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197</v>
      </c>
      <c r="AM1184" s="4" t="s">
        <v>1407</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197</v>
      </c>
      <c r="AM1185" s="4" t="s">
        <v>1408</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197</v>
      </c>
      <c r="AM1186" s="4" t="s">
        <v>1409</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197</v>
      </c>
      <c r="AM1187" s="4" t="s">
        <v>1410</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197</v>
      </c>
      <c r="AM1188" s="4" t="s">
        <v>1411</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197</v>
      </c>
      <c r="AM1189" s="4" t="s">
        <v>1412</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197</v>
      </c>
      <c r="AM1190" s="4" t="s">
        <v>1413</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197</v>
      </c>
      <c r="AM1191" s="4" t="s">
        <v>1414</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197</v>
      </c>
      <c r="AM1192" s="4" t="s">
        <v>1415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197</v>
      </c>
      <c r="AM1193" s="4" t="s">
        <v>678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197</v>
      </c>
      <c r="AM1194" s="4" t="s">
        <v>1416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197</v>
      </c>
      <c r="AM1195" s="4" t="s">
        <v>945</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197</v>
      </c>
      <c r="AM1196" s="4" t="s">
        <v>946</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197</v>
      </c>
      <c r="AM1197" s="4" t="s">
        <v>1417</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197</v>
      </c>
      <c r="AM1198" s="4" t="s">
        <v>1418</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197</v>
      </c>
      <c r="AM1199" s="4" t="s">
        <v>1419</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197</v>
      </c>
      <c r="AM1200" s="4" t="s">
        <v>1399</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197</v>
      </c>
      <c r="AM1201" s="4" t="s">
        <v>1420</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197</v>
      </c>
      <c r="AM1202" s="4" t="s">
        <v>1421</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197</v>
      </c>
      <c r="AM1203" s="4" t="s">
        <v>1422</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197</v>
      </c>
      <c r="AM1204" s="4" t="s">
        <v>1423</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201</v>
      </c>
      <c r="AM1205" s="4" t="s">
        <v>680</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201</v>
      </c>
      <c r="AM1206" s="4" t="s">
        <v>947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201</v>
      </c>
      <c r="AM1207" s="4" t="s">
        <v>682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201</v>
      </c>
      <c r="AM1208" s="4" t="s">
        <v>948</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201</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201</v>
      </c>
      <c r="AM1210" s="4" t="s">
        <v>951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201</v>
      </c>
      <c r="AM1211" s="4" t="s">
        <v>1424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201</v>
      </c>
      <c r="AM1212" s="4" t="s">
        <v>952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201</v>
      </c>
      <c r="AM1213" s="4" t="s">
        <v>684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201</v>
      </c>
      <c r="AM1214" s="4" t="s">
        <v>953</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201</v>
      </c>
      <c r="AM1215" s="4" t="s">
        <v>954</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201</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201</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201</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201</v>
      </c>
      <c r="AM1219" s="4" t="s">
        <v>961</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201</v>
      </c>
      <c r="AM1220" s="4" t="s">
        <v>962</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201</v>
      </c>
      <c r="AM1221" s="4" t="s">
        <v>963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201</v>
      </c>
      <c r="AM1222" s="4" t="s">
        <v>825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201</v>
      </c>
      <c r="AM1223" s="4" t="s">
        <v>964</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201</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201</v>
      </c>
      <c r="AM1225" s="4" t="s">
        <v>967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201</v>
      </c>
      <c r="AM1226" s="4" t="s">
        <v>1425</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201</v>
      </c>
      <c r="AM1227" s="4" t="s">
        <v>1426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201</v>
      </c>
      <c r="AM1228" s="4" t="s">
        <v>969</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201</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201</v>
      </c>
      <c r="AM1230" s="4" t="s">
        <v>972</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201</v>
      </c>
      <c r="AM1231" s="4" t="s">
        <v>973</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201</v>
      </c>
      <c r="AM1232" s="4" t="s">
        <v>974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201</v>
      </c>
      <c r="AM1233" s="4" t="s">
        <v>1427</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201</v>
      </c>
      <c r="AM1234" s="4" t="s">
        <v>1428</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201</v>
      </c>
      <c r="AM1235" s="4" t="s">
        <v>1429</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201</v>
      </c>
      <c r="AM1236" s="4" t="s">
        <v>1430</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201</v>
      </c>
      <c r="AM1237" s="4" t="s">
        <v>1431</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201</v>
      </c>
      <c r="AM1238" s="4" t="s">
        <v>1432</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201</v>
      </c>
      <c r="AM1239" s="4" t="s">
        <v>1433</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201</v>
      </c>
      <c r="AM1240" s="4" t="s">
        <v>1434</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201</v>
      </c>
      <c r="AM1241" s="4" t="s">
        <v>1435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201</v>
      </c>
      <c r="AM1242" s="4" t="s">
        <v>1247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1436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203</v>
      </c>
      <c r="AM1244" s="4" t="s">
        <v>685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203</v>
      </c>
      <c r="AM1245" s="4" t="s">
        <v>1437</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203</v>
      </c>
      <c r="AM1246" s="4" t="s">
        <v>687</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203</v>
      </c>
      <c r="AM1247" s="4" t="s">
        <v>1438</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203</v>
      </c>
      <c r="AM1248" s="4" t="s">
        <v>1439</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203</v>
      </c>
      <c r="AM1249" s="4" t="s">
        <v>1440</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203</v>
      </c>
      <c r="AM1250" s="4" t="s">
        <v>1441</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203</v>
      </c>
      <c r="AM1251" s="4" t="s">
        <v>1442</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203</v>
      </c>
      <c r="AM1252" s="4" t="s">
        <v>1443</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203</v>
      </c>
      <c r="AM1253" s="4" t="s">
        <v>1444</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203</v>
      </c>
      <c r="AM1254" s="4" t="s">
        <v>1445</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203</v>
      </c>
      <c r="AM1255" s="4" t="s">
        <v>1446</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203</v>
      </c>
      <c r="AM1256" s="4" t="s">
        <v>1447</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203</v>
      </c>
      <c r="AM1257" s="4" t="s">
        <v>1448</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203</v>
      </c>
      <c r="AM1258" s="4" t="s">
        <v>1449</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203</v>
      </c>
      <c r="AM1259" s="4" t="s">
        <v>1450</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203</v>
      </c>
      <c r="AM1260" s="4" t="s">
        <v>1201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203</v>
      </c>
      <c r="AM1261" s="4" t="s">
        <v>443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203</v>
      </c>
      <c r="AM1262" s="4" t="s">
        <v>1451</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203</v>
      </c>
      <c r="AM1263" s="4" t="s">
        <v>1452</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203</v>
      </c>
      <c r="AM1264" s="4" t="s">
        <v>1453</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203</v>
      </c>
      <c r="AM1265" s="4" t="s">
        <v>1454</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203</v>
      </c>
      <c r="AM1266" s="4" t="s">
        <v>1455</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203</v>
      </c>
      <c r="AM1267" s="4" t="s">
        <v>1456</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203</v>
      </c>
      <c r="AM1268" s="4" t="s">
        <v>1457</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203</v>
      </c>
      <c r="AM1269" s="4" t="s">
        <v>1458</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203</v>
      </c>
      <c r="AM1270" s="4" t="s">
        <v>1459</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203</v>
      </c>
      <c r="AM1271" s="4" t="s">
        <v>1460</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203</v>
      </c>
      <c r="AM1272" s="4" t="s">
        <v>1461</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1462</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206</v>
      </c>
      <c r="AM1274" s="4" t="s">
        <v>1463</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206</v>
      </c>
      <c r="AM1275" s="4" t="s">
        <v>1464</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206</v>
      </c>
      <c r="AM1276" s="4" t="s">
        <v>1465</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206</v>
      </c>
      <c r="AM1277" s="4" t="s">
        <v>1466</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206</v>
      </c>
      <c r="AM1278" s="4" t="s">
        <v>1467</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206</v>
      </c>
      <c r="AM1279" s="4" t="s">
        <v>1468</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206</v>
      </c>
      <c r="AM1280" s="4" t="s">
        <v>1469</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206</v>
      </c>
      <c r="AM1281" s="4" t="s">
        <v>1470</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206</v>
      </c>
      <c r="AM1282" s="4" t="s">
        <v>1471</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206</v>
      </c>
      <c r="AM1283" s="4" t="s">
        <v>1472</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206</v>
      </c>
      <c r="AM1284" s="4" t="s">
        <v>1473</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206</v>
      </c>
      <c r="AM1285" s="4" t="s">
        <v>1474</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206</v>
      </c>
      <c r="AM1286" s="4" t="s">
        <v>1475</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206</v>
      </c>
      <c r="AM1287" s="4" t="s">
        <v>1476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206</v>
      </c>
      <c r="AM1288" s="4" t="s">
        <v>592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206</v>
      </c>
      <c r="AM1289" s="4" t="s">
        <v>1477</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206</v>
      </c>
      <c r="AM1290" s="4" t="s">
        <v>1478</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206</v>
      </c>
      <c r="AM1291" s="4" t="s">
        <v>1378</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206</v>
      </c>
      <c r="AM1292" s="4" t="s">
        <v>1479</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211</v>
      </c>
      <c r="AM1293" s="4" t="s">
        <v>1480</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211</v>
      </c>
      <c r="AM1294" s="4" t="s">
        <v>1481</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211</v>
      </c>
      <c r="AM1295" s="4" t="s">
        <v>1482</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211</v>
      </c>
      <c r="AM1296" s="4" t="s">
        <v>1483</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211</v>
      </c>
      <c r="AM1297" s="4" t="s">
        <v>1484</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211</v>
      </c>
      <c r="AM1298" s="4" t="s">
        <v>1485</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211</v>
      </c>
      <c r="AM1299" s="4" t="s">
        <v>1486</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211</v>
      </c>
      <c r="AM1300" s="4" t="s">
        <v>1487</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211</v>
      </c>
      <c r="AM1301" s="4" t="s">
        <v>1488</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211</v>
      </c>
      <c r="AM1302" s="4" t="s">
        <v>1489</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211</v>
      </c>
      <c r="AM1303" s="4" t="s">
        <v>1490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211</v>
      </c>
      <c r="AM1304" s="4" t="s">
        <v>769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211</v>
      </c>
      <c r="AM1305" s="4" t="s">
        <v>1491</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211</v>
      </c>
      <c r="AM1306" s="4" t="s">
        <v>1492</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211</v>
      </c>
      <c r="AM1307" s="4" t="s">
        <v>1493</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211</v>
      </c>
      <c r="AM1308" s="4" t="s">
        <v>1494</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211</v>
      </c>
      <c r="AM1309" s="4" t="s">
        <v>1495</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211</v>
      </c>
      <c r="AM1310" s="4" t="s">
        <v>1496</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1497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214</v>
      </c>
      <c r="AM1312" s="4" t="s">
        <v>975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214</v>
      </c>
      <c r="AM1313" s="4" t="s">
        <v>1498</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214</v>
      </c>
      <c r="AM1314" s="4" t="s">
        <v>1499</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214</v>
      </c>
      <c r="AM1315" s="4" t="s">
        <v>1500</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214</v>
      </c>
      <c r="AM1316" s="4" t="s">
        <v>1501</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214</v>
      </c>
      <c r="AM1317" s="4" t="s">
        <v>1502</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214</v>
      </c>
      <c r="AM1318" s="4" t="s">
        <v>1503</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214</v>
      </c>
      <c r="AM1319" s="4" t="s">
        <v>1504</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214</v>
      </c>
      <c r="AM1320" s="4" t="s">
        <v>1505</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214</v>
      </c>
      <c r="AM1321" s="4" t="s">
        <v>1506</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214</v>
      </c>
      <c r="AM1322" s="4" t="s">
        <v>1507</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214</v>
      </c>
      <c r="AM1323" s="4" t="s">
        <v>1508</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214</v>
      </c>
      <c r="AM1324" s="4" t="s">
        <v>1509</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214</v>
      </c>
      <c r="AM1325" s="4" t="s">
        <v>1510</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214</v>
      </c>
      <c r="AM1326" s="4" t="s">
        <v>1511</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214</v>
      </c>
      <c r="AM1327" s="4" t="s">
        <v>1512</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214</v>
      </c>
      <c r="AM1328" s="4" t="s">
        <v>1513</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214</v>
      </c>
      <c r="AM1329" s="4" t="s">
        <v>1514</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214</v>
      </c>
      <c r="AM1330" s="4" t="s">
        <v>1515</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214</v>
      </c>
      <c r="AM1331" s="4" t="s">
        <v>1516</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214</v>
      </c>
      <c r="AM1332" s="4" t="s">
        <v>1517</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214</v>
      </c>
      <c r="AM1333" s="4" t="s">
        <v>1518</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214</v>
      </c>
      <c r="AM1334" s="4" t="s">
        <v>1519</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214</v>
      </c>
      <c r="AM1335" s="4" t="s">
        <v>1520</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214</v>
      </c>
      <c r="AM1336" s="4" t="s">
        <v>1521</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214</v>
      </c>
      <c r="AM1337" s="4" t="s">
        <v>1522</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1523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217</v>
      </c>
      <c r="AM1339" s="4" t="s">
        <v>435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217</v>
      </c>
      <c r="AM1340" s="4" t="s">
        <v>1524</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217</v>
      </c>
      <c r="AM1341" s="4" t="s">
        <v>1525</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217</v>
      </c>
      <c r="AM1342" s="4" t="s">
        <v>1526</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217</v>
      </c>
      <c r="AM1343" s="4" t="s">
        <v>1527</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217</v>
      </c>
      <c r="AM1344" s="4" t="s">
        <v>1528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217</v>
      </c>
      <c r="AM1345" s="4" t="s">
        <v>1103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217</v>
      </c>
      <c r="AM1346" s="4" t="s">
        <v>1529</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217</v>
      </c>
      <c r="AM1347" s="4" t="s">
        <v>1530</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217</v>
      </c>
      <c r="AM1348" s="4" t="s">
        <v>1531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217</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217</v>
      </c>
      <c r="AM1350" s="4" t="s">
        <v>978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217</v>
      </c>
      <c r="AM1351" s="4" t="s">
        <v>1532</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217</v>
      </c>
      <c r="AM1352" s="4" t="s">
        <v>1533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217</v>
      </c>
      <c r="AM1353" s="4" t="s">
        <v>437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217</v>
      </c>
      <c r="AM1354" s="4" t="s">
        <v>980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217</v>
      </c>
      <c r="AM1355" s="4" t="s">
        <v>1534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217</v>
      </c>
      <c r="AM1356" s="4" t="s">
        <v>983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217</v>
      </c>
      <c r="AM1357" s="4" t="s">
        <v>1535</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217</v>
      </c>
      <c r="AM1358" s="4" t="s">
        <v>1536</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217</v>
      </c>
      <c r="AM1359" s="4" t="s">
        <v>1537</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217</v>
      </c>
      <c r="AM1360" s="4" t="s">
        <v>1538</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1539</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220</v>
      </c>
      <c r="AM1362" s="4" t="s">
        <v>1540</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220</v>
      </c>
      <c r="AM1363" s="4" t="s">
        <v>1541</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220</v>
      </c>
      <c r="AM1364" s="4" t="s">
        <v>1542</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220</v>
      </c>
      <c r="AM1365" s="4" t="s">
        <v>1543</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220</v>
      </c>
      <c r="AM1366" s="4" t="s">
        <v>1544</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220</v>
      </c>
      <c r="AM1367" s="4" t="s">
        <v>1545</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220</v>
      </c>
      <c r="AM1368" s="4" t="s">
        <v>1546</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220</v>
      </c>
      <c r="AM1369" s="4" t="s">
        <v>1547</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220</v>
      </c>
      <c r="AM1370" s="4" t="s">
        <v>1548</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220</v>
      </c>
      <c r="AM1371" s="4" t="s">
        <v>1549</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220</v>
      </c>
      <c r="AM1372" s="4" t="s">
        <v>1550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220</v>
      </c>
      <c r="AM1373" s="4" t="s">
        <v>985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220</v>
      </c>
      <c r="AM1374" s="4" t="s">
        <v>1551</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220</v>
      </c>
      <c r="AM1375" s="4" t="s">
        <v>1552</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220</v>
      </c>
      <c r="AM1376" s="4" t="s">
        <v>1553</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220</v>
      </c>
      <c r="AM1377" s="4" t="s">
        <v>1554</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220</v>
      </c>
      <c r="AM1378" s="4" t="s">
        <v>1555</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220</v>
      </c>
      <c r="AM1379" s="4" t="s">
        <v>1556</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1557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223</v>
      </c>
      <c r="AM1381" s="4" t="s">
        <v>986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223</v>
      </c>
      <c r="AM1382" s="4" t="s">
        <v>1558</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223</v>
      </c>
      <c r="AM1383" s="4" t="s">
        <v>1559</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223</v>
      </c>
      <c r="AM1384" s="4" t="s">
        <v>1560</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223</v>
      </c>
      <c r="AM1385" s="4" t="s">
        <v>1561</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223</v>
      </c>
      <c r="AM1386" s="4" t="s">
        <v>1562</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223</v>
      </c>
      <c r="AM1387" s="4" t="s">
        <v>1563</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223</v>
      </c>
      <c r="AM1388" s="4" t="s">
        <v>1564</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223</v>
      </c>
      <c r="AM1389" s="4" t="s">
        <v>1565</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223</v>
      </c>
      <c r="AM1390" s="4" t="s">
        <v>1566</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223</v>
      </c>
      <c r="AM1391" s="4" t="s">
        <v>1567</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223</v>
      </c>
      <c r="AM1392" s="4" t="s">
        <v>1568</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223</v>
      </c>
      <c r="AM1393" s="4" t="s">
        <v>1569</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223</v>
      </c>
      <c r="AM1394" s="4" t="s">
        <v>1570</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223</v>
      </c>
      <c r="AM1395" s="4" t="s">
        <v>1571</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223</v>
      </c>
      <c r="AM1396" s="4" t="s">
        <v>1572</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223</v>
      </c>
      <c r="AM1397" s="4" t="s">
        <v>1573</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223</v>
      </c>
      <c r="AM1398" s="4" t="s">
        <v>1574</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223</v>
      </c>
      <c r="AM1399" s="4" t="s">
        <v>1575</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223</v>
      </c>
      <c r="AM1400" s="4" t="s">
        <v>1576</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223</v>
      </c>
      <c r="AM1401" s="4" t="s">
        <v>1577</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223</v>
      </c>
      <c r="AM1402" s="4" t="s">
        <v>1578</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223</v>
      </c>
      <c r="AM1403" s="4" t="s">
        <v>1579</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1580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226</v>
      </c>
      <c r="AM1405" s="4" t="s">
        <v>988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226</v>
      </c>
      <c r="AM1406" s="4" t="s">
        <v>1581</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226</v>
      </c>
      <c r="AM1407" s="4" t="s">
        <v>1582</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226</v>
      </c>
      <c r="AM1408" s="4" t="s">
        <v>1583</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226</v>
      </c>
      <c r="AM1409" s="4" t="s">
        <v>1584</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226</v>
      </c>
      <c r="AM1410" s="4" t="s">
        <v>1585</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226</v>
      </c>
      <c r="AM1411" s="4" t="s">
        <v>1586</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226</v>
      </c>
      <c r="AM1412" s="4" t="s">
        <v>1587</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226</v>
      </c>
      <c r="AM1413" s="4" t="s">
        <v>1588</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226</v>
      </c>
      <c r="AM1414" s="4" t="s">
        <v>1589</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226</v>
      </c>
      <c r="AM1415" s="4" t="s">
        <v>1590</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226</v>
      </c>
      <c r="AM1416" s="4" t="s">
        <v>1591</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226</v>
      </c>
      <c r="AM1417" s="4" t="s">
        <v>1592</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226</v>
      </c>
      <c r="AM1418" s="4" t="s">
        <v>1593</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226</v>
      </c>
      <c r="AM1419" s="4" t="s">
        <v>1594</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226</v>
      </c>
      <c r="AM1420" s="4" t="s">
        <v>1595</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1596</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229</v>
      </c>
      <c r="AM1422" s="4" t="s">
        <v>1597</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229</v>
      </c>
      <c r="AM1423" s="4" t="s">
        <v>1598</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229</v>
      </c>
      <c r="AM1424" s="4" t="s">
        <v>1599</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229</v>
      </c>
      <c r="AM1425" s="4" t="s">
        <v>1600</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229</v>
      </c>
      <c r="AM1426" s="4" t="s">
        <v>1601</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229</v>
      </c>
      <c r="AM1427" s="4" t="s">
        <v>1602</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229</v>
      </c>
      <c r="AM1428" s="4" t="s">
        <v>1603</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229</v>
      </c>
      <c r="AM1429" s="4" t="s">
        <v>1604</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229</v>
      </c>
      <c r="AM1430" s="4" t="s">
        <v>1605</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229</v>
      </c>
      <c r="AM1431" s="4" t="s">
        <v>1606</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229</v>
      </c>
      <c r="AM1432" s="4" t="s">
        <v>1607</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229</v>
      </c>
      <c r="AM1433" s="4" t="s">
        <v>1608</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229</v>
      </c>
      <c r="AM1434" s="4" t="s">
        <v>1609</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229</v>
      </c>
      <c r="AM1435" s="4" t="s">
        <v>230</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229</v>
      </c>
      <c r="AM1436" s="4" t="s">
        <v>1610</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229</v>
      </c>
      <c r="AM1437" s="4" t="s">
        <v>1611</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229</v>
      </c>
      <c r="AM1438" s="4" t="s">
        <v>1612</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229</v>
      </c>
      <c r="AM1439" s="4" t="s">
        <v>1613</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229</v>
      </c>
      <c r="AM1440" s="4" t="s">
        <v>1614</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1615</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231</v>
      </c>
      <c r="AM1442" s="4" t="s">
        <v>1616</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231</v>
      </c>
      <c r="AM1443" s="4" t="s">
        <v>1617</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231</v>
      </c>
      <c r="AM1444" s="4" t="s">
        <v>1618</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231</v>
      </c>
      <c r="AM1445" s="4" t="s">
        <v>1619</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231</v>
      </c>
      <c r="AM1446" s="4" t="s">
        <v>1620</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231</v>
      </c>
      <c r="AM1447" s="4" t="s">
        <v>1621</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231</v>
      </c>
      <c r="AM1448" s="4" t="s">
        <v>1622</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231</v>
      </c>
      <c r="AM1449" s="4" t="s">
        <v>1623</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231</v>
      </c>
      <c r="AM1450" s="4" t="s">
        <v>1624</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231</v>
      </c>
      <c r="AM1451" s="4" t="s">
        <v>1625</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231</v>
      </c>
      <c r="AM1452" s="4" t="s">
        <v>1626</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231</v>
      </c>
      <c r="AM1453" s="4" t="s">
        <v>1627</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231</v>
      </c>
      <c r="AM1454" s="4" t="s">
        <v>1628</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231</v>
      </c>
      <c r="AM1455" s="4" t="s">
        <v>1629</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231</v>
      </c>
      <c r="AM1456" s="4" t="s">
        <v>1630</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231</v>
      </c>
      <c r="AM1457" s="4" t="s">
        <v>1631</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231</v>
      </c>
      <c r="AM1458" s="4" t="s">
        <v>1632</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231</v>
      </c>
      <c r="AM1459" s="4" t="s">
        <v>1633</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231</v>
      </c>
      <c r="AM1460" s="4" t="s">
        <v>1634</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231</v>
      </c>
      <c r="AM1461" s="4" t="s">
        <v>1635</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231</v>
      </c>
      <c r="AM1462" s="4" t="s">
        <v>1636</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231</v>
      </c>
      <c r="AM1463" s="4" t="s">
        <v>1637</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231</v>
      </c>
      <c r="AM1464" s="4" t="s">
        <v>1638</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231</v>
      </c>
      <c r="AM1465" s="4" t="s">
        <v>1639</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231</v>
      </c>
      <c r="AM1466" s="4" t="s">
        <v>1640</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231</v>
      </c>
      <c r="AM1467" s="4" t="s">
        <v>1641</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231</v>
      </c>
      <c r="AM1468" s="4" t="s">
        <v>1642</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231</v>
      </c>
      <c r="AM1469" s="4" t="s">
        <v>1643</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231</v>
      </c>
      <c r="AM1470" s="4" t="s">
        <v>1644</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231</v>
      </c>
      <c r="AM1471" s="4" t="s">
        <v>1645</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231</v>
      </c>
      <c r="AM1472" s="4" t="s">
        <v>1646</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231</v>
      </c>
      <c r="AM1473" s="4" t="s">
        <v>1647</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231</v>
      </c>
      <c r="AM1474" s="4" t="s">
        <v>1648</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1649</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234</v>
      </c>
      <c r="AM1476" s="4" t="s">
        <v>990</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234</v>
      </c>
      <c r="AM1477" s="4" t="s">
        <v>1650</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234</v>
      </c>
      <c r="AM1478" s="4" t="s">
        <v>1651</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234</v>
      </c>
      <c r="AM1479" s="4" t="s">
        <v>1652</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234</v>
      </c>
      <c r="AM1480" s="4" t="s">
        <v>1653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234</v>
      </c>
      <c r="AM1481" s="4" t="s">
        <v>991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234</v>
      </c>
      <c r="AM1482" s="4" t="s">
        <v>1654</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234</v>
      </c>
      <c r="AM1483" s="4" t="s">
        <v>1655</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234</v>
      </c>
      <c r="AM1484" s="4" t="s">
        <v>1656</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234</v>
      </c>
      <c r="AM1485" s="4" t="s">
        <v>1657</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234</v>
      </c>
      <c r="AM1486" s="4" t="s">
        <v>1658</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234</v>
      </c>
      <c r="AM1487" s="4" t="s">
        <v>1659</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234</v>
      </c>
      <c r="AM1488" s="4" t="s">
        <v>1660</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234</v>
      </c>
      <c r="AM1489" s="4" t="s">
        <v>1661</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234</v>
      </c>
      <c r="AM1490" s="4" t="s">
        <v>1662</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234</v>
      </c>
      <c r="AM1491" s="4" t="s">
        <v>993</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234</v>
      </c>
      <c r="AM1492" s="4" t="s">
        <v>1663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234</v>
      </c>
      <c r="AM1493" s="4" t="s">
        <v>689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234</v>
      </c>
      <c r="AM1494" s="4" t="s">
        <v>1664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234</v>
      </c>
      <c r="AM1495" s="4" t="s">
        <v>691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234</v>
      </c>
      <c r="AM1496" s="4" t="s">
        <v>995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234</v>
      </c>
      <c r="AM1497" s="4" t="s">
        <v>693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234</v>
      </c>
      <c r="AM1498" s="4" t="s">
        <v>1665</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234</v>
      </c>
      <c r="AM1499" s="4" t="s">
        <v>1666</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234</v>
      </c>
      <c r="AM1500" s="4" t="s">
        <v>1667</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234</v>
      </c>
      <c r="AM1501" s="4" t="s">
        <v>1668</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234</v>
      </c>
      <c r="AM1502" s="4" t="s">
        <v>1669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234</v>
      </c>
      <c r="AM1503" s="4" t="s">
        <v>695</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1946</v>
      </c>
      <c r="AM1504" s="4" t="s">
        <v>1947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234</v>
      </c>
      <c r="AM1505" s="4" t="s">
        <v>1670</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234</v>
      </c>
      <c r="AM1506" s="4" t="s">
        <v>1671</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234</v>
      </c>
      <c r="AM1507" s="4" t="s">
        <v>1672</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234</v>
      </c>
      <c r="AM1508" s="4" t="s">
        <v>1673</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234</v>
      </c>
      <c r="AM1509" s="4" t="s">
        <v>1674</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234</v>
      </c>
      <c r="AM1510" s="4" t="s">
        <v>1675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234</v>
      </c>
      <c r="AM1511" s="4" t="s">
        <v>698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234</v>
      </c>
      <c r="AM1512" s="4" t="s">
        <v>1676</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234</v>
      </c>
      <c r="AM1513" s="4" t="s">
        <v>1677</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234</v>
      </c>
      <c r="AM1514" s="4" t="s">
        <v>1678</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234</v>
      </c>
      <c r="AM1515" s="4" t="s">
        <v>1679</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234</v>
      </c>
      <c r="AM1516" s="4" t="s">
        <v>1680</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234</v>
      </c>
      <c r="AM1517" s="4" t="s">
        <v>1681</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234</v>
      </c>
      <c r="AM1518" s="4" t="s">
        <v>1682</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234</v>
      </c>
      <c r="AM1519" s="4" t="s">
        <v>1683</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234</v>
      </c>
      <c r="AM1520" s="4" t="s">
        <v>1684</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234</v>
      </c>
      <c r="AM1521" s="4" t="s">
        <v>1685</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234</v>
      </c>
      <c r="AM1522" s="4" t="s">
        <v>1686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234</v>
      </c>
      <c r="AM1523" s="4" t="s">
        <v>1449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234</v>
      </c>
      <c r="AM1524" s="4" t="s">
        <v>1687</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234</v>
      </c>
      <c r="AM1525" s="4" t="s">
        <v>1688</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234</v>
      </c>
      <c r="AM1526" s="4" t="s">
        <v>1689</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234</v>
      </c>
      <c r="AM1527" s="4" t="s">
        <v>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234</v>
      </c>
      <c r="AM1528" s="4" t="s">
        <v>1690</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234</v>
      </c>
      <c r="AM1529" s="4" t="s">
        <v>1691</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234</v>
      </c>
      <c r="AM1530" s="4" t="s">
        <v>1692</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234</v>
      </c>
      <c r="AM1531" s="4" t="s">
        <v>1693</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234</v>
      </c>
      <c r="AM1532" s="4" t="s">
        <v>1694</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234</v>
      </c>
      <c r="AM1533" s="4" t="s">
        <v>1695</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234</v>
      </c>
      <c r="AM1534" s="4" t="s">
        <v>1696</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1697</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237</v>
      </c>
      <c r="AM1536" s="4" t="s">
        <v>1698</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237</v>
      </c>
      <c r="AM1537" s="4" t="s">
        <v>1699</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237</v>
      </c>
      <c r="AM1538" s="4" t="s">
        <v>1700</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237</v>
      </c>
      <c r="AM1539" s="4" t="s">
        <v>1701</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237</v>
      </c>
      <c r="AM1540" s="4" t="s">
        <v>1702</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237</v>
      </c>
      <c r="AM1541" s="4" t="s">
        <v>1703</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237</v>
      </c>
      <c r="AM1542" s="4" t="s">
        <v>1704</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237</v>
      </c>
      <c r="AM1543" s="4" t="s">
        <v>1705</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237</v>
      </c>
      <c r="AM1544" s="4" t="s">
        <v>1706</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237</v>
      </c>
      <c r="AM1545" s="4" t="s">
        <v>1707</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237</v>
      </c>
      <c r="AM1546" s="4" t="s">
        <v>1708</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237</v>
      </c>
      <c r="AM1547" s="4" t="s">
        <v>1709</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237</v>
      </c>
      <c r="AM1548" s="4" t="s">
        <v>1710</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237</v>
      </c>
      <c r="AM1549" s="4" t="s">
        <v>1711</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237</v>
      </c>
      <c r="AM1550" s="4" t="s">
        <v>1712</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237</v>
      </c>
      <c r="AM1551" s="4" t="s">
        <v>1713</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237</v>
      </c>
      <c r="AM1552" s="4" t="s">
        <v>1714</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237</v>
      </c>
      <c r="AM1553" s="4" t="s">
        <v>1715</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237</v>
      </c>
      <c r="AM1554" s="4" t="s">
        <v>1716</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1717</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240</v>
      </c>
      <c r="AM1556" s="4" t="s">
        <v>997</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240</v>
      </c>
      <c r="AM1557" s="4" t="s">
        <v>1718</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240</v>
      </c>
      <c r="AM1558" s="4" t="s">
        <v>1719</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240</v>
      </c>
      <c r="AM1559" s="4" t="s">
        <v>1720</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240</v>
      </c>
      <c r="AM1560" s="4" t="s">
        <v>1721</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240</v>
      </c>
      <c r="AM1561" s="4" t="s">
        <v>1722</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240</v>
      </c>
      <c r="AM1562" s="4" t="s">
        <v>1723</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240</v>
      </c>
      <c r="AM1563" s="4" t="s">
        <v>1724</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240</v>
      </c>
      <c r="AM1564" s="4" t="s">
        <v>1725</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240</v>
      </c>
      <c r="AM1565" s="4" t="s">
        <v>1726</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240</v>
      </c>
      <c r="AM1566" s="4" t="s">
        <v>1727</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240</v>
      </c>
      <c r="AM1567" s="4" t="s">
        <v>1728</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240</v>
      </c>
      <c r="AM1568" s="4" t="s">
        <v>1729</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240</v>
      </c>
      <c r="AM1569" s="4" t="s">
        <v>1730</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240</v>
      </c>
      <c r="AM1570" s="4" t="s">
        <v>1731</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240</v>
      </c>
      <c r="AM1571" s="4" t="s">
        <v>1732</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240</v>
      </c>
      <c r="AM1572" s="4" t="s">
        <v>1733</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240</v>
      </c>
      <c r="AM1573" s="4" t="s">
        <v>1734</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240</v>
      </c>
      <c r="AM1574" s="4" t="s">
        <v>1735</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240</v>
      </c>
      <c r="AM1575" s="4" t="s">
        <v>1736</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1737</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242</v>
      </c>
      <c r="AM1577" s="4" t="s">
        <v>1738</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242</v>
      </c>
      <c r="AM1578" s="4" t="s">
        <v>1739</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242</v>
      </c>
      <c r="AM1579" s="4" t="s">
        <v>1740</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242</v>
      </c>
      <c r="AM1580" s="4" t="s">
        <v>1741</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242</v>
      </c>
      <c r="AM1581" s="4" t="s">
        <v>1742</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242</v>
      </c>
      <c r="AM1582" s="4" t="s">
        <v>1743</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242</v>
      </c>
      <c r="AM1583" s="4" t="s">
        <v>1744</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242</v>
      </c>
      <c r="AM1584" s="4" t="s">
        <v>1745</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242</v>
      </c>
      <c r="AM1585" s="4" t="s">
        <v>1746</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242</v>
      </c>
      <c r="AM1586" s="4" t="s">
        <v>1747</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242</v>
      </c>
      <c r="AM1587" s="4" t="s">
        <v>1748</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242</v>
      </c>
      <c r="AM1588" s="4" t="s">
        <v>1749</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242</v>
      </c>
      <c r="AM1589" s="4" t="s">
        <v>1750</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242</v>
      </c>
      <c r="AM1590" s="4" t="s">
        <v>1751</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242</v>
      </c>
      <c r="AM1591" s="4" t="s">
        <v>721</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242</v>
      </c>
      <c r="AM1592" s="4" t="s">
        <v>1752</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242</v>
      </c>
      <c r="AM1593" s="4" t="s">
        <v>1753</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242</v>
      </c>
      <c r="AM1594" s="4" t="s">
        <v>1754</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242</v>
      </c>
      <c r="AM1595" s="4" t="s">
        <v>1755</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242</v>
      </c>
      <c r="AM1596" s="4" t="s">
        <v>1756</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242</v>
      </c>
      <c r="AM1597" s="4" t="s">
        <v>1757</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242</v>
      </c>
      <c r="AM1598" s="4" t="s">
        <v>1758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242</v>
      </c>
      <c r="AM1599" s="4" t="s">
        <v>827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242</v>
      </c>
      <c r="AM1600" s="4" t="s">
        <v>1759</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242</v>
      </c>
      <c r="AM1601" s="4" t="s">
        <v>1266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242</v>
      </c>
      <c r="AM1602" s="4" t="s">
        <v>1760</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242</v>
      </c>
      <c r="AM1603" s="4" t="s">
        <v>1761</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242</v>
      </c>
      <c r="AM1604" s="4" t="s">
        <v>1762</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242</v>
      </c>
      <c r="AM1605" s="4" t="s">
        <v>1763</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242</v>
      </c>
      <c r="AM1606" s="4" t="s">
        <v>1764</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242</v>
      </c>
      <c r="AM1607" s="4" t="s">
        <v>1765</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242</v>
      </c>
      <c r="AM1608" s="4" t="s">
        <v>1766</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242</v>
      </c>
      <c r="AM1609" s="4" t="s">
        <v>1767</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242</v>
      </c>
      <c r="AM1610" s="4" t="s">
        <v>1768</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242</v>
      </c>
      <c r="AM1611" s="4" t="s">
        <v>1769</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242</v>
      </c>
      <c r="AM1612" s="4" t="s">
        <v>1770</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242</v>
      </c>
      <c r="AM1613" s="4" t="s">
        <v>1771</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242</v>
      </c>
      <c r="AM1614" s="4" t="s">
        <v>1772</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242</v>
      </c>
      <c r="AM1615" s="4" t="s">
        <v>1773</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242</v>
      </c>
      <c r="AM1616" s="4" t="s">
        <v>1774</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242</v>
      </c>
      <c r="AM1617" s="4" t="s">
        <v>1775</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242</v>
      </c>
      <c r="AM1618" s="4" t="s">
        <v>1776</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242</v>
      </c>
      <c r="AM1619" s="4" t="s">
        <v>1777</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242</v>
      </c>
      <c r="AM1620" s="4" t="s">
        <v>1778</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1779</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245</v>
      </c>
      <c r="AM1622" s="4" t="s">
        <v>1780</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245</v>
      </c>
      <c r="AM1623" s="4" t="s">
        <v>1781</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245</v>
      </c>
      <c r="AM1624" s="4" t="s">
        <v>1782</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245</v>
      </c>
      <c r="AM1625" s="4" t="s">
        <v>1783</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245</v>
      </c>
      <c r="AM1626" s="4" t="s">
        <v>1784</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245</v>
      </c>
      <c r="AM1627" s="4" t="s">
        <v>1785</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245</v>
      </c>
      <c r="AM1628" s="4" t="s">
        <v>1786</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245</v>
      </c>
      <c r="AM1629" s="4" t="s">
        <v>1787</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245</v>
      </c>
      <c r="AM1630" s="4" t="s">
        <v>1788</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245</v>
      </c>
      <c r="AM1631" s="4" t="s">
        <v>1789</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245</v>
      </c>
      <c r="AM1632" s="4" t="s">
        <v>1790</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245</v>
      </c>
      <c r="AM1633" s="4" t="s">
        <v>1791</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245</v>
      </c>
      <c r="AM1634" s="4" t="s">
        <v>1792</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245</v>
      </c>
      <c r="AM1635" s="4" t="s">
        <v>1793</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245</v>
      </c>
      <c r="AM1636" s="4" t="s">
        <v>1794</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245</v>
      </c>
      <c r="AM1637" s="4" t="s">
        <v>1795</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245</v>
      </c>
      <c r="AM1638" s="4" t="s">
        <v>1796</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1797</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248</v>
      </c>
      <c r="AM1640" s="4" t="s">
        <v>1798</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248</v>
      </c>
      <c r="AM1641" s="4" t="s">
        <v>1799</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248</v>
      </c>
      <c r="AM1642" s="4" t="s">
        <v>1800</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248</v>
      </c>
      <c r="AM1643" s="4" t="s">
        <v>1801</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248</v>
      </c>
      <c r="AM1644" s="4" t="s">
        <v>1802</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248</v>
      </c>
      <c r="AM1645" s="4" t="s">
        <v>1803</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248</v>
      </c>
      <c r="AM1646" s="4" t="s">
        <v>1804</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248</v>
      </c>
      <c r="AM1647" s="4" t="s">
        <v>1805</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248</v>
      </c>
      <c r="AM1648" s="4" t="s">
        <v>1806</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248</v>
      </c>
      <c r="AM1649" s="4" t="s">
        <v>1807</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248</v>
      </c>
      <c r="AM1650" s="4" t="s">
        <v>1808</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248</v>
      </c>
      <c r="AM1651" s="4" t="s">
        <v>1809</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248</v>
      </c>
      <c r="AM1652" s="4" t="s">
        <v>1810</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248</v>
      </c>
      <c r="AM1653" s="4" t="s">
        <v>1811</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248</v>
      </c>
      <c r="AM1654" s="4" t="s">
        <v>1812</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248</v>
      </c>
      <c r="AM1655" s="4" t="s">
        <v>1813</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248</v>
      </c>
      <c r="AM1656" s="4" t="s">
        <v>1814</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248</v>
      </c>
      <c r="AM1657" s="4" t="s">
        <v>1815</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248</v>
      </c>
      <c r="AM1658" s="4" t="s">
        <v>1816</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248</v>
      </c>
      <c r="AM1659" s="4" t="s">
        <v>1817</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248</v>
      </c>
      <c r="AM1660" s="4" t="s">
        <v>1818</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248</v>
      </c>
      <c r="AM1661" s="4" t="s">
        <v>1819</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248</v>
      </c>
      <c r="AM1662" s="4" t="s">
        <v>769</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248</v>
      </c>
      <c r="AM1663" s="4" t="s">
        <v>1820</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248</v>
      </c>
      <c r="AM1664" s="4" t="s">
        <v>1821</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1822</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250</v>
      </c>
      <c r="AM1666" s="4" t="s">
        <v>1823</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250</v>
      </c>
      <c r="AM1667" s="4" t="s">
        <v>1824</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250</v>
      </c>
      <c r="AM1668" s="4" t="s">
        <v>1825</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250</v>
      </c>
      <c r="AM1669" s="4" t="s">
        <v>1826</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250</v>
      </c>
      <c r="AM1670" s="4" t="s">
        <v>1827</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250</v>
      </c>
      <c r="AM1671" s="4" t="s">
        <v>1828</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250</v>
      </c>
      <c r="AM1672" s="4" t="s">
        <v>1829</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250</v>
      </c>
      <c r="AM1673" s="4" t="s">
        <v>1830</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250</v>
      </c>
      <c r="AM1674" s="4" t="s">
        <v>1831</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250</v>
      </c>
      <c r="AM1675" s="4" t="s">
        <v>1832</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250</v>
      </c>
      <c r="AM1676" s="4" t="s">
        <v>1833</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250</v>
      </c>
      <c r="AM1677" s="4" t="s">
        <v>1834</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250</v>
      </c>
      <c r="AM1678" s="4" t="s">
        <v>1835</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250</v>
      </c>
      <c r="AM1679" s="4" t="s">
        <v>1836</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250</v>
      </c>
      <c r="AM1680" s="4" t="s">
        <v>1837</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250</v>
      </c>
      <c r="AM1681" s="4" t="s">
        <v>1838</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250</v>
      </c>
      <c r="AM1682" s="4" t="s">
        <v>1839</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250</v>
      </c>
      <c r="AM1683" s="4" t="s">
        <v>1840</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250</v>
      </c>
      <c r="AM1684" s="4" t="s">
        <v>1841</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250</v>
      </c>
      <c r="AM1685" s="4" t="s">
        <v>1842</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250</v>
      </c>
      <c r="AM1686" s="4" t="s">
        <v>1843</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250</v>
      </c>
      <c r="AM1687" s="4" t="s">
        <v>1844</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250</v>
      </c>
      <c r="AM1688" s="4" t="s">
        <v>1845</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250</v>
      </c>
      <c r="AM1689" s="4" t="s">
        <v>1846</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250</v>
      </c>
      <c r="AM1690" s="4" t="s">
        <v>1847</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250</v>
      </c>
      <c r="AM1691" s="4" t="s">
        <v>1848</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250</v>
      </c>
      <c r="AM1692" s="4" t="s">
        <v>1849</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250</v>
      </c>
      <c r="AM1693" s="4" t="s">
        <v>1850</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250</v>
      </c>
      <c r="AM1694" s="4" t="s">
        <v>1851</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250</v>
      </c>
      <c r="AM1695" s="4" t="s">
        <v>1852</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250</v>
      </c>
      <c r="AM1696" s="4" t="s">
        <v>1853</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250</v>
      </c>
      <c r="AM1697" s="4" t="s">
        <v>1854</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250</v>
      </c>
      <c r="AM1698" s="4" t="s">
        <v>1855</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250</v>
      </c>
      <c r="AM1699" s="4" t="s">
        <v>1856</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250</v>
      </c>
      <c r="AM1700" s="4" t="s">
        <v>1857</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250</v>
      </c>
      <c r="AM1701" s="4" t="s">
        <v>1858</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250</v>
      </c>
      <c r="AM1702" s="4" t="s">
        <v>1859</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250</v>
      </c>
      <c r="AM1703" s="4" t="s">
        <v>1860</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250</v>
      </c>
      <c r="AM1704" s="4" t="s">
        <v>1861</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250</v>
      </c>
      <c r="AM1705" s="4" t="s">
        <v>1862</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250</v>
      </c>
      <c r="AM1706" s="4" t="s">
        <v>1863</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250</v>
      </c>
      <c r="AM1707" s="4" t="s">
        <v>1864</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1865</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253</v>
      </c>
      <c r="AM1709" s="4" t="s">
        <v>1866</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253</v>
      </c>
      <c r="AM1710" s="4" t="s">
        <v>1867</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253</v>
      </c>
      <c r="AM1711" s="4" t="s">
        <v>1868</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253</v>
      </c>
      <c r="AM1712" s="4" t="s">
        <v>1869</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253</v>
      </c>
      <c r="AM1713" s="4" t="s">
        <v>1870</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253</v>
      </c>
      <c r="AM1714" s="4" t="s">
        <v>1871</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253</v>
      </c>
      <c r="AM1715" s="4" t="s">
        <v>1872</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253</v>
      </c>
      <c r="AM1716" s="4" t="s">
        <v>1873</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253</v>
      </c>
      <c r="AM1717" s="4" t="s">
        <v>1874</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253</v>
      </c>
      <c r="AM1718" s="4" t="s">
        <v>1875</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253</v>
      </c>
      <c r="AM1719" s="4" t="s">
        <v>1876</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253</v>
      </c>
      <c r="AM1720" s="4" t="s">
        <v>1877</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253</v>
      </c>
      <c r="AM1721" s="4" t="s">
        <v>1878</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253</v>
      </c>
      <c r="AM1722" s="4" t="s">
        <v>1879</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253</v>
      </c>
      <c r="AM1723" s="4" t="s">
        <v>1880</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253</v>
      </c>
      <c r="AM1724" s="4" t="s">
        <v>1881</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253</v>
      </c>
      <c r="AM1725" s="4" t="s">
        <v>1882</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253</v>
      </c>
      <c r="AM1726" s="4" t="s">
        <v>1883</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253</v>
      </c>
      <c r="AM1727" s="4" t="s">
        <v>1884</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253</v>
      </c>
      <c r="AM1728" s="4" t="s">
        <v>1885</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253</v>
      </c>
      <c r="AM1729" s="4" t="s">
        <v>1886</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253</v>
      </c>
      <c r="AM1730" s="4" t="s">
        <v>1887</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253</v>
      </c>
      <c r="AM1731" s="4" t="s">
        <v>1888</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253</v>
      </c>
      <c r="AM1732" s="4" t="s">
        <v>1889</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253</v>
      </c>
      <c r="AM1733" s="4" t="s">
        <v>1890</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253</v>
      </c>
      <c r="AM1734" s="4" t="s">
        <v>1891</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253</v>
      </c>
      <c r="AM1735" s="4" t="s">
        <v>1892</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253</v>
      </c>
      <c r="AM1736" s="4" t="s">
        <v>1893</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253</v>
      </c>
      <c r="AM1737" s="4" t="s">
        <v>1894</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253</v>
      </c>
      <c r="AM1738" s="4" t="s">
        <v>1895</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253</v>
      </c>
      <c r="AM1739" s="4" t="s">
        <v>1896</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253</v>
      </c>
      <c r="AM1740" s="4" t="s">
        <v>1897</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253</v>
      </c>
      <c r="AM1741" s="4" t="s">
        <v>1898</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253</v>
      </c>
      <c r="AM1742" s="4" t="s">
        <v>1899</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253</v>
      </c>
      <c r="AM1743" s="4" t="s">
        <v>1900</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253</v>
      </c>
      <c r="AM1744" s="4" t="s">
        <v>1901</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253</v>
      </c>
      <c r="AM1745" s="4" t="s">
        <v>1902</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253</v>
      </c>
      <c r="AM1746" s="4" t="s">
        <v>1903</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253</v>
      </c>
      <c r="AM1747" s="4" t="s">
        <v>1904</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253</v>
      </c>
      <c r="AM1748" s="4" t="s">
        <v>1905</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253</v>
      </c>
      <c r="AM1749" s="5" t="s">
        <v>1906</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206</vt:i4>
      </vt:variant>
    </vt:vector>
  </HeadingPairs>
  <TitlesOfParts>
    <vt:vector size="213"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道で使用</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2026-03-25T00:19:04Z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