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9040" windowHeight="12840" firstSheet="1" activeTab="2"/>
  </bookViews>
  <sheets>
    <sheet name="特建旭川市" sheetId="14" state="hidden" r:id="rId1"/>
    <sheet name="CSV用" sheetId="2" r:id="rId2"/>
    <sheet name="注意事項" sheetId="11" r:id="rId3"/>
    <sheet name="受領証" sheetId="7" r:id="rId4"/>
    <sheet name="１報告書" sheetId="1" r:id="rId5"/>
    <sheet name="２概要書" sheetId="5" r:id="rId6"/>
    <sheet name="別記（調査結果表）" sheetId="3" r:id="rId7"/>
    <sheet name="別添１様式（図面）" sheetId="4" r:id="rId8"/>
    <sheet name="別添２様式（関係写真）" sheetId="6" r:id="rId9"/>
    <sheet name="定期調査報告書 （別紙）" sheetId="13" r:id="rId10"/>
  </sheets>
  <definedNames>
    <definedName name="OLE_LINK1" localSheetId="4">'１報告書'!$U$329</definedName>
    <definedName name="_xlnm.Print_Area" localSheetId="4">'１報告書'!$A$1:$AM$233</definedName>
    <definedName name="_xlnm.Print_Area" localSheetId="6">'別記（調査結果表）'!$A$1:$K$166</definedName>
    <definedName name="_xlnm.Print_Area" localSheetId="7">'別添１様式（図面）'!$A$1:$I$46</definedName>
    <definedName name="_xlnm.Print_Area" localSheetId="5">'２概要書'!$A$1:$AM$147</definedName>
    <definedName name="_xlnm.Print_Area" localSheetId="8">'別添２様式（関係写真）'!$A$1:$F$39</definedName>
    <definedName name="_xlnm.Print_Area" localSheetId="3">受領証!$A$1:$AI$50</definedName>
    <definedName name="_xlnm.Print_Area" localSheetId="2">注意事項!$A$1:$C$13</definedName>
    <definedName name="OLE_LINK1" localSheetId="9">#REF!</definedName>
    <definedName name="_xlnm.Print_Area" localSheetId="9">'定期調査報告書 （別紙）'!$A$1:$AM$107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2" authorId="0">
      <text>
        <r>
          <rPr>
            <sz val="11"/>
            <color auto="1"/>
            <rFont val="ＭＳ Ｐゴシック"/>
          </rPr>
          <t xml:space="preserve">窓口や郵送で提出の場合のみ，報告書に添えてください。
</t>
        </r>
      </text>
    </comment>
  </commentList>
</comments>
</file>

<file path=xl/comments2.xml><?xml version="1.0" encoding="utf-8"?>
<comments xmlns="http://schemas.openxmlformats.org/spreadsheetml/2006/main">
  <authors>
    <author>作成者</author>
  </authors>
  <commentList>
    <comment ref="R83" authorId="0">
      <text>
        <r>
          <rPr>
            <sz val="11"/>
            <color auto="1"/>
            <rFont val="ＭＳ Ｐゴシック"/>
          </rPr>
          <t>【3.階別用途別面積】は、最上階から順に記入してください。また、階数等が多く記入しきれない場合は「定期調査報告書（別紙）」シートに記入のうえ提出してください。</t>
        </r>
      </text>
    </comment>
    <comment ref="A218" authorId="0">
      <text>
        <r>
          <rPr>
            <sz val="11"/>
            <color auto="1"/>
            <rFont val="ＭＳ Ｐゴシック"/>
          </rPr>
          <t>第四面は、主に所有者･管理者へのヒアリングにより判明し，調査者･検査者が防災上影響があると判断した事柄について記入する欄になります。建築物や設備機器においての不具合や異常動作等は定常的に発生するとは限らず，調査･検査時に発見できない可能性がありますので，ヒアリング等により不具合を把握し，不具合の状況に留意した調査･検査をお願いします。</t>
        </r>
      </text>
    </comment>
    <comment ref="AA148" authorId="0">
      <text>
        <r>
          <rPr>
            <sz val="11"/>
            <color auto="1"/>
            <rFont val="ＭＳ Ｐゴシック"/>
          </rPr>
          <t>【イ.今回の調査】は</t>
        </r>
        <r>
          <rPr>
            <u/>
            <sz val="11"/>
            <color auto="1"/>
            <rFont val="ＭＳ Ｐゴシック"/>
          </rPr>
          <t>調査が終了した年月日</t>
        </r>
        <r>
          <rPr>
            <sz val="11"/>
            <color auto="1"/>
            <rFont val="ＭＳ Ｐゴシック"/>
          </rPr>
          <t>を記入してください。</t>
        </r>
      </text>
    </comment>
    <comment ref="AA150" authorId="0">
      <text>
        <r>
          <rPr>
            <sz val="11"/>
            <color auto="1"/>
            <rFont val="ＭＳ Ｐゴシック"/>
          </rPr>
          <t>【ロ.前回の調査】は</t>
        </r>
        <r>
          <rPr>
            <u/>
            <sz val="11"/>
            <color auto="1"/>
            <rFont val="ＭＳ Ｐゴシック"/>
          </rPr>
          <t>前回の報告日（受理日）</t>
        </r>
        <r>
          <rPr>
            <sz val="11"/>
            <color auto="1"/>
            <rFont val="ＭＳ Ｐゴシック"/>
          </rPr>
          <t>を記入してください。
【ハ.建築設備の検査】、【ニ.昇降機等の検査】および【ホ.防火設備の検査】は</t>
        </r>
        <r>
          <rPr>
            <u/>
            <sz val="11"/>
            <color auto="1"/>
            <rFont val="ＭＳ Ｐゴシック"/>
          </rPr>
          <t>直前の報告日（受理日）</t>
        </r>
        <r>
          <rPr>
            <sz val="11"/>
            <color auto="1"/>
            <rFont val="ＭＳ Ｐゴシック"/>
          </rPr>
          <t>について、それぞれ記入してください。</t>
        </r>
      </text>
    </comment>
    <comment ref="Y7" authorId="0">
      <text>
        <r>
          <rPr>
            <sz val="11"/>
            <color auto="1"/>
            <rFont val="ＭＳ Ｐゴシック"/>
          </rPr>
          <t>下の報告者氏名欄に収まらない場合は法人名等はこちらに記入してください。</t>
        </r>
      </text>
    </comment>
    <comment ref="A235" authorId="0">
      <text>
        <r>
          <rPr>
            <b/>
            <sz val="11"/>
            <color auto="1"/>
            <rFont val="ＭＳ Ｐゴシック"/>
          </rPr>
          <t>「（注意）部分」は提出不要です。</t>
        </r>
      </text>
    </comment>
    <comment ref="AG31" authorId="0">
      <text>
        <r>
          <rPr>
            <sz val="11"/>
            <color auto="1"/>
            <rFont val="ＭＳ Ｐゴシック"/>
          </rPr>
          <t>一級建築士または二級建築士として報酬を得て調査を行う場合は、建築士事務所登録が必要です。
（建築士法23条）</t>
        </r>
      </text>
    </comment>
    <comment ref="H68" authorId="0">
      <text>
        <r>
          <rPr>
            <sz val="11"/>
            <color auto="1"/>
            <rFont val="ＭＳ Ｐゴシック"/>
          </rPr>
          <t>【イ.防火地域等】および【ロ.用途地域】は
現在（調査時）におけるものを記入してください。</t>
        </r>
      </text>
    </comment>
    <comment ref="V160" authorId="0">
      <text>
        <r>
          <rPr>
            <sz val="11"/>
            <color indexed="81"/>
            <rFont val="MS P ゴシック"/>
          </rPr>
          <t>既存不適格の指摘のみの場合にチェックを入れてください。
こちらにチェックを入れた場合は「要是正の指摘あり」にもチェックを入れてください。</t>
        </r>
      </text>
    </comment>
    <comment ref="H52" authorId="0">
      <text>
        <r>
          <rPr>
            <sz val="11"/>
            <color indexed="81"/>
            <rFont val="MS P ゴシック"/>
          </rPr>
          <t>（第三面）【2.調査の状況】の記入内容に合わせて自動入力されます。</t>
        </r>
      </text>
    </comment>
    <comment ref="Z10" authorId="0">
      <text>
        <r>
          <rPr>
            <sz val="11"/>
            <color indexed="81"/>
            <rFont val="MS P ゴシック"/>
          </rPr>
          <t>【3.調査者】の代表となる調査者の氏名が自動入力されます。</t>
        </r>
      </text>
    </comment>
    <comment ref="AB59" authorId="0">
      <text>
        <r>
          <rPr>
            <sz val="11"/>
            <color indexed="81"/>
            <rFont val="ＭＳ Ｐゴシック"/>
          </rPr>
          <t>整理</t>
        </r>
        <r>
          <rPr>
            <sz val="11"/>
            <color indexed="81"/>
            <rFont val="MS P ゴシック"/>
          </rPr>
          <t>番号は</t>
        </r>
        <r>
          <rPr>
            <sz val="11"/>
            <color indexed="81"/>
            <rFont val="ＭＳ Ｐゴシック"/>
          </rPr>
          <t>旭川</t>
        </r>
        <r>
          <rPr>
            <sz val="11"/>
            <color indexed="81"/>
            <rFont val="MS P ゴシック"/>
          </rPr>
          <t>市より春にお送りする定期報告のお知らせ状に記載されている番号です。（すべて半角で入力）</t>
        </r>
      </text>
    </comment>
    <comment ref="L161" authorId="0">
      <text>
        <r>
          <rPr>
            <sz val="11"/>
            <color indexed="81"/>
            <rFont val="MS P ゴシック"/>
          </rPr>
          <t>こちらの記載内容が定期調査報告概要書（第二面）【5.調査による指摘の概要】【ロ．指摘の概要】に自動反映されます。</t>
        </r>
      </text>
    </comment>
    <comment ref="K53" authorId="0">
      <text>
        <r>
          <rPr>
            <sz val="11"/>
            <color indexed="81"/>
            <rFont val="MS P ゴシック"/>
          </rPr>
          <t>指摘事項のうち特に報告すべき事項があれば記入してください。</t>
        </r>
      </text>
    </comment>
    <comment ref="S125" authorId="0">
      <text>
        <r>
          <rPr>
            <sz val="11"/>
            <color indexed="81"/>
            <rFont val="ＭＳ Ｐゴシック"/>
          </rPr>
          <t>元号を選択し和暦で入力してください。</t>
        </r>
      </text>
    </comment>
    <comment ref="B130" authorId="0">
      <text>
        <r>
          <rPr>
            <sz val="11"/>
            <color indexed="81"/>
            <rFont val="MS P ゴシック"/>
          </rPr>
          <t>直近の完了検査について記載してください。</t>
        </r>
        <r>
          <rPr>
            <sz val="10"/>
            <color indexed="81"/>
            <rFont val="MS P ゴシック"/>
          </rPr>
          <t>（用途変更が直近で行われ、それに対応する検査済証がない場合には、その前の完了検査について記載してください）</t>
        </r>
      </text>
    </comment>
    <comment ref="F221" authorId="0">
      <text>
        <r>
          <rPr>
            <sz val="11"/>
            <color auto="1"/>
            <rFont val="ＭＳ Ｐゴシック"/>
          </rPr>
          <t xml:space="preserve">外壁や看板等の脱落や火災，浸水など
</t>
        </r>
      </text>
    </comment>
    <comment ref="N221" authorId="0">
      <text>
        <r>
          <rPr>
            <sz val="11"/>
            <color auto="1"/>
            <rFont val="ＭＳ Ｐゴシック"/>
          </rPr>
          <t xml:space="preserve">不明な場合は「不明」と記入
</t>
        </r>
      </text>
    </comment>
    <comment ref="U52" authorId="0">
      <text>
        <r>
          <rPr>
            <sz val="11"/>
            <color auto="1"/>
            <rFont val="ＭＳ Ｐゴシック"/>
          </rPr>
          <t>第三面の「指摘の内容」で全ての「既存不適格」欄にチェックが入った場合に，第一面も「既存不適格」欄にチェックが入ります。</t>
        </r>
      </text>
    </comment>
    <comment ref="K71" authorId="0">
      <text>
        <r>
          <rPr>
            <sz val="11"/>
            <color indexed="81"/>
            <rFont val="MS P ゴシック"/>
          </rPr>
          <t>市街化調整区域の場合は「市街化調整区域」と記入してください。</t>
        </r>
      </text>
    </comment>
    <comment ref="Y26" authorId="0">
      <text>
        <r>
          <rPr>
            <sz val="11"/>
            <color auto="1"/>
            <rFont val="ＭＳ Ｐゴシック"/>
          </rPr>
          <t xml:space="preserve">特定建築物調査員は記入不要
</t>
        </r>
      </text>
    </comment>
    <comment ref="Y37" authorId="0">
      <text>
        <r>
          <rPr>
            <sz val="11"/>
            <color auto="1"/>
            <rFont val="ＭＳ Ｐゴシック"/>
          </rPr>
          <t xml:space="preserve">特定建築物調査員は記入不要
</t>
        </r>
      </text>
    </comment>
  </commentList>
</comments>
</file>

<file path=xl/comments3.xml><?xml version="1.0" encoding="utf-8"?>
<comments xmlns="http://schemas.openxmlformats.org/spreadsheetml/2006/main">
  <authors>
    <author>作成者</author>
  </authors>
  <commentList>
    <comment ref="AB1" authorId="0">
      <text>
        <r>
          <rPr>
            <sz val="11"/>
            <color indexed="81"/>
            <rFont val="ＭＳ Ｐゴシック"/>
          </rPr>
          <t>整理</t>
        </r>
        <r>
          <rPr>
            <sz val="11"/>
            <color indexed="81"/>
            <rFont val="MS P ゴシック"/>
          </rPr>
          <t>番号</t>
        </r>
        <r>
          <rPr>
            <sz val="11"/>
            <color indexed="81"/>
            <rFont val="ＭＳ Ｐゴシック"/>
          </rPr>
          <t>が「定期調査報告書」シートから自動入力されます。</t>
        </r>
      </text>
    </comment>
  </commentList>
</comments>
</file>

<file path=xl/comments4.xml><?xml version="1.0" encoding="utf-8"?>
<comments xmlns="http://schemas.openxmlformats.org/spreadsheetml/2006/main">
  <authors>
    <author>作成者</author>
  </authors>
  <commentList>
    <comment ref="H13" authorId="0">
      <text>
        <r>
          <rPr>
            <sz val="11"/>
            <color auto="1"/>
            <rFont val="ＭＳ Ｐゴシック"/>
          </rPr>
          <t>セルにカーソルをかさねて左クリックをするとリストから「○」「－」を選択できます。
以下同様</t>
        </r>
      </text>
    </comment>
    <comment ref="J13" authorId="0">
      <text>
        <r>
          <rPr>
            <sz val="11"/>
            <color auto="1"/>
            <rFont val="ＭＳ Ｐゴシック"/>
          </rPr>
          <t>既存不適格に</t>
        </r>
        <r>
          <rPr>
            <b/>
            <sz val="11"/>
            <color auto="1"/>
            <rFont val="ＭＳ Ｐゴシック"/>
          </rPr>
          <t>○</t>
        </r>
        <r>
          <rPr>
            <sz val="11"/>
            <color auto="1"/>
            <rFont val="ＭＳ Ｐゴシック"/>
          </rPr>
          <t>を入れる場合は、併せて要是正にも</t>
        </r>
        <r>
          <rPr>
            <b/>
            <sz val="11"/>
            <color auto="1"/>
            <rFont val="ＭＳ Ｐゴシック"/>
          </rPr>
          <t>○</t>
        </r>
        <r>
          <rPr>
            <sz val="11"/>
            <color auto="1"/>
            <rFont val="ＭＳ Ｐゴシック"/>
          </rPr>
          <t>を必ず入れてください。</t>
        </r>
      </text>
    </comment>
    <comment ref="D5" authorId="0">
      <text>
        <r>
          <rPr>
            <b/>
            <sz val="11"/>
            <color auto="1"/>
            <rFont val="ＭＳ Ｐゴシック"/>
          </rPr>
          <t>※代表となる調査者・その他の調査者は定期調査報告書に記載の調査者氏名が反映されるため、直接入力は不要です。</t>
        </r>
      </text>
    </comment>
    <comment ref="E33" authorId="0">
      <text>
        <r>
          <rPr>
            <b/>
            <sz val="10"/>
            <color indexed="81"/>
            <rFont val="ＭＳ Ｐゴシック"/>
          </rPr>
          <t>　</t>
        </r>
        <r>
          <rPr>
            <sz val="11"/>
            <color indexed="81"/>
            <rFont val="ＭＳ Ｐゴシック"/>
          </rPr>
          <t>原則竣工後10年を超えると全面的なテストハンマーによる打診等を行うこととされていますが、全面打診に加え、これまで行われている赤外線調査による方法のほか、今般</t>
        </r>
        <r>
          <rPr>
            <u/>
            <sz val="11"/>
            <color indexed="81"/>
            <rFont val="ＭＳ Ｐゴシック"/>
          </rPr>
          <t>有機系接着剤張り工法による外壁タイルについては、</t>
        </r>
        <r>
          <rPr>
            <b/>
            <u/>
            <sz val="11"/>
            <color indexed="81"/>
            <rFont val="ＭＳ Ｐゴシック"/>
          </rPr>
          <t>引張接着試験により確認する方法</t>
        </r>
        <r>
          <rPr>
            <u/>
            <sz val="11"/>
            <color indexed="81"/>
            <rFont val="ＭＳ Ｐゴシック"/>
          </rPr>
          <t>が認められました。</t>
        </r>
        <r>
          <rPr>
            <sz val="11"/>
            <color indexed="81"/>
            <rFont val="ＭＳ Ｐゴシック"/>
          </rPr>
          <t xml:space="preserve">
　引張接着試験により確認する方法の詳細については、</t>
        </r>
        <r>
          <rPr>
            <b/>
            <sz val="11"/>
            <color indexed="81"/>
            <rFont val="ＭＳ Ｐゴシック"/>
          </rPr>
          <t>「建築物の定期調査報告における外壁の外装仕上げ材等の調査方法について（技術的助言）」</t>
        </r>
        <r>
          <rPr>
            <sz val="11"/>
            <color indexed="81"/>
            <rFont val="ＭＳ Ｐゴシック"/>
          </rPr>
          <t>をご確認ください。</t>
        </r>
      </text>
    </comment>
    <comment ref="B87" authorId="0">
      <text>
        <r>
          <rPr>
            <sz val="9"/>
            <color auto="1"/>
            <rFont val="MS P ゴシック"/>
          </rPr>
          <t>【令和７年７月１日より追加された項目】
スプリンクラー設備のすべてが該当するわけではなく、令和6年国交省告示第284号に該当するものが対象です。令和6年（2024年）4月1日に施行された規定であるため、それ以前に設置されたスプリンクラー設備については、該当なしとなります。
法第21条の大規模な建築物の緩和規定に伴い、告示改正後に確認申請を行なった案件、かつスプリンクラー設備が設置されている建物については、事前に確認が必要となります。
また、対象となるスプリンクラー設備について、検査6か月以内の消防検査にて検査されている場合は、その結果を反映できるとされています。</t>
        </r>
      </text>
    </comment>
    <comment ref="B85" authorId="0">
      <text>
        <r>
          <rPr>
            <sz val="9"/>
            <color auto="1"/>
            <rFont val="MS P ゴシック"/>
          </rPr>
          <t>【令和４年度より追加された項目】
平成30年の建築基準法第27条の改正により、３階建て・延べ面積200㎡未満の就寝系の用途にあっては、
警報設備を設置することで主要構造部を耐火構造等とすることが不要とされました。
このこと等により設置が求められる警報設備について、建築基準法に基づく定期調査報告の対象となりました。
消防法に基づいてのみ設置された警報設備は該当しません。
また、対象となる警報設備について、検査6か月以内の消防検査にて検査されている場合は、その結果を反映できるとされています。</t>
        </r>
      </text>
    </comment>
    <comment ref="E80" authorId="0">
      <text>
        <r>
          <rPr>
            <sz val="9"/>
            <color auto="1"/>
            <rFont val="MS P ゴシック"/>
          </rPr>
          <t xml:space="preserve">
</t>
        </r>
        <r>
          <rPr>
            <sz val="9"/>
            <color auto="1"/>
            <rFont val="ＭＳ Ｐゴシック"/>
          </rPr>
          <t>【令和７年７月１日より】
各階主要な常閉防火扉は　【７その他（1）から（5）】欄に調査結果を記載してください。</t>
        </r>
        <r>
          <rPr>
            <sz val="9"/>
            <color auto="1"/>
            <rFont val="MS P ゴシック"/>
          </rPr>
          <t xml:space="preserve">
</t>
        </r>
      </text>
    </comment>
    <comment ref="E142" authorId="0">
      <text>
        <r>
          <rPr>
            <sz val="11"/>
            <color auto="1"/>
            <rFont val="ＭＳ Ｐゴシック"/>
          </rPr>
          <t xml:space="preserve">【令和７年７月１日より】
各階主要な常閉防火扉は　【７その他（1）から（5）】欄に調査結果を記載してください。
</t>
        </r>
      </text>
    </comment>
  </commentList>
</comments>
</file>

<file path=xl/sharedStrings.xml><?xml version="1.0" encoding="utf-8"?>
<sst xmlns="http://schemas.openxmlformats.org/spreadsheetml/2006/main" xmlns:r="http://schemas.openxmlformats.org/officeDocument/2006/relationships" count="1559" uniqueCount="1559">
  <si>
    <t>⑪</t>
  </si>
  <si>
    <t>(38)</t>
  </si>
  <si>
    <t>①</t>
  </si>
  <si>
    <t>②</t>
  </si>
  <si>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19"/>
  </si>
  <si>
    <t>×受付日</t>
    <rPh sb="1" eb="4">
      <t>うけつけび</t>
    </rPh>
    <phoneticPr fontId="21" type="Hiragana"/>
  </si>
  <si>
    <t>（別紙）階別用途別床面積－階別用途別－床面積6</t>
  </si>
  <si>
    <t>⑨</t>
  </si>
  <si>
    <t>滋賀県知事</t>
  </si>
  <si>
    <t>④</t>
  </si>
  <si>
    <t>（別紙）階別用途別床面積－階別用途別－階16</t>
  </si>
  <si>
    <t>三重県知事</t>
  </si>
  <si>
    <t>屋根の防火対策の状況</t>
    <rPh sb="0" eb="2">
      <t>ヤネ</t>
    </rPh>
    <rPh sb="3" eb="5">
      <t>ボウカ</t>
    </rPh>
    <rPh sb="5" eb="7">
      <t>タイサク</t>
    </rPh>
    <rPh sb="8" eb="10">
      <t>ジョウキョウ</t>
    </rPh>
    <phoneticPr fontId="19"/>
  </si>
  <si>
    <t>組積造の外壁躯体の劣化及び損傷の状況</t>
    <rPh sb="11" eb="13">
      <t>オ</t>
    </rPh>
    <phoneticPr fontId="19"/>
  </si>
  <si>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19"/>
  </si>
  <si>
    <t>調査及び検査の状況－防火設備の検査－実施－和暦</t>
    <rPh sb="0" eb="2">
      <t>チョウサ</t>
    </rPh>
    <rPh sb="2" eb="3">
      <t>オヨ</t>
    </rPh>
    <rPh sb="4" eb="6">
      <t>ケンサ</t>
    </rPh>
    <rPh sb="7" eb="9">
      <t>ジョウキョウ</t>
    </rPh>
    <rPh sb="15" eb="17">
      <t>ケンサ</t>
    </rPh>
    <rPh sb="21" eb="23">
      <t>ワレキ</t>
    </rPh>
    <phoneticPr fontId="19"/>
  </si>
  <si>
    <t>【ハ．名称】　　　</t>
  </si>
  <si>
    <t>【2.管理者】</t>
  </si>
  <si>
    <t>山形県</t>
  </si>
  <si>
    <t>用途分類</t>
  </si>
  <si>
    <t>山口県知事</t>
  </si>
  <si>
    <t>③</t>
  </si>
  <si>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</si>
  <si>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（別紙）階別用途別床面積－階別用途別－用途39</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</si>
  <si>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</si>
  <si>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19"/>
  </si>
  <si>
    <t>管理者－電話番号</t>
  </si>
  <si>
    <t>⑧</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</si>
  <si>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19"/>
  </si>
  <si>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19"/>
  </si>
  <si>
    <t>（注意)</t>
  </si>
  <si>
    <t>【ヘ．前回の調査に関する書類の写し】</t>
  </si>
  <si>
    <t>その他の調査者</t>
    <rPh sb="2" eb="3">
      <t>タ</t>
    </rPh>
    <rPh sb="4" eb="7">
      <t>チョウサシャ</t>
    </rPh>
    <phoneticPr fontId="19"/>
  </si>
  <si>
    <t>⑤</t>
  </si>
  <si>
    <t>交付番号</t>
    <rPh sb="0" eb="2">
      <t>コウフ</t>
    </rPh>
    <rPh sb="2" eb="4">
      <t>バンゴウ</t>
    </rPh>
    <phoneticPr fontId="19"/>
  </si>
  <si>
    <t>（別紙）階別用途別床面積－階別用途別－床面積12</t>
  </si>
  <si>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</si>
  <si>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⑦</t>
  </si>
  <si>
    <t>石川県</t>
  </si>
  <si>
    <t>⑮</t>
  </si>
  <si>
    <t>避難上有効なバルコニー</t>
  </si>
  <si>
    <t>⑥</t>
  </si>
  <si>
    <t>（その他の所有者）</t>
    <rPh sb="5" eb="8">
      <t>ショユウシャ</t>
    </rPh>
    <phoneticPr fontId="19"/>
  </si>
  <si>
    <t>⑩</t>
  </si>
  <si>
    <t>富山県</t>
  </si>
  <si>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19"/>
  </si>
  <si>
    <t>　５欄の「ニ」は、指摘された事項以外に特に報告すべき事項があれば記入してください。</t>
  </si>
  <si>
    <t>実施済</t>
  </si>
  <si>
    <t>1. 各面共通関係</t>
  </si>
  <si>
    <t>階別用途別床面積－用途別－床面積1</t>
    <rPh sb="0" eb="1">
      <t>カイ</t>
    </rPh>
    <rPh sb="1" eb="2">
      <t>ベツ</t>
    </rPh>
    <rPh sb="2" eb="4">
      <t>ヨウト</t>
    </rPh>
    <rPh sb="4" eb="5">
      <t>ベツ</t>
    </rPh>
    <rPh sb="5" eb="8">
      <t>ユカメンセキ</t>
    </rPh>
    <rPh sb="9" eb="11">
      <t>ヨウト</t>
    </rPh>
    <rPh sb="11" eb="12">
      <t>ベツ</t>
    </rPh>
    <rPh sb="13" eb="16">
      <t>ユカメンセキ</t>
    </rPh>
    <phoneticPr fontId="19"/>
  </si>
  <si>
    <t>鳥取県</t>
  </si>
  <si>
    <t>屋上面の状況</t>
    <rPh sb="4" eb="6">
      <t>ジョウキョウ</t>
    </rPh>
    <phoneticPr fontId="19"/>
  </si>
  <si>
    <t>不具合等の概要</t>
  </si>
  <si>
    <t>　３欄は、代表となる調査者及び当該建築物の調査を行ったすべての調査者について記入してください。当該建築物の調査を行った調査者が１人の場合は、その他の調査者欄は削除して構いません。</t>
  </si>
  <si>
    <t>階数2（階別用途別）</t>
  </si>
  <si>
    <t>　※印のある欄は記入しないでください。</t>
  </si>
  <si>
    <t>【3.調査者】</t>
  </si>
  <si>
    <t>増築、改築、用途変更等の経過－月１</t>
    <rPh sb="0" eb="2">
      <t>ゾウチク</t>
    </rPh>
    <rPh sb="3" eb="5">
      <t>カイチク</t>
    </rPh>
    <rPh sb="6" eb="8">
      <t>ヨウト</t>
    </rPh>
    <rPh sb="8" eb="10">
      <t>ヘンコウ</t>
    </rPh>
    <rPh sb="10" eb="11">
      <t>トウ</t>
    </rPh>
    <rPh sb="12" eb="14">
      <t>ケイカ</t>
    </rPh>
    <rPh sb="15" eb="16">
      <t>ツキ</t>
    </rPh>
    <phoneticPr fontId="19"/>
  </si>
  <si>
    <t>　数字は算用数字を、単位はメートル法を用いてください。</t>
  </si>
  <si>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19"/>
  </si>
  <si>
    <t>有（飛散防止措置無）[有（飛散防止措置無）]</t>
  </si>
  <si>
    <t>改善予定の有無（建築物の外部）[無]</t>
    <rPh sb="16" eb="17">
      <t>な</t>
    </rPh>
    <phoneticPr fontId="21" type="Hiragana"/>
  </si>
  <si>
    <t>◎特定建築物の定期調査報告書の作成・提出にあたって</t>
    <rPh sb="1" eb="3">
      <t>トクテイ</t>
    </rPh>
    <rPh sb="3" eb="6">
      <t>ケンチクブツ</t>
    </rPh>
    <rPh sb="7" eb="9">
      <t>テイキ</t>
    </rPh>
    <rPh sb="9" eb="11">
      <t>チョウサ</t>
    </rPh>
    <rPh sb="11" eb="14">
      <t>ホウコクショ</t>
    </rPh>
    <rPh sb="15" eb="17">
      <t>サクセイ</t>
    </rPh>
    <rPh sb="18" eb="20">
      <t>テイシュツ</t>
    </rPh>
    <phoneticPr fontId="19"/>
  </si>
  <si>
    <t>(30)</t>
  </si>
  <si>
    <t>所有者－電話番号</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</si>
  <si>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</si>
  <si>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（別紙）階別用途別床面積－階別用途別－階25</t>
  </si>
  <si>
    <t>年</t>
  </si>
  <si>
    <t>(3)</t>
  </si>
  <si>
    <t>　記入欄が不足する場合は、枠を拡大、行を追加して記入するか、別紙に必要な事項を記入し添えてください。</t>
  </si>
  <si>
    <t>　指摘なし</t>
    <rPh sb="1" eb="3">
      <t>シテキ</t>
    </rPh>
    <phoneticPr fontId="19"/>
  </si>
  <si>
    <t>【4.報告対象建築物】</t>
  </si>
  <si>
    <t>上記以外の調査項目</t>
    <rPh sb="0" eb="2">
      <t>ジョウキ</t>
    </rPh>
    <rPh sb="2" eb="4">
      <t>イガイ</t>
    </rPh>
    <rPh sb="5" eb="7">
      <t>チョウサ</t>
    </rPh>
    <rPh sb="7" eb="9">
      <t>コウモク</t>
    </rPh>
    <phoneticPr fontId="19"/>
  </si>
  <si>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19"/>
  </si>
  <si>
    <t>予定なし</t>
    <rPh sb="0" eb="2">
      <t>ヨテイ</t>
    </rPh>
    <phoneticPr fontId="19"/>
  </si>
  <si>
    <t>報告対象建築物－所在地（都道府県）</t>
    <rPh sb="0" eb="2">
      <t>ホウコク</t>
    </rPh>
    <rPh sb="2" eb="4">
      <t>タイショウ</t>
    </rPh>
    <rPh sb="12" eb="16">
      <t>トドウフケン</t>
    </rPh>
    <phoneticPr fontId="19"/>
  </si>
  <si>
    <t>　各欄に掲げられている項目以外で特に報告すべき事項は、６欄又は別紙に記入して添えてください。</t>
  </si>
  <si>
    <t>2. 第一面関係</t>
  </si>
  <si>
    <t>改善予定（</t>
  </si>
  <si>
    <t>　調査者が２人以上のときは、代表となる調査者を調査者氏名欄に記入してください。</t>
  </si>
  <si>
    <t>　１欄及び２欄は、所有者又は管理者が法人のときは、「ロ」はそれぞれ法人の名称及び代表者氏名を、「ニ」はそれぞれ法人の所在地を記入してください。</t>
  </si>
  <si>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19"/>
  </si>
  <si>
    <t>（別紙）階別用途別床面積－階別用途別－床面積33</t>
  </si>
  <si>
    <t>屋根（屋上面を除く。）</t>
  </si>
  <si>
    <t>　「改善措置の概要等」欄は、既に改善を実施している場合又は改善を行う予定がある場合に、具体的措置の概要を記入してください。改善を行う予定がない場合には、その理由を記入してください。</t>
  </si>
  <si>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19"/>
  </si>
  <si>
    <t>調査及び検査の状況－昇降機等の検査－未実施□</t>
    <rPh sb="0" eb="2">
      <t>チョウサ</t>
    </rPh>
    <rPh sb="2" eb="3">
      <t>オヨ</t>
    </rPh>
    <rPh sb="4" eb="6">
      <t>ケンサ</t>
    </rPh>
    <rPh sb="7" eb="9">
      <t>ジョウキョウ</t>
    </rPh>
    <rPh sb="15" eb="17">
      <t>ケンサ</t>
    </rPh>
    <rPh sb="18" eb="21">
      <t>ミジッシ</t>
    </rPh>
    <phoneticPr fontId="19"/>
  </si>
  <si>
    <t>受付－年</t>
    <rPh sb="3" eb="4">
      <t>ネン</t>
    </rPh>
    <phoneticPr fontId="19"/>
  </si>
  <si>
    <t>　３欄の「ニ」は、調査者が法人に勤務している場合は、調査者の勤務先について記入し、勤務先が建築士事務所のときは、事務所登録番号を併せて記入してください。</t>
  </si>
  <si>
    <t>有（飛散防止措置有）[有（飛散防止措置有）]</t>
  </si>
  <si>
    <t>採光のための開口部の面積の確保の状況</t>
  </si>
  <si>
    <t>令第112条第18項に規定する区画の状況</t>
  </si>
  <si>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19"/>
  </si>
  <si>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</si>
  <si>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（別紙）階別用途別床面積－階別用途別－用途17</t>
  </si>
  <si>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19"/>
  </si>
  <si>
    <t>【イ．今回の調査】</t>
  </si>
  <si>
    <t>地下</t>
    <rPh sb="0" eb="2">
      <t>チカ</t>
    </rPh>
    <phoneticPr fontId="19"/>
  </si>
  <si>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19"/>
  </si>
  <si>
    <t>　３欄の「ホ」から「ト」までは、調査者が法人に勤務している場合は、調査者の勤務先について記入し、調査者が法人に勤務していない場合は、調査者の住所について記入してください。</t>
  </si>
  <si>
    <t>　「考えられる原因」欄は、当該不具合等が生じた原因として考えられるものを記入してください。</t>
  </si>
  <si>
    <t>（別紙）階別用途別床面積－階別用途別－階2</t>
  </si>
  <si>
    <t>　５欄の「ロ」は、指摘された事項のうち特に報告すべき事項があれば記入してください。</t>
  </si>
  <si>
    <t>3. 第二面関係</t>
  </si>
  <si>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19"/>
  </si>
  <si>
    <t>　この書類は、建築物ごとに作成してください。</t>
  </si>
  <si>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</si>
  <si>
    <t>近隣商業地域</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</si>
  <si>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19"/>
  </si>
  <si>
    <t>　１欄の「ロ」は、該当する用途地域名を全て記入してください。</t>
  </si>
  <si>
    <t>日本ERI株式会社</t>
  </si>
  <si>
    <t>（避難施設等）</t>
  </si>
  <si>
    <t>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下さい。該当する用途が複数あるときは、それらを全て記入してください。</t>
  </si>
  <si>
    <t>調査項目</t>
  </si>
  <si>
    <t>　６欄の「へ」は、前回の定期調査の結果を記録した書類の保存の有無について記入してください。</t>
  </si>
  <si>
    <t>　３欄の「ロ」は、「イ」の用途ごとに床面積の合計を記入してください。</t>
  </si>
  <si>
    <t>管理者住所</t>
  </si>
  <si>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19"/>
  </si>
  <si>
    <t>号</t>
  </si>
  <si>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</si>
  <si>
    <t>和歌山県知事</t>
  </si>
  <si>
    <t>階別用途別床面積－階別用途別－床面積7</t>
  </si>
  <si>
    <t>　「既存不適格」欄は、「要是正」欄に○印を記入した場合で、建築基準法第３条第２項の規定の適用を受けているものであることが確認されたときは、○印を記入してください。</t>
  </si>
  <si>
    <t>（別紙）階別用途別床面積－階別用途別－階34</t>
  </si>
  <si>
    <t>　６欄の「ハ」は、直近の完了検査について、当該完了検査に要した図書の全部又は一部があるときは「有」のチェックボックスに「レ」マークを入れてください。</t>
  </si>
  <si>
    <t>　「改善(予定)年月」欄は、既に改善を実施している場合には実施年月を、改善を行う予定がある場合には改善予定年月を記入し、改善を行う予定がない場合には「－」マークを記入してください。</t>
  </si>
  <si>
    <t>調査結果</t>
    <rPh sb="0" eb="2">
      <t>チョウサ</t>
    </rPh>
    <rPh sb="2" eb="4">
      <t>ケッカ</t>
    </rPh>
    <phoneticPr fontId="19"/>
  </si>
  <si>
    <t>⑫</t>
  </si>
  <si>
    <t>山梨県</t>
  </si>
  <si>
    <t>床面積3-1（階別用途別）</t>
  </si>
  <si>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19"/>
  </si>
  <si>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19"/>
  </si>
  <si>
    <t>　６欄の「ニ」は、（注意）⑩に準じて記入してください。</t>
  </si>
  <si>
    <t>指摘の内容（建築物の内部）[（既存不適格）]</t>
  </si>
  <si>
    <t>(6)から(7)</t>
  </si>
  <si>
    <t>5.第四面関係</t>
  </si>
  <si>
    <t>（注意）</t>
  </si>
  <si>
    <t>名称のフリガナ（報告対象建築物）</t>
  </si>
  <si>
    <t>鉄筋コンクリート造</t>
  </si>
  <si>
    <t>指摘の内容（避難施設等）[（既存不適格）]</t>
  </si>
  <si>
    <t>　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</si>
  <si>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（別紙）階別用途別床面積－階別用途別－階38</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</si>
  <si>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19"/>
  </si>
  <si>
    <t>⑬</t>
  </si>
  <si>
    <t>【5.増築、改築、用途変更等の経過】</t>
  </si>
  <si>
    <t>階数（区画避難安全検証法）</t>
  </si>
  <si>
    <t>措置予定の有無[無]</t>
  </si>
  <si>
    <t>　６欄の「ホ」は、建築基準法第８条第２項に規定する維持保全に関する準則又は計画について記入してください。</t>
  </si>
  <si>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19"/>
  </si>
  <si>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19"/>
  </si>
  <si>
    <t>⑭</t>
  </si>
  <si>
    <t>非常用の照明装置の設置の状況</t>
  </si>
  <si>
    <t>　建築基準法第86条の８の規定の適用を受けている場合において、７欄にその旨を記載してください。</t>
  </si>
  <si>
    <t>　「不具合等を把握した年月」欄は、当該不具合等を把握した年月を記入してください。</t>
  </si>
  <si>
    <t>所有者－フリガナ</t>
  </si>
  <si>
    <t>⑯</t>
  </si>
  <si>
    <t>　ここに書き表せない事項で特に報告すべき事項は、７欄又は別紙に記載して添えてください。</t>
  </si>
  <si>
    <t>（別紙）階別用途別床面積－階別用途別－階33</t>
  </si>
  <si>
    <t>考えられる原因2</t>
  </si>
  <si>
    <t>【ハ．建築設備の検査】</t>
    <rPh sb="3" eb="5">
      <t>ケンチク</t>
    </rPh>
    <rPh sb="5" eb="7">
      <t>セツビ</t>
    </rPh>
    <rPh sb="8" eb="10">
      <t>ケンサ</t>
    </rPh>
    <phoneticPr fontId="19"/>
  </si>
  <si>
    <t>調査者（その他）－資格２</t>
    <rPh sb="6" eb="7">
      <t>タ</t>
    </rPh>
    <rPh sb="9" eb="11">
      <t>シカク</t>
    </rPh>
    <phoneticPr fontId="19"/>
  </si>
  <si>
    <t>【1.所有者】</t>
  </si>
  <si>
    <t>　この書類は、建築物ごとに、当該建築物の敷地、構造及び建築設備の状況（別途建築設備の検査を行っている場合は建築設備の設置の状況に係るものに限る。）に関する調査の結果について作成してください。</t>
  </si>
  <si>
    <t>※特記欄</t>
  </si>
  <si>
    <t>地盤沈下等による不陸、傾斜等の状況</t>
    <rPh sb="4" eb="5">
      <t>トウ</t>
    </rPh>
    <rPh sb="9" eb="10">
      <t>リク</t>
    </rPh>
    <rPh sb="11" eb="13">
      <t>ケイシャ</t>
    </rPh>
    <phoneticPr fontId="19"/>
  </si>
  <si>
    <t>　１欄の「イ」は、調査が終了した年月日を記入してください。</t>
  </si>
  <si>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19"/>
  </si>
  <si>
    <t>階別用途別床面積－用途別－用途3</t>
    <rPh sb="0" eb="1">
      <t>カイ</t>
    </rPh>
    <rPh sb="1" eb="2">
      <t>ベツ</t>
    </rPh>
    <rPh sb="2" eb="4">
      <t>ヨウト</t>
    </rPh>
    <rPh sb="4" eb="5">
      <t>ベツ</t>
    </rPh>
    <rPh sb="5" eb="8">
      <t>ユカメンセキ</t>
    </rPh>
    <rPh sb="9" eb="11">
      <t>ヨウト</t>
    </rPh>
    <rPh sb="11" eb="12">
      <t>ベツ</t>
    </rPh>
    <rPh sb="13" eb="15">
      <t>ヨウト</t>
    </rPh>
    <phoneticPr fontId="19"/>
  </si>
  <si>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19"/>
  </si>
  <si>
    <t>（第二面）</t>
  </si>
  <si>
    <t>避難上有効なバルコニーの確保の状況</t>
    <rPh sb="0" eb="2">
      <t>ヒナン</t>
    </rPh>
    <rPh sb="2" eb="3">
      <t>ジョウ</t>
    </rPh>
    <rPh sb="3" eb="5">
      <t>ユウコウ</t>
    </rPh>
    <rPh sb="12" eb="14">
      <t>カクホ</t>
    </rPh>
    <rPh sb="15" eb="17">
      <t>ジョウキョウ</t>
    </rPh>
    <phoneticPr fontId="19"/>
  </si>
  <si>
    <t>増築、改築、用途変更等の経過－年４</t>
    <rPh sb="0" eb="2">
      <t>ゾウチク</t>
    </rPh>
    <rPh sb="3" eb="5">
      <t>カイチク</t>
    </rPh>
    <rPh sb="6" eb="8">
      <t>ヨウト</t>
    </rPh>
    <rPh sb="8" eb="10">
      <t>ヘンコウ</t>
    </rPh>
    <rPh sb="10" eb="11">
      <t>トウ</t>
    </rPh>
    <rPh sb="12" eb="14">
      <t>ケイカ</t>
    </rPh>
    <phoneticPr fontId="19"/>
  </si>
  <si>
    <t>交付者(検査済証)[指定確認検査機関]</t>
  </si>
  <si>
    <t>　「不具合等の概要」欄は、当該不具合等の概要を記入してください。</t>
  </si>
  <si>
    <t>階別用途別床面積－階別用途別－階18</t>
  </si>
  <si>
    <t>×指摘なし</t>
  </si>
  <si>
    <t>　２欄の「イ」の「要是正の指摘あり」のチェックボックスに「レ」マークを入れたとき（「既存不適格」のチェックボックスに「レ」マークを入れたときを除く。）は、「ロ」に指摘の概要を記入して下さい。</t>
  </si>
  <si>
    <t>階別用途別床面積－階別用途別－用途16</t>
  </si>
  <si>
    <t>階別用途別床面積－階別用途別－用途15</t>
  </si>
  <si>
    <t>床面積３（用途別）</t>
  </si>
  <si>
    <t>報告者氏名</t>
  </si>
  <si>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</si>
  <si>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</si>
  <si>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【5.建築物等に係る不具合等の状況】</t>
  </si>
  <si>
    <t>階別用途別床面積－階別用途別－用途7</t>
  </si>
  <si>
    <t>【ロ．階数】</t>
  </si>
  <si>
    <t>敷地の位置－用途地域</t>
    <rPh sb="0" eb="2">
      <t>シキチ</t>
    </rPh>
    <rPh sb="3" eb="5">
      <t>イチ</t>
    </rPh>
    <rPh sb="6" eb="8">
      <t>ヨウト</t>
    </rPh>
    <rPh sb="8" eb="10">
      <t>チイキ</t>
    </rPh>
    <phoneticPr fontId="19"/>
  </si>
  <si>
    <t>建築物及びその敷地の概要－敷地面積</t>
    <rPh sb="0" eb="3">
      <t>ケンチクブツ</t>
    </rPh>
    <rPh sb="3" eb="4">
      <t>オヨ</t>
    </rPh>
    <rPh sb="7" eb="9">
      <t>シキチ</t>
    </rPh>
    <rPh sb="10" eb="12">
      <t>ガイヨウ</t>
    </rPh>
    <rPh sb="13" eb="15">
      <t>シキチ</t>
    </rPh>
    <rPh sb="15" eb="17">
      <t>メンセキ</t>
    </rPh>
    <phoneticPr fontId="19"/>
  </si>
  <si>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</si>
  <si>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t>
  </si>
  <si>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19"/>
  </si>
  <si>
    <t>長崎県知事</t>
  </si>
  <si>
    <t>該当する室有（飛散防止措置有）</t>
  </si>
  <si>
    <t>【ニ．昇降機等の検査】</t>
    <rPh sb="3" eb="6">
      <t>ショウコウキ</t>
    </rPh>
    <rPh sb="6" eb="7">
      <t>ナド</t>
    </rPh>
    <rPh sb="8" eb="10">
      <t>ケンサ</t>
    </rPh>
    <phoneticPr fontId="19"/>
  </si>
  <si>
    <t>×階別用途別床面積－階別用途別－床面積２２</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</si>
  <si>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【ニ．改善の状況】</t>
  </si>
  <si>
    <t>【ロ．不具合等の記録】</t>
  </si>
  <si>
    <t>※受付欄</t>
  </si>
  <si>
    <t>　「調査結果」欄のうち「指摘なし」欄は、⑥に該当しない場合に○印を記入してください。</t>
    <rPh sb="2" eb="4">
      <t>チョウサ</t>
    </rPh>
    <phoneticPr fontId="19"/>
  </si>
  <si>
    <t>調査者（その他）－フリガナ</t>
  </si>
  <si>
    <t>不具合等を把握した
年月</t>
  </si>
  <si>
    <t>完了検査に要した図面[有]</t>
  </si>
  <si>
    <t>調査者番号</t>
    <rPh sb="0" eb="3">
      <t>チョウサシャ</t>
    </rPh>
    <rPh sb="3" eb="5">
      <t>バンゴウ</t>
    </rPh>
    <phoneticPr fontId="19"/>
  </si>
  <si>
    <t>（第四面）</t>
  </si>
  <si>
    <t>×階別用途別床面積－階別用途別－用途１６</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</si>
  <si>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地上</t>
    <rPh sb="0" eb="2">
      <t>チジョウ</t>
    </rPh>
    <phoneticPr fontId="19"/>
  </si>
  <si>
    <t>（</t>
  </si>
  <si>
    <t>調査結果に基づく改善等は，次のパターンに応じて行ってください。</t>
  </si>
  <si>
    <t>注意事項（この紙面は提出不要）</t>
    <rPh sb="0" eb="2">
      <t>チュウイ</t>
    </rPh>
    <rPh sb="2" eb="4">
      <t>ジコウ</t>
    </rPh>
    <rPh sb="7" eb="9">
      <t>シメン</t>
    </rPh>
    <rPh sb="10" eb="12">
      <t>テイシュツ</t>
    </rPh>
    <rPh sb="12" eb="14">
      <t>フヨウ</t>
    </rPh>
    <phoneticPr fontId="19"/>
  </si>
  <si>
    <t>（別紙）階別用途別床面積－階別用途別－床面積38</t>
  </si>
  <si>
    <t>（別紙）階別用途別床面積－階別用途別－階36</t>
  </si>
  <si>
    <t>(</t>
  </si>
  <si>
    <t>階別用途別床面積－階別用途別－用途12</t>
  </si>
  <si>
    <t>壁の室内に面する部分</t>
  </si>
  <si>
    <t>資格（その他の調査者）</t>
  </si>
  <si>
    <t>有の場合日付（確認済証）</t>
  </si>
  <si>
    <t>日</t>
    <rPh sb="0" eb="1">
      <t>ヒ</t>
    </rPh>
    <phoneticPr fontId="19"/>
  </si>
  <si>
    <t>電話番号（代表となる調査者）</t>
  </si>
  <si>
    <t>改善予定の有無（敷地及び地盤）[有]</t>
    <rPh sb="16" eb="17">
      <t>あ</t>
    </rPh>
    <phoneticPr fontId="21" type="Hiragana"/>
  </si>
  <si>
    <r>
      <t>指摘の内容</t>
    </r>
    <r>
      <rPr>
        <sz val="11"/>
        <color auto="1"/>
        <rFont val="ＭＳ Ｐゴシック"/>
      </rPr>
      <t>（避難施設等）[要是正の指摘あり]</t>
    </r>
  </si>
  <si>
    <t>建築物等に係る不具合等の状況－考えられる原因１</t>
    <rPh sb="15" eb="16">
      <t>カンガ</t>
    </rPh>
    <rPh sb="20" eb="22">
      <t>ゲンイン</t>
    </rPh>
    <phoneticPr fontId="19"/>
  </si>
  <si>
    <t>交付者</t>
    <rPh sb="0" eb="2">
      <t>コウフ</t>
    </rPh>
    <rPh sb="2" eb="3">
      <t>シャ</t>
    </rPh>
    <phoneticPr fontId="19"/>
  </si>
  <si>
    <t>屋上広場の確保の状況</t>
    <rPh sb="0" eb="2">
      <t>オクジョウ</t>
    </rPh>
    <rPh sb="2" eb="4">
      <t>ヒロバ</t>
    </rPh>
    <rPh sb="5" eb="7">
      <t>カクホ</t>
    </rPh>
    <rPh sb="8" eb="10">
      <t>ジョウキョウ</t>
    </rPh>
    <phoneticPr fontId="19"/>
  </si>
  <si>
    <t>)</t>
  </si>
  <si>
    <t>指定確認検査機関（</t>
    <rPh sb="0" eb="2">
      <t>シテイ</t>
    </rPh>
    <rPh sb="2" eb="4">
      <t>カクニン</t>
    </rPh>
    <rPh sb="4" eb="6">
      <t>ケンサ</t>
    </rPh>
    <rPh sb="6" eb="8">
      <t>キカン</t>
    </rPh>
    <phoneticPr fontId="19"/>
  </si>
  <si>
    <t>調査の状況－屋上及び屋根－改善予定の有無－無□</t>
    <rPh sb="0" eb="2">
      <t>チョウサ</t>
    </rPh>
    <rPh sb="3" eb="5">
      <t>ジョウキョウ</t>
    </rPh>
    <rPh sb="13" eb="15">
      <t>カイゼン</t>
    </rPh>
    <rPh sb="15" eb="17">
      <t>ヨテイ</t>
    </rPh>
    <rPh sb="18" eb="20">
      <t>ウム</t>
    </rPh>
    <rPh sb="21" eb="22">
      <t>ナシ</t>
    </rPh>
    <phoneticPr fontId="19"/>
  </si>
  <si>
    <t>有</t>
    <rPh sb="0" eb="1">
      <t>アリ</t>
    </rPh>
    <phoneticPr fontId="19"/>
  </si>
  <si>
    <t>×階別用途別床面積－階別用途別－用途２２</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</si>
  <si>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指定確認検査機関（</t>
  </si>
  <si>
    <t>【7.備考】</t>
  </si>
  <si>
    <t>）知事登録第</t>
    <rPh sb="1" eb="3">
      <t>チジ</t>
    </rPh>
    <rPh sb="3" eb="5">
      <t>トウロク</t>
    </rPh>
    <rPh sb="5" eb="6">
      <t>ダイ</t>
    </rPh>
    <phoneticPr fontId="19"/>
  </si>
  <si>
    <t>（別紙）階別用途別床面積－用途別－床面積9</t>
  </si>
  <si>
    <t>耐震改修の実施の有無[有]</t>
  </si>
  <si>
    <t>受付－月</t>
    <rPh sb="3" eb="4">
      <t>ゲツ</t>
    </rPh>
    <phoneticPr fontId="19"/>
  </si>
  <si>
    <t>報告対象建築物－名称</t>
    <rPh sb="0" eb="2">
      <t>ホウコク</t>
    </rPh>
    <rPh sb="2" eb="4">
      <t>タイショウ</t>
    </rPh>
    <rPh sb="4" eb="7">
      <t>ケンチクブツ</t>
    </rPh>
    <rPh sb="8" eb="10">
      <t>メイショウ</t>
    </rPh>
    <phoneticPr fontId="19"/>
  </si>
  <si>
    <t>準防火地域</t>
  </si>
  <si>
    <t>調査者（代表）－勤務先１</t>
    <rPh sb="8" eb="11">
      <t>キンムサキ</t>
    </rPh>
    <phoneticPr fontId="19"/>
  </si>
  <si>
    <t>【6.関連図書の整備状況】</t>
  </si>
  <si>
    <t>調査の状況－建築物の外部－改善予定の有無－有－和暦</t>
    <rPh sb="23" eb="25">
      <t>ワレキ</t>
    </rPh>
    <phoneticPr fontId="19"/>
  </si>
  <si>
    <t>【ホ. 防火設備の検査】</t>
    <rPh sb="4" eb="6">
      <t>ボウカ</t>
    </rPh>
    <rPh sb="6" eb="8">
      <t>セツビ</t>
    </rPh>
    <rPh sb="9" eb="11">
      <t>ケンサ</t>
    </rPh>
    <phoneticPr fontId="19"/>
  </si>
  <si>
    <t>枝番</t>
    <rPh sb="0" eb="2">
      <t>えだばん</t>
    </rPh>
    <phoneticPr fontId="21" type="Hiragana"/>
  </si>
  <si>
    <t>照明器具、懸垂物等</t>
    <rPh sb="0" eb="2">
      <t>ショウメイ</t>
    </rPh>
    <rPh sb="2" eb="4">
      <t>キグ</t>
    </rPh>
    <rPh sb="5" eb="7">
      <t>ケンスイ</t>
    </rPh>
    <rPh sb="7" eb="9">
      <t>ブツナド</t>
    </rPh>
    <phoneticPr fontId="19"/>
  </si>
  <si>
    <t>階別用途別床面積－階別用途別－床面積8</t>
  </si>
  <si>
    <t>建築物等に係る不具合等の状況－改善（予定）年月５</t>
    <rPh sb="15" eb="17">
      <t>カイゼン</t>
    </rPh>
    <rPh sb="18" eb="20">
      <t>ヨテイ</t>
    </rPh>
    <rPh sb="21" eb="22">
      <t>ネン</t>
    </rPh>
    <rPh sb="22" eb="23">
      <t>ガツ</t>
    </rPh>
    <phoneticPr fontId="19"/>
  </si>
  <si>
    <t>既　存
不適格</t>
  </si>
  <si>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19"/>
  </si>
  <si>
    <t>床面積２（用途別）</t>
  </si>
  <si>
    <t>建築物の内部</t>
    <rPh sb="4" eb="6">
      <t>ナイブ</t>
    </rPh>
    <phoneticPr fontId="19"/>
  </si>
  <si>
    <t>×要是正の指摘あり（既存不適格）</t>
  </si>
  <si>
    <t>照明器具、懸垂物等の落下防止対策の状況　</t>
  </si>
  <si>
    <t>建築物等に係る不具合等の状況－考えられる原因２</t>
    <rPh sb="15" eb="16">
      <t>カンガ</t>
    </rPh>
    <rPh sb="20" eb="22">
      <t>ゲンイン</t>
    </rPh>
    <phoneticPr fontId="19"/>
  </si>
  <si>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19"/>
  </si>
  <si>
    <t>居室の採光及び換気</t>
  </si>
  <si>
    <t>【ロ．氏名のフリガナ】</t>
  </si>
  <si>
    <t>【ロ．名称のフリガナ】</t>
  </si>
  <si>
    <t>換気のための開口部の面積の確保の状況</t>
  </si>
  <si>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19"/>
  </si>
  <si>
    <t>年月日４（増築，改築，用途変更等の経過）</t>
  </si>
  <si>
    <t>ⅲ．</t>
  </si>
  <si>
    <t>確認に要した図面[有]</t>
  </si>
  <si>
    <t>換気設備の設置の状況</t>
  </si>
  <si>
    <t>外壁に緊結された広告板、空調室外機等</t>
    <rPh sb="0" eb="2">
      <t>ガイヘキ</t>
    </rPh>
    <rPh sb="3" eb="5">
      <t>キンケツ</t>
    </rPh>
    <rPh sb="8" eb="10">
      <t>コウコク</t>
    </rPh>
    <rPh sb="10" eb="11">
      <t>イタ</t>
    </rPh>
    <phoneticPr fontId="19"/>
  </si>
  <si>
    <t>不具合等の概要1</t>
  </si>
  <si>
    <t>交付者（確認済証）[建築主事]</t>
  </si>
  <si>
    <t>秋田県</t>
  </si>
  <si>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75" eb="76">
      <t>ドウ</t>
    </rPh>
    <rPh sb="76" eb="77">
      <t>レイ</t>
    </rPh>
    <rPh sb="77" eb="78">
      <t>ダイ</t>
    </rPh>
    <rPh sb="81" eb="82">
      <t>ジョウ</t>
    </rPh>
    <rPh sb="84" eb="85">
      <t>ダイ</t>
    </rPh>
    <rPh sb="86" eb="87">
      <t>コウ</t>
    </rPh>
    <rPh sb="88" eb="90">
      <t>キテイ</t>
    </rPh>
    <rPh sb="92" eb="94">
      <t>ボウカ</t>
    </rPh>
    <rPh sb="94" eb="96">
      <t>クカク</t>
    </rPh>
    <rPh sb="96" eb="99">
      <t>ケンショウホウ</t>
    </rPh>
    <rPh sb="102" eb="104">
      <t>シャエン</t>
    </rPh>
    <rPh sb="105" eb="106">
      <t>カン</t>
    </rPh>
    <rPh sb="108" eb="110">
      <t>セイノウ</t>
    </rPh>
    <rPh sb="111" eb="113">
      <t>ケンショウ</t>
    </rPh>
    <rPh sb="120" eb="122">
      <t>ボウカ</t>
    </rPh>
    <rPh sb="122" eb="124">
      <t>クカク</t>
    </rPh>
    <rPh sb="124" eb="127">
      <t>ケンショウホウ</t>
    </rPh>
    <rPh sb="353" eb="355">
      <t>クカク</t>
    </rPh>
    <rPh sb="355" eb="357">
      <t>ヒナン</t>
    </rPh>
    <rPh sb="357" eb="359">
      <t>アンゼン</t>
    </rPh>
    <rPh sb="359" eb="362">
      <t>ケンショウホウ</t>
    </rPh>
    <rPh sb="364" eb="366">
      <t>バアイ</t>
    </rPh>
    <rPh sb="367" eb="369">
      <t>クカク</t>
    </rPh>
    <rPh sb="369" eb="371">
      <t>ヒナン</t>
    </rPh>
    <rPh sb="371" eb="373">
      <t>アンゼン</t>
    </rPh>
    <rPh sb="373" eb="375">
      <t>セイノウ</t>
    </rPh>
    <rPh sb="376" eb="378">
      <t>ケンショウ</t>
    </rPh>
    <rPh sb="380" eb="381">
      <t>カイ</t>
    </rPh>
    <rPh sb="412" eb="413">
      <t>アワ</t>
    </rPh>
    <rPh sb="424" eb="426">
      <t>ケンチク</t>
    </rPh>
    <rPh sb="426" eb="429">
      <t>キジュンホウ</t>
    </rPh>
    <rPh sb="429" eb="430">
      <t>ダイ</t>
    </rPh>
    <rPh sb="432" eb="433">
      <t>ジョウ</t>
    </rPh>
    <rPh sb="434" eb="436">
      <t>ドウホウ</t>
    </rPh>
    <rPh sb="436" eb="437">
      <t>ダイ</t>
    </rPh>
    <rPh sb="439" eb="440">
      <t>ジョウ</t>
    </rPh>
    <rPh sb="441" eb="442">
      <t>ダイ</t>
    </rPh>
    <rPh sb="444" eb="445">
      <t>ジョウ</t>
    </rPh>
    <rPh sb="447" eb="448">
      <t>オヨ</t>
    </rPh>
    <rPh sb="449" eb="450">
      <t>ダイ</t>
    </rPh>
    <rPh sb="452" eb="453">
      <t>ジョウ</t>
    </rPh>
    <rPh sb="453" eb="454">
      <t>ダイ</t>
    </rPh>
    <rPh sb="455" eb="456">
      <t>コウ</t>
    </rPh>
    <rPh sb="460" eb="462">
      <t>ジュンヨウ</t>
    </rPh>
    <rPh sb="464" eb="466">
      <t>バアイ</t>
    </rPh>
    <rPh sb="467" eb="468">
      <t>フク</t>
    </rPh>
    <rPh sb="472" eb="474">
      <t>キテイ</t>
    </rPh>
    <rPh sb="477" eb="479">
      <t>トクシュ</t>
    </rPh>
    <rPh sb="479" eb="481">
      <t>コウゾウ</t>
    </rPh>
    <rPh sb="481" eb="483">
      <t>ホウホウ</t>
    </rPh>
    <rPh sb="483" eb="484">
      <t>トウ</t>
    </rPh>
    <rPh sb="484" eb="486">
      <t>ニンテイ</t>
    </rPh>
    <rPh sb="487" eb="489">
      <t>ドウホウ</t>
    </rPh>
    <phoneticPr fontId="19"/>
  </si>
  <si>
    <t>　</t>
  </si>
  <si>
    <t>出入口</t>
  </si>
  <si>
    <t>（別紙）階別用途別床面積－階別用途別－用途23</t>
  </si>
  <si>
    <t>調査者（代表）－勤務先２</t>
    <rPh sb="8" eb="11">
      <t>キンムサキ</t>
    </rPh>
    <phoneticPr fontId="19"/>
  </si>
  <si>
    <t>除去又は囲い込み若しくは封じ込めによる飛散防止措置の実施の状況　</t>
    <rPh sb="2" eb="4">
      <t>マ</t>
    </rPh>
    <rPh sb="8" eb="9">
      <t>モ</t>
    </rPh>
    <phoneticPr fontId="19"/>
  </si>
  <si>
    <t>階数（地上）</t>
  </si>
  <si>
    <t>延べ面積</t>
  </si>
  <si>
    <t>受付日</t>
    <rPh sb="0" eb="3">
      <t>うけつけび</t>
    </rPh>
    <phoneticPr fontId="21" type="Hiragana"/>
  </si>
  <si>
    <t>避難施設等</t>
    <rPh sb="0" eb="2">
      <t>ヒナン</t>
    </rPh>
    <rPh sb="2" eb="4">
      <t>シセツ</t>
    </rPh>
    <rPh sb="4" eb="5">
      <t>ナド</t>
    </rPh>
    <phoneticPr fontId="19"/>
  </si>
  <si>
    <r>
      <t>指摘の内容</t>
    </r>
    <r>
      <rPr>
        <sz val="11"/>
        <color auto="1"/>
        <rFont val="ＭＳ Ｐゴシック"/>
      </rPr>
      <t>（その他）[要是正の指摘あり]</t>
    </r>
  </si>
  <si>
    <t>令第120条第２項に規定する通路</t>
    <rPh sb="0" eb="1">
      <t>レイ</t>
    </rPh>
    <rPh sb="1" eb="2">
      <t>ダイ</t>
    </rPh>
    <rPh sb="5" eb="6">
      <t>ジョウ</t>
    </rPh>
    <rPh sb="6" eb="7">
      <t>ダイ</t>
    </rPh>
    <rPh sb="8" eb="9">
      <t>コウ</t>
    </rPh>
    <rPh sb="10" eb="12">
      <t>キテイ</t>
    </rPh>
    <rPh sb="14" eb="16">
      <t>ツウロ</t>
    </rPh>
    <phoneticPr fontId="19"/>
  </si>
  <si>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19"/>
  </si>
  <si>
    <t>（別紙）階別用途別床面積－階別用途別－用途24</t>
  </si>
  <si>
    <t>直通階段の設置の状況</t>
    <rPh sb="0" eb="2">
      <t>チョクツウ</t>
    </rPh>
    <rPh sb="2" eb="4">
      <t>カイダン</t>
    </rPh>
    <rPh sb="5" eb="7">
      <t>セッチ</t>
    </rPh>
    <rPh sb="8" eb="10">
      <t>ジョウキョウ</t>
    </rPh>
    <phoneticPr fontId="19"/>
  </si>
  <si>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19"/>
  </si>
  <si>
    <t>物品の放置の状況</t>
    <rPh sb="0" eb="2">
      <t>ブッピン</t>
    </rPh>
    <rPh sb="3" eb="5">
      <t>ホウチ</t>
    </rPh>
    <rPh sb="6" eb="8">
      <t>ジョウキョウ</t>
    </rPh>
    <phoneticPr fontId="19"/>
  </si>
  <si>
    <t>【1.敷地の位置】</t>
  </si>
  <si>
    <t>(4)</t>
  </si>
  <si>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19"/>
  </si>
  <si>
    <t>管理者－氏名</t>
  </si>
  <si>
    <t>【イ．不具合等】</t>
  </si>
  <si>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19"/>
  </si>
  <si>
    <t>×調査者（代表）－勤務先４</t>
    <rPh sb="9" eb="12">
      <t>キンムサキ</t>
    </rPh>
    <phoneticPr fontId="19"/>
  </si>
  <si>
    <t>【パターン３】</t>
  </si>
  <si>
    <t>(6)</t>
  </si>
  <si>
    <t>対象外</t>
    <rPh sb="0" eb="2">
      <t>タイショウ</t>
    </rPh>
    <rPh sb="2" eb="3">
      <t>ガイ</t>
    </rPh>
    <phoneticPr fontId="19"/>
  </si>
  <si>
    <t>階別用途別床面積－階別用途別－用途17</t>
  </si>
  <si>
    <t>改善予定の有無（建築物の内部）[有]</t>
    <rPh sb="16" eb="17">
      <t>あ</t>
    </rPh>
    <phoneticPr fontId="21" type="Hiragana"/>
  </si>
  <si>
    <t>全館避難安全検証法</t>
  </si>
  <si>
    <t>(8)</t>
  </si>
  <si>
    <t>山口県</t>
  </si>
  <si>
    <t>階別用途別床面積－階別用途別－階12</t>
  </si>
  <si>
    <t>×受付－日</t>
    <rPh sb="4" eb="5">
      <t>ヒ</t>
    </rPh>
    <phoneticPr fontId="19"/>
  </si>
  <si>
    <t>階別用途別床面積－階別用途別－階13</t>
  </si>
  <si>
    <t>(9)</t>
  </si>
  <si>
    <t>（その他）</t>
  </si>
  <si>
    <t>熊本県</t>
  </si>
  <si>
    <t>(12)</t>
  </si>
  <si>
    <t>準住居地域</t>
  </si>
  <si>
    <t>レ</t>
  </si>
  <si>
    <t>改善の状況[実施予定]</t>
  </si>
  <si>
    <t>「部位」欄の「番号」、「調査項目」は、それぞれ別記様式の番号、調査項目に対応したものを記入してください。</t>
    <rPh sb="1" eb="3">
      <t>ブイ</t>
    </rPh>
    <rPh sb="4" eb="5">
      <t>ラン</t>
    </rPh>
    <rPh sb="7" eb="9">
      <t>バンゴウ</t>
    </rPh>
    <rPh sb="12" eb="14">
      <t>チョウサ</t>
    </rPh>
    <rPh sb="14" eb="16">
      <t>コウモク</t>
    </rPh>
    <rPh sb="23" eb="25">
      <t>ベッキ</t>
    </rPh>
    <rPh sb="25" eb="27">
      <t>ヨウシキ</t>
    </rPh>
    <rPh sb="28" eb="30">
      <t>バンゴウ</t>
    </rPh>
    <rPh sb="31" eb="33">
      <t>チョウサ</t>
    </rPh>
    <rPh sb="33" eb="35">
      <t>コウモク</t>
    </rPh>
    <rPh sb="36" eb="38">
      <t>タイオウ</t>
    </rPh>
    <rPh sb="43" eb="45">
      <t>キニュウ</t>
    </rPh>
    <phoneticPr fontId="19"/>
  </si>
  <si>
    <t>（別紙）階別用途別床面積－階別用途別－用途15</t>
  </si>
  <si>
    <t>備考２</t>
    <rPh sb="0" eb="2">
      <t>ビコウ</t>
    </rPh>
    <phoneticPr fontId="19"/>
  </si>
  <si>
    <t>概要１（増築，改築，用途変更等の経過）</t>
  </si>
  <si>
    <t>煙突本体の劣化及び損傷の状況</t>
    <rPh sb="0" eb="2">
      <t>エントツ</t>
    </rPh>
    <rPh sb="2" eb="4">
      <t>ホンタイ</t>
    </rPh>
    <rPh sb="5" eb="7">
      <t>レッカ</t>
    </rPh>
    <rPh sb="7" eb="9">
      <t>オ</t>
    </rPh>
    <rPh sb="9" eb="11">
      <t>ソンショウ</t>
    </rPh>
    <rPh sb="12" eb="14">
      <t>ジョウキョウ</t>
    </rPh>
    <phoneticPr fontId="19"/>
  </si>
  <si>
    <t>調査の状況－屋上及び屋根－改善予定の有無－有－年</t>
    <rPh sb="23" eb="24">
      <t>ネン</t>
    </rPh>
    <phoneticPr fontId="19"/>
  </si>
  <si>
    <t>指摘の内容（建築物の内部）[指摘なし]</t>
  </si>
  <si>
    <t>×改善予定の有無［有］</t>
  </si>
  <si>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19"/>
  </si>
  <si>
    <t>(16)</t>
  </si>
  <si>
    <t>確認番号</t>
  </si>
  <si>
    <t>階段室の構造の確保の状況</t>
    <rPh sb="0" eb="3">
      <t>カイダンシツ</t>
    </rPh>
    <rPh sb="4" eb="6">
      <t>コウゾウ</t>
    </rPh>
    <rPh sb="7" eb="9">
      <t>カクホ</t>
    </rPh>
    <rPh sb="10" eb="12">
      <t>ジョウキョウ</t>
    </rPh>
    <phoneticPr fontId="19"/>
  </si>
  <si>
    <t>【ロ．用途別】</t>
  </si>
  <si>
    <t>スプリンクラー設備の設置状況</t>
    <rPh sb="7" eb="9">
      <t>セツビ</t>
    </rPh>
    <rPh sb="10" eb="14">
      <t>セッチジョウキョウ</t>
    </rPh>
    <phoneticPr fontId="19"/>
  </si>
  <si>
    <t>(19)</t>
  </si>
  <si>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19"/>
  </si>
  <si>
    <t>株式会社サッコウケン（札幌工業検査）</t>
  </si>
  <si>
    <t>第２種低層住居専用地域</t>
  </si>
  <si>
    <t>定期調査報告概要書</t>
    <rPh sb="6" eb="7">
      <t>ガイ</t>
    </rPh>
    <rPh sb="7" eb="8">
      <t>ヨウ</t>
    </rPh>
    <phoneticPr fontId="19"/>
  </si>
  <si>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19"/>
  </si>
  <si>
    <t>(34)</t>
  </si>
  <si>
    <t>【イ．階別用途別】</t>
  </si>
  <si>
    <t>(34)から(35)</t>
  </si>
  <si>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19"/>
  </si>
  <si>
    <t>年</t>
    <rPh sb="0" eb="1">
      <t>ネン</t>
    </rPh>
    <phoneticPr fontId="19"/>
  </si>
  <si>
    <t>基礎</t>
    <rPh sb="0" eb="2">
      <t>キソ</t>
    </rPh>
    <phoneticPr fontId="19"/>
  </si>
  <si>
    <t>建築物及びその敷地の概要－階数－地下</t>
    <rPh sb="0" eb="3">
      <t>ケンチクブツ</t>
    </rPh>
    <rPh sb="3" eb="4">
      <t>オヨ</t>
    </rPh>
    <rPh sb="7" eb="9">
      <t>シキチ</t>
    </rPh>
    <rPh sb="10" eb="12">
      <t>ガイヨウ</t>
    </rPh>
    <rPh sb="13" eb="15">
      <t>カイスウ</t>
    </rPh>
    <rPh sb="16" eb="18">
      <t>チカ</t>
    </rPh>
    <phoneticPr fontId="19"/>
  </si>
  <si>
    <t>×受付－年</t>
    <rPh sb="4" eb="5">
      <t>ネン</t>
    </rPh>
    <phoneticPr fontId="19"/>
  </si>
  <si>
    <t>(24)</t>
  </si>
  <si>
    <t>調査による指摘の概要－指摘の概要</t>
    <rPh sb="0" eb="2">
      <t>チョウサ</t>
    </rPh>
    <rPh sb="5" eb="7">
      <t>シテキ</t>
    </rPh>
    <rPh sb="8" eb="10">
      <t>ガイヨウ</t>
    </rPh>
    <rPh sb="11" eb="13">
      <t>シテキ</t>
    </rPh>
    <rPh sb="14" eb="16">
      <t>ガイヨウ</t>
    </rPh>
    <phoneticPr fontId="19"/>
  </si>
  <si>
    <t>床</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</si>
  <si>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19"/>
  </si>
  <si>
    <t>改善(予定)年月3</t>
  </si>
  <si>
    <t>【ロ．指摘の概要】</t>
  </si>
  <si>
    <t>【イ．防火地域等】</t>
  </si>
  <si>
    <t>敷地内の通路の確保の状況</t>
    <rPh sb="0" eb="3">
      <t>シキチナイ</t>
    </rPh>
    <rPh sb="4" eb="6">
      <t>ツウロ</t>
    </rPh>
    <rPh sb="7" eb="8">
      <t>アキラ</t>
    </rPh>
    <phoneticPr fontId="19"/>
  </si>
  <si>
    <t>（別紙）階別用途別床面積－階別用途別－用途36</t>
  </si>
  <si>
    <t>交付者(検査済証)[建築主事]</t>
  </si>
  <si>
    <t>法22条区域</t>
  </si>
  <si>
    <t>排煙設備</t>
    <rPh sb="0" eb="2">
      <t>ハイエン</t>
    </rPh>
    <rPh sb="2" eb="4">
      <t>セツビ</t>
    </rPh>
    <phoneticPr fontId="19"/>
  </si>
  <si>
    <t>性能検証法の適用[耐火性能検証法]</t>
  </si>
  <si>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19"/>
  </si>
  <si>
    <t>【ニ．その他特記事項】</t>
  </si>
  <si>
    <t>排煙設備の設置の状況</t>
    <rPh sb="8" eb="9">
      <t>ジョウ</t>
    </rPh>
    <phoneticPr fontId="19"/>
  </si>
  <si>
    <t>指摘の概要（避難施設等）</t>
  </si>
  <si>
    <t>調査及び検査の状況－防火設備の検査－実施－月</t>
    <rPh sb="0" eb="2">
      <t>チョウサ</t>
    </rPh>
    <rPh sb="2" eb="3">
      <t>オヨ</t>
    </rPh>
    <rPh sb="4" eb="6">
      <t>ケンサ</t>
    </rPh>
    <rPh sb="7" eb="9">
      <t>ジョウキョウ</t>
    </rPh>
    <rPh sb="15" eb="17">
      <t>ケンサ</t>
    </rPh>
    <rPh sb="21" eb="22">
      <t>ツキ</t>
    </rPh>
    <phoneticPr fontId="19"/>
  </si>
  <si>
    <t>(44)</t>
  </si>
  <si>
    <t>令和</t>
    <rPh sb="0" eb="2">
      <t>レイワ</t>
    </rPh>
    <phoneticPr fontId="19"/>
  </si>
  <si>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19"/>
  </si>
  <si>
    <t>改善予定の有無（その他）[有]</t>
    <rPh sb="13" eb="14">
      <t>あ</t>
    </rPh>
    <phoneticPr fontId="21" type="Hiragana"/>
  </si>
  <si>
    <t>躯体等</t>
    <rPh sb="0" eb="1">
      <t>ク</t>
    </rPh>
    <rPh sb="1" eb="2">
      <t>タイ</t>
    </rPh>
    <rPh sb="2" eb="3">
      <t>トウ</t>
    </rPh>
    <phoneticPr fontId="19"/>
  </si>
  <si>
    <t>検査済証[有]</t>
  </si>
  <si>
    <t>床</t>
    <rPh sb="0" eb="1">
      <t>ユカ</t>
    </rPh>
    <phoneticPr fontId="19"/>
  </si>
  <si>
    <t>商業地域</t>
  </si>
  <si>
    <t>【ロ．措置予定の有無】</t>
  </si>
  <si>
    <t>（別紙）階別用途別床面積－階別用途別－床面積2</t>
  </si>
  <si>
    <t>非常用エレベーター</t>
  </si>
  <si>
    <t>階別用途別床面積－階別用途別－階4</t>
  </si>
  <si>
    <t>【ロ．前回の調査】</t>
  </si>
  <si>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19"/>
  </si>
  <si>
    <t>【2.建築物及びその敷地の概要】</t>
  </si>
  <si>
    <t>階別用途別床面積－階別用途別－階6</t>
  </si>
  <si>
    <t>付帯金物の劣化及び損傷の状況</t>
    <rPh sb="0" eb="2">
      <t>フタイ</t>
    </rPh>
    <rPh sb="2" eb="4">
      <t>カナモノ</t>
    </rPh>
    <rPh sb="5" eb="7">
      <t>レッカ</t>
    </rPh>
    <rPh sb="7" eb="9">
      <t>オ</t>
    </rPh>
    <rPh sb="9" eb="11">
      <t>ソンショウ</t>
    </rPh>
    <rPh sb="12" eb="14">
      <t>ジョウキョウ</t>
    </rPh>
    <phoneticPr fontId="19"/>
  </si>
  <si>
    <t>（別紙）階別用途別床面積－用途別－用途3</t>
  </si>
  <si>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19"/>
  </si>
  <si>
    <t>建築設備の検査の調査日</t>
  </si>
  <si>
    <t>非常用の照明装置</t>
  </si>
  <si>
    <t>用途</t>
    <rPh sb="0" eb="2">
      <t>ヨウト</t>
    </rPh>
    <phoneticPr fontId="19"/>
  </si>
  <si>
    <t>×階別用途別床面積－階別用途別－床面積１６</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</si>
  <si>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その他</t>
    <rPh sb="2" eb="3">
      <t>タ</t>
    </rPh>
    <phoneticPr fontId="19"/>
  </si>
  <si>
    <t>不具合等の記録[有]</t>
  </si>
  <si>
    <t>特殊な構造等</t>
  </si>
  <si>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19"/>
  </si>
  <si>
    <t>　前回調査時以降に把握した屋根ふき材、内装材、外装材等及び広告塔、装飾塔その他建築物の屋外に取り付けられたものの脱落、バルコニー、屋上等の手すりその他建築物の部分の脱落、防火設備等の異常動作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rPh sb="85" eb="90">
      <t>ボウカセツビトウ</t>
    </rPh>
    <rPh sb="91" eb="95">
      <t>イジョウドウサ</t>
    </rPh>
    <phoneticPr fontId="19"/>
  </si>
  <si>
    <t>膜構造建築物の膜体、取付部材等</t>
    <rPh sb="0" eb="1">
      <t>マク</t>
    </rPh>
    <rPh sb="1" eb="3">
      <t>コウゾウ</t>
    </rPh>
    <rPh sb="3" eb="6">
      <t>ケンチクブツ</t>
    </rPh>
    <phoneticPr fontId="19"/>
  </si>
  <si>
    <t>（その他の管理者）</t>
    <rPh sb="5" eb="8">
      <t>カンリシャ</t>
    </rPh>
    <phoneticPr fontId="19"/>
  </si>
  <si>
    <t>調査の状況－建築物の内部－改善予定の有無－無□</t>
    <rPh sb="0" eb="2">
      <t>チョウサ</t>
    </rPh>
    <rPh sb="3" eb="5">
      <t>ジョウキョウ</t>
    </rPh>
    <rPh sb="13" eb="15">
      <t>カイゼン</t>
    </rPh>
    <rPh sb="15" eb="17">
      <t>ヨテイ</t>
    </rPh>
    <rPh sb="18" eb="20">
      <t>ウム</t>
    </rPh>
    <rPh sb="21" eb="22">
      <t>ナシ</t>
    </rPh>
    <phoneticPr fontId="19"/>
  </si>
  <si>
    <t>鉄骨造の壁の室内に面する部分の躯体の劣化及び損傷の状況</t>
    <rPh sb="20" eb="22">
      <t>オ</t>
    </rPh>
    <phoneticPr fontId="19"/>
  </si>
  <si>
    <t>基礎の沈下等の状況</t>
    <rPh sb="0" eb="2">
      <t>キソ</t>
    </rPh>
    <rPh sb="5" eb="6">
      <t>トウ</t>
    </rPh>
    <phoneticPr fontId="19"/>
  </si>
  <si>
    <t>×階別用途別床面積－階別用途別－階９</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</si>
  <si>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(17)から(22)</t>
  </si>
  <si>
    <t>名称（報告対象建築物）</t>
  </si>
  <si>
    <t>階別用途別床面積－階別用途別－床面積13</t>
  </si>
  <si>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19"/>
  </si>
  <si>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19"/>
  </si>
  <si>
    <t>改善(予定)年月2</t>
  </si>
  <si>
    <t>避雷設備</t>
    <rPh sb="0" eb="1">
      <t>サ</t>
    </rPh>
    <rPh sb="1" eb="2">
      <t>カミナリ</t>
    </rPh>
    <rPh sb="2" eb="4">
      <t>セツビ</t>
    </rPh>
    <phoneticPr fontId="19"/>
  </si>
  <si>
    <t xml:space="preserve">                  　</t>
  </si>
  <si>
    <t>避雷針、避雷導線等の劣化及び損傷の状況</t>
    <rPh sb="0" eb="3">
      <t>ヒライシン</t>
    </rPh>
    <rPh sb="4" eb="5">
      <t>サ</t>
    </rPh>
    <rPh sb="5" eb="6">
      <t>カミナリ</t>
    </rPh>
    <rPh sb="6" eb="8">
      <t>ドウセン</t>
    </rPh>
    <rPh sb="12" eb="14">
      <t>オ</t>
    </rPh>
    <phoneticPr fontId="19"/>
  </si>
  <si>
    <t>概要（</t>
  </si>
  <si>
    <t>特記事項</t>
    <rPh sb="0" eb="1">
      <t>トク</t>
    </rPh>
    <rPh sb="1" eb="3">
      <t>キジ</t>
    </rPh>
    <rPh sb="3" eb="4">
      <t>コウ</t>
    </rPh>
    <phoneticPr fontId="19"/>
  </si>
  <si>
    <t>（その他の所有者２）</t>
    <rPh sb="5" eb="8">
      <t>ショユウシャ</t>
    </rPh>
    <phoneticPr fontId="19"/>
  </si>
  <si>
    <t>調査項目</t>
    <rPh sb="0" eb="2">
      <t>チョウサ</t>
    </rPh>
    <rPh sb="2" eb="4">
      <t>コウモク</t>
    </rPh>
    <phoneticPr fontId="19"/>
  </si>
  <si>
    <t>（別紙）階別用途別床面積－階別用途別－床面積34</t>
  </si>
  <si>
    <t>調査の状況－建築物の内部－改善予定の有無－有－年</t>
    <rPh sb="23" eb="24">
      <t>ネン</t>
    </rPh>
    <phoneticPr fontId="19"/>
  </si>
  <si>
    <t>日</t>
  </si>
  <si>
    <t>階別用途別床面積－階別用途別－床面積3</t>
  </si>
  <si>
    <t>その他</t>
  </si>
  <si>
    <t>-</t>
  </si>
  <si>
    <t>増築、改築、用途変更等の経過－月３</t>
    <rPh sb="0" eb="2">
      <t>ゾウチク</t>
    </rPh>
    <rPh sb="3" eb="5">
      <t>カイチク</t>
    </rPh>
    <rPh sb="6" eb="8">
      <t>ヨウト</t>
    </rPh>
    <rPh sb="8" eb="10">
      <t>ヘンコウ</t>
    </rPh>
    <rPh sb="10" eb="11">
      <t>トウ</t>
    </rPh>
    <rPh sb="12" eb="14">
      <t>ケイカ</t>
    </rPh>
    <rPh sb="15" eb="16">
      <t>ツキ</t>
    </rPh>
    <phoneticPr fontId="19"/>
  </si>
  <si>
    <t>作動の状況（人の通行の用に供する部分に設けるものに限る。）</t>
    <rPh sb="0" eb="2">
      <t>サドウ</t>
    </rPh>
    <rPh sb="3" eb="5">
      <t>ジョウキョウ</t>
    </rPh>
    <rPh sb="25" eb="26">
      <t>カギ</t>
    </rPh>
    <phoneticPr fontId="19"/>
  </si>
  <si>
    <t>（注意）</t>
    <rPh sb="1" eb="3">
      <t>チュウイ</t>
    </rPh>
    <phoneticPr fontId="19"/>
  </si>
  <si>
    <t>報告対象建築物－フリガナ</t>
    <rPh sb="0" eb="2">
      <t>ホウコク</t>
    </rPh>
    <rPh sb="2" eb="4">
      <t>タイショウ</t>
    </rPh>
    <rPh sb="4" eb="7">
      <t>ケンチクブツ</t>
    </rPh>
    <phoneticPr fontId="19"/>
  </si>
  <si>
    <t>建築物及びその敷地の概要－建築面積</t>
    <rPh sb="0" eb="3">
      <t>ケンチクブツ</t>
    </rPh>
    <rPh sb="3" eb="4">
      <t>オヨ</t>
    </rPh>
    <rPh sb="7" eb="9">
      <t>シキチ</t>
    </rPh>
    <rPh sb="10" eb="12">
      <t>ガイヨウ</t>
    </rPh>
    <rPh sb="13" eb="15">
      <t>ケンチク</t>
    </rPh>
    <rPh sb="15" eb="17">
      <t>メンセキ</t>
    </rPh>
    <phoneticPr fontId="19"/>
  </si>
  <si>
    <t>階別用途別床面積－階別用途別－用途13</t>
  </si>
  <si>
    <t>調査の状況－建築物の外部－改善予定の有無－有－月</t>
    <rPh sb="23" eb="24">
      <t>ツキ</t>
    </rPh>
    <phoneticPr fontId="19"/>
  </si>
  <si>
    <t>階別用途別床面積－階別用途別－用途1</t>
  </si>
  <si>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19"/>
  </si>
  <si>
    <t>その他の場合の構造</t>
  </si>
  <si>
    <t>警報設備の設置の状況</t>
    <rPh sb="0" eb="2">
      <t>ケイホウ</t>
    </rPh>
    <rPh sb="2" eb="4">
      <t>セツビ</t>
    </rPh>
    <rPh sb="5" eb="7">
      <t>セッチ</t>
    </rPh>
    <rPh sb="8" eb="10">
      <t>ジョウキョウ</t>
    </rPh>
    <phoneticPr fontId="19"/>
  </si>
  <si>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19"/>
  </si>
  <si>
    <t>調査者（その他）－資格４</t>
    <rPh sb="6" eb="7">
      <t>タ</t>
    </rPh>
    <rPh sb="9" eb="11">
      <t>シカク</t>
    </rPh>
    <phoneticPr fontId="19"/>
  </si>
  <si>
    <t>宮城県知事</t>
  </si>
  <si>
    <t>階別用途別床面積－階別用途別－用途11</t>
  </si>
  <si>
    <t>定期調査報告書</t>
  </si>
  <si>
    <t>（第一面）</t>
  </si>
  <si>
    <t>（代表となる調査者）</t>
  </si>
  <si>
    <t>用途地域2</t>
  </si>
  <si>
    <t>改善予定</t>
  </si>
  <si>
    <r>
      <t>常閉防火設備等</t>
    </r>
    <r>
      <rPr>
        <sz val="8"/>
        <color auto="1"/>
        <rFont val="ＭＳ 明朝"/>
      </rPr>
      <t>（防火扉を除く。）の閉鎖又は作動の障害となる物品の放置並びに照明器具及び懸垂物等の状況</t>
    </r>
    <rPh sb="0" eb="2">
      <t>ジョウヘイ</t>
    </rPh>
    <rPh sb="2" eb="4">
      <t>ボウカ</t>
    </rPh>
    <rPh sb="4" eb="6">
      <t>セツビ</t>
    </rPh>
    <rPh sb="6" eb="7">
      <t>トウ</t>
    </rPh>
    <rPh sb="19" eb="21">
      <t>マ</t>
    </rPh>
    <rPh sb="21" eb="23">
      <t>サドウ</t>
    </rPh>
    <rPh sb="30" eb="31">
      <t>シナ</t>
    </rPh>
    <rPh sb="32" eb="34">
      <t>ホウチ</t>
    </rPh>
    <rPh sb="34" eb="35">
      <t>ナラ</t>
    </rPh>
    <rPh sb="37" eb="41">
      <t>ショウメイキグ</t>
    </rPh>
    <rPh sb="41" eb="42">
      <t>オヨ</t>
    </rPh>
    <rPh sb="43" eb="45">
      <t>ケンスイ</t>
    </rPh>
    <rPh sb="45" eb="46">
      <t>ブツ</t>
    </rPh>
    <rPh sb="46" eb="47">
      <t>ナド</t>
    </rPh>
    <phoneticPr fontId="19"/>
  </si>
  <si>
    <t>所有者－住所</t>
  </si>
  <si>
    <t>【ヘ．所在地】</t>
    <rPh sb="3" eb="6">
      <t>ショザイチ</t>
    </rPh>
    <phoneticPr fontId="19"/>
  </si>
  <si>
    <t>【ニ．勤務先】</t>
  </si>
  <si>
    <t>無（該当建築材料の有無）[無]</t>
  </si>
  <si>
    <t>階別用途別床面積－階別用途別－床面積14</t>
  </si>
  <si>
    <t>（その他の調査者）</t>
  </si>
  <si>
    <t>維持保全に関する準則または計画[有]</t>
  </si>
  <si>
    <t>防火区画の外周部</t>
  </si>
  <si>
    <t>【イ．所在地】</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</si>
  <si>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19"/>
  </si>
  <si>
    <t>【5.調査による指摘の概要】</t>
  </si>
  <si>
    <t>検査による指摘の概要－その他特記事項</t>
    <rPh sb="0" eb="2">
      <t>ケンサ</t>
    </rPh>
    <rPh sb="5" eb="7">
      <t>シテキ</t>
    </rPh>
    <rPh sb="8" eb="10">
      <t>ガイヨウ</t>
    </rPh>
    <rPh sb="13" eb="14">
      <t>タ</t>
    </rPh>
    <rPh sb="14" eb="16">
      <t>トッキ</t>
    </rPh>
    <rPh sb="16" eb="18">
      <t>ジコウ</t>
    </rPh>
    <phoneticPr fontId="19"/>
  </si>
  <si>
    <t>建築物及びその敷地に関する事項</t>
  </si>
  <si>
    <t>【ロ．用途地域】</t>
  </si>
  <si>
    <t>調査者（その他）－氏名</t>
    <rPh sb="9" eb="11">
      <t>シメイ</t>
    </rPh>
    <phoneticPr fontId="19"/>
  </si>
  <si>
    <t>【3.階別用途別床面積】</t>
  </si>
  <si>
    <t>指摘なし</t>
  </si>
  <si>
    <t>報告者氏名－会社名</t>
    <rPh sb="0" eb="3">
      <t>ホウコクシャ</t>
    </rPh>
    <rPh sb="3" eb="5">
      <t>シメイ</t>
    </rPh>
    <rPh sb="6" eb="8">
      <t>カイシャ</t>
    </rPh>
    <rPh sb="8" eb="9">
      <t>メイ</t>
    </rPh>
    <phoneticPr fontId="19"/>
  </si>
  <si>
    <t>指定なし</t>
  </si>
  <si>
    <t>鉄骨鉄筋コンクリート造</t>
  </si>
  <si>
    <t>概要３（増築，改築，用途変更等の経過）</t>
  </si>
  <si>
    <t>第</t>
    <rPh sb="0" eb="1">
      <t>ダイ</t>
    </rPh>
    <phoneticPr fontId="19"/>
  </si>
  <si>
    <t>鉄骨造</t>
  </si>
  <si>
    <t>（別紙）階別用途別床面積－用途別－用途2</t>
  </si>
  <si>
    <t>【ニ．建築面積】</t>
  </si>
  <si>
    <t>指定確認検査機関名称(検査済証)</t>
  </si>
  <si>
    <t>×階別用途別床面積－階別用途別－用途２０</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</si>
  <si>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階別用途別床面積－階別用途別－床面積9</t>
  </si>
  <si>
    <t>各階平面図あり）</t>
  </si>
  <si>
    <t>対象外</t>
  </si>
  <si>
    <t>所有者フリガナ</t>
  </si>
  <si>
    <t>対象外</t>
    <rPh sb="0" eb="3">
      <t>タイショウガイ</t>
    </rPh>
    <phoneticPr fontId="19"/>
  </si>
  <si>
    <t>未実施　</t>
  </si>
  <si>
    <t>【イ．指摘の内容】</t>
  </si>
  <si>
    <t>【ハ．氏名】</t>
  </si>
  <si>
    <t>（別紙）階別用途別床面積－階別用途別－床面積5</t>
  </si>
  <si>
    <t>要是正の指摘あり</t>
  </si>
  <si>
    <t>既存不適格）</t>
  </si>
  <si>
    <t>【ロ．確認済証】</t>
  </si>
  <si>
    <t>階別用途別床面積－用途別－床面積4</t>
    <rPh sb="0" eb="1">
      <t>カイ</t>
    </rPh>
    <rPh sb="1" eb="2">
      <t>ベツ</t>
    </rPh>
    <rPh sb="2" eb="4">
      <t>ヨウト</t>
    </rPh>
    <rPh sb="4" eb="5">
      <t>ベツ</t>
    </rPh>
    <rPh sb="5" eb="8">
      <t>ユカメンセキ</t>
    </rPh>
    <rPh sb="9" eb="11">
      <t>ヨウト</t>
    </rPh>
    <rPh sb="11" eb="12">
      <t>ベツ</t>
    </rPh>
    <rPh sb="13" eb="16">
      <t>ユカメンセキ</t>
    </rPh>
    <phoneticPr fontId="19"/>
  </si>
  <si>
    <t>防火地域</t>
  </si>
  <si>
    <t>増築、改築、用途変更等の経過－年１</t>
    <rPh sb="0" eb="2">
      <t>ゾウチク</t>
    </rPh>
    <rPh sb="3" eb="5">
      <t>カイチク</t>
    </rPh>
    <rPh sb="6" eb="8">
      <t>ヨウト</t>
    </rPh>
    <rPh sb="8" eb="10">
      <t>ヘンコウ</t>
    </rPh>
    <rPh sb="10" eb="11">
      <t>トウ</t>
    </rPh>
    <rPh sb="12" eb="14">
      <t>ケイカ</t>
    </rPh>
    <phoneticPr fontId="19"/>
  </si>
  <si>
    <t>【イ．構造】</t>
  </si>
  <si>
    <t>【4.性能検証法等の適用】</t>
  </si>
  <si>
    <t>別紙：</t>
    <rPh sb="0" eb="2">
      <t>ベッシ</t>
    </rPh>
    <phoneticPr fontId="19"/>
  </si>
  <si>
    <t>）建築士</t>
    <rPh sb="1" eb="3">
      <t>ケンチク</t>
    </rPh>
    <rPh sb="3" eb="4">
      <t>シ</t>
    </rPh>
    <phoneticPr fontId="19"/>
  </si>
  <si>
    <t>階別用途別床面積－階別用途別－用途14</t>
  </si>
  <si>
    <t>耐火性能検証法</t>
  </si>
  <si>
    <t>パラペットの立上り面の劣化及び損傷の状況</t>
    <rPh sb="6" eb="8">
      <t>タチノボ</t>
    </rPh>
    <rPh sb="9" eb="10">
      <t>メン</t>
    </rPh>
    <rPh sb="11" eb="13">
      <t>レッカ</t>
    </rPh>
    <rPh sb="13" eb="15">
      <t>オ</t>
    </rPh>
    <rPh sb="15" eb="17">
      <t>ソンショウ</t>
    </rPh>
    <rPh sb="18" eb="20">
      <t>ジョウキョウ</t>
    </rPh>
    <phoneticPr fontId="19"/>
  </si>
  <si>
    <t>（別紙）階別用途別床面積－階別用途別－用途19</t>
  </si>
  <si>
    <t>(2)から(5)</t>
  </si>
  <si>
    <t>（別紙）階別用途別床面積－階別用途別－床面積23</t>
  </si>
  <si>
    <t>【イ．確認に要した図書】</t>
  </si>
  <si>
    <t>有</t>
  </si>
  <si>
    <t>改善措置の概要等3</t>
  </si>
  <si>
    <t>【ハ．完了検査に要した図書】</t>
  </si>
  <si>
    <t>【ニ．検査済証】</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</si>
  <si>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19"/>
  </si>
  <si>
    <t>【ホ．維持保全に関する準則又は計画】</t>
  </si>
  <si>
    <t>土台（木造に限る。）</t>
  </si>
  <si>
    <t>階）</t>
  </si>
  <si>
    <t>（第三面）</t>
  </si>
  <si>
    <t>調査等の概要</t>
  </si>
  <si>
    <t>建築面積</t>
  </si>
  <si>
    <t>【1.調査及び検査の状況】</t>
  </si>
  <si>
    <t>建築物等に係る不具合等の状況－不具合を把握した年月３</t>
    <rPh sb="15" eb="18">
      <t>フグアイ</t>
    </rPh>
    <rPh sb="19" eb="21">
      <t>ハアク</t>
    </rPh>
    <rPh sb="23" eb="25">
      <t>ネンゲツ</t>
    </rPh>
    <phoneticPr fontId="19"/>
  </si>
  <si>
    <t>（別紙）階別用途別床面積－階別用途別－用途3</t>
  </si>
  <si>
    <t>区画避難安全検証法（</t>
    <rPh sb="0" eb="2">
      <t>クカク</t>
    </rPh>
    <rPh sb="2" eb="4">
      <t>ヒナン</t>
    </rPh>
    <rPh sb="4" eb="6">
      <t>アンゼン</t>
    </rPh>
    <rPh sb="6" eb="9">
      <t>ケンショウホウ</t>
    </rPh>
    <phoneticPr fontId="19"/>
  </si>
  <si>
    <t>調　査　結　果　図</t>
  </si>
  <si>
    <t>【2.調査の状況】</t>
  </si>
  <si>
    <t>【ホ．電話番号】</t>
  </si>
  <si>
    <t>（別紙）階別用途別床面積－階別用途別－階40</t>
  </si>
  <si>
    <t>（敷地及び地盤）</t>
  </si>
  <si>
    <t>（建築物の外部）</t>
  </si>
  <si>
    <t>報告対象建築物－所在地（市区町村）</t>
    <rPh sb="0" eb="2">
      <t>ホウコク</t>
    </rPh>
    <rPh sb="2" eb="4">
      <t>タイショウ</t>
    </rPh>
    <rPh sb="12" eb="14">
      <t>シク</t>
    </rPh>
    <rPh sb="14" eb="16">
      <t>チョウソン</t>
    </rPh>
    <phoneticPr fontId="19"/>
  </si>
  <si>
    <t>（屋上及び屋根）</t>
  </si>
  <si>
    <t>（建築物の内部）</t>
  </si>
  <si>
    <t>【イ．該当建築材料の有無】</t>
  </si>
  <si>
    <t>床面積5-1（階別用途別）</t>
  </si>
  <si>
    <t>【4.耐震診断及び耐震改修の調査状況】</t>
  </si>
  <si>
    <t>防火設備の検査日</t>
  </si>
  <si>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19"/>
  </si>
  <si>
    <t>【6.備考】</t>
  </si>
  <si>
    <t>株式会社東京建築検査機構</t>
  </si>
  <si>
    <t>敷地及び地盤</t>
    <rPh sb="0" eb="2">
      <t>シキチ</t>
    </rPh>
    <rPh sb="2" eb="3">
      <t>オヨ</t>
    </rPh>
    <rPh sb="4" eb="6">
      <t>ジバン</t>
    </rPh>
    <phoneticPr fontId="19"/>
  </si>
  <si>
    <t>建築物等に係る不具合等の状況</t>
  </si>
  <si>
    <t>特定天井</t>
    <rPh sb="0" eb="2">
      <t>トクテイ</t>
    </rPh>
    <rPh sb="2" eb="4">
      <t>テンジョウ</t>
    </rPh>
    <phoneticPr fontId="19"/>
  </si>
  <si>
    <t>階別用途別床面積－階別用途別－床面積2</t>
  </si>
  <si>
    <t>指摘の内容（建築物の外部）[指摘なし]</t>
  </si>
  <si>
    <t>有効幅員の確保の状況</t>
    <rPh sb="8" eb="10">
      <t>ジョウキョウ</t>
    </rPh>
    <phoneticPr fontId="19"/>
  </si>
  <si>
    <t>電子</t>
    <rPh sb="0" eb="2">
      <t>でんし</t>
    </rPh>
    <phoneticPr fontId="21" type="Hiragana"/>
  </si>
  <si>
    <t>建築物名称</t>
    <rPh sb="0" eb="3">
      <t>ケンチクブツ</t>
    </rPh>
    <rPh sb="3" eb="5">
      <t>メイショウ</t>
    </rPh>
    <phoneticPr fontId="19"/>
  </si>
  <si>
    <t>（別紙）階別用途別床面積－階別用途別－用途29</t>
  </si>
  <si>
    <t>床面積</t>
    <rPh sb="0" eb="3">
      <t>ユカメンセキ</t>
    </rPh>
    <phoneticPr fontId="19"/>
  </si>
  <si>
    <t>（該当する室）</t>
  </si>
  <si>
    <t>有（飛散防止措置無）</t>
    <rPh sb="8" eb="9">
      <t>ナシ</t>
    </rPh>
    <phoneticPr fontId="19"/>
  </si>
  <si>
    <t>該当する室有（飛散防止措置無）</t>
  </si>
  <si>
    <t>防火地域等[その他]</t>
  </si>
  <si>
    <t>(30)から(40)</t>
  </si>
  <si>
    <t>株式会社ジェイ・イー・サポート</t>
  </si>
  <si>
    <t>年月日２（増築，改築，用途変更等の経過）</t>
  </si>
  <si>
    <t>【ロ．耐震改修の実施の有無】</t>
    <rPh sb="5" eb="7">
      <t>カイシュウ</t>
    </rPh>
    <phoneticPr fontId="19"/>
  </si>
  <si>
    <t>予定なし</t>
  </si>
  <si>
    <t>調査及び検査の状況－昇降機等の検査－実施－日</t>
    <rPh sb="0" eb="2">
      <t>チョウサ</t>
    </rPh>
    <rPh sb="2" eb="3">
      <t>オヨ</t>
    </rPh>
    <rPh sb="4" eb="6">
      <t>ケンサ</t>
    </rPh>
    <rPh sb="7" eb="9">
      <t>ジョウキョウ</t>
    </rPh>
    <rPh sb="15" eb="17">
      <t>ケンサ</t>
    </rPh>
    <rPh sb="21" eb="22">
      <t>ヒ</t>
    </rPh>
    <phoneticPr fontId="19"/>
  </si>
  <si>
    <t>管理者フリガナ</t>
  </si>
  <si>
    <t>(42)</t>
  </si>
  <si>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19"/>
  </si>
  <si>
    <t>(45)</t>
  </si>
  <si>
    <t>　【6.調査及び検査の状況】</t>
  </si>
  <si>
    <t>調査等の概要</t>
    <rPh sb="0" eb="2">
      <t>チョウサ</t>
    </rPh>
    <rPh sb="2" eb="3">
      <t>ナド</t>
    </rPh>
    <rPh sb="4" eb="5">
      <t>ガイ</t>
    </rPh>
    <rPh sb="5" eb="6">
      <t>ヨウ</t>
    </rPh>
    <phoneticPr fontId="19"/>
  </si>
  <si>
    <t>（別紙）階別用途別床面積－階別用途別－用途25</t>
  </si>
  <si>
    <t>（理由：</t>
    <rPh sb="1" eb="3">
      <t>リユウ</t>
    </rPh>
    <phoneticPr fontId="19"/>
  </si>
  <si>
    <t>×調査者（その他）－資格３</t>
    <rPh sb="7" eb="8">
      <t>タ</t>
    </rPh>
    <rPh sb="10" eb="12">
      <t>シカク</t>
    </rPh>
    <phoneticPr fontId="19"/>
  </si>
  <si>
    <t>）</t>
  </si>
  <si>
    <t>階別用途別床面積－階別用途別－階14</t>
  </si>
  <si>
    <t>【7.建築物等に係る不具合等の状況】</t>
  </si>
  <si>
    <t>指摘の内容（敷地及び地盤）[（既存不適格）]</t>
  </si>
  <si>
    <t>　建築基準法第12条第１項の規定による定期調査の結果を報告します。この報告書に記載の事項は、事実に相違ありません。</t>
  </si>
  <si>
    <t>昇降機等の検査[未実施]</t>
  </si>
  <si>
    <t>【イ．氏名のフリガナ】</t>
  </si>
  <si>
    <t>【ロ．氏名】</t>
  </si>
  <si>
    <t>【ハ．郵便番号】</t>
  </si>
  <si>
    <t>【ニ．住所】</t>
  </si>
  <si>
    <t>屋上周りの状況（屋上面を除く。）</t>
    <rPh sb="5" eb="7">
      <t>ジョウキョウ</t>
    </rPh>
    <phoneticPr fontId="19"/>
  </si>
  <si>
    <t>確認済証[無]</t>
  </si>
  <si>
    <t>【ホ．郵便番号】</t>
  </si>
  <si>
    <t>（別紙）階別用途別床面積－階別用途別－床面積9</t>
  </si>
  <si>
    <t>調査者（その他）－勤務先２</t>
    <rPh sb="9" eb="12">
      <t>キンムサキ</t>
    </rPh>
    <phoneticPr fontId="19"/>
  </si>
  <si>
    <t>【ト．電話番号】</t>
  </si>
  <si>
    <t>【ニ．用途】</t>
  </si>
  <si>
    <t>×報告者氏名－会社名</t>
    <rPh sb="1" eb="4">
      <t>ホウコクシャ</t>
    </rPh>
    <rPh sb="4" eb="6">
      <t>シメイ</t>
    </rPh>
    <rPh sb="7" eb="9">
      <t>カイシャ</t>
    </rPh>
    <rPh sb="9" eb="10">
      <t>メイ</t>
    </rPh>
    <phoneticPr fontId="19"/>
  </si>
  <si>
    <t>【ハ．改善予定の有無】</t>
  </si>
  <si>
    <t>建築物等に係る不具合等の状況－考えられる原因３</t>
    <rPh sb="15" eb="16">
      <t>カンガ</t>
    </rPh>
    <rPh sb="20" eb="22">
      <t>ゲンイン</t>
    </rPh>
    <phoneticPr fontId="19"/>
  </si>
  <si>
    <t>（別紙）階別用途別床面積－階別用途別－階11</t>
  </si>
  <si>
    <t>【3.石綿を添加した建築材料の調査状況】　　　　　 　</t>
  </si>
  <si>
    <t>有（飛散防止措置有）</t>
  </si>
  <si>
    <t>【イ．耐震診断の実施の有無】</t>
  </si>
  <si>
    <t>昇降機等の検査日</t>
  </si>
  <si>
    <t>【ハ．改善の状況】</t>
  </si>
  <si>
    <t xml:space="preserve">考えられる原因
</t>
  </si>
  <si>
    <t>（別紙）階別用途別床面積－階別用途別－床面積39</t>
  </si>
  <si>
    <t>改善(予定)年月</t>
  </si>
  <si>
    <t>性能検証法の適用[防火区画検証法]</t>
  </si>
  <si>
    <t>（別紙）階別用途別床面積－階別用途別－階15</t>
  </si>
  <si>
    <t>改善措置の概要等</t>
  </si>
  <si>
    <t>4.第三面関係</t>
  </si>
  <si>
    <t>第２種中高層住居専用地域</t>
  </si>
  <si>
    <t>新潟県</t>
  </si>
  <si>
    <t>乗降ロビー等の排煙設備の設置の状況</t>
  </si>
  <si>
    <t>日</t>
    <rPh sb="0" eb="1">
      <t>ニチ</t>
    </rPh>
    <phoneticPr fontId="19"/>
  </si>
  <si>
    <t>月</t>
    <rPh sb="0" eb="1">
      <t>ツキ</t>
    </rPh>
    <phoneticPr fontId="19"/>
  </si>
  <si>
    <t>防火区画</t>
    <rPh sb="0" eb="2">
      <t>ボウカ</t>
    </rPh>
    <rPh sb="2" eb="4">
      <t>クカク</t>
    </rPh>
    <phoneticPr fontId="19"/>
  </si>
  <si>
    <t>調査者氏名</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</si>
  <si>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19"/>
  </si>
  <si>
    <t>号</t>
    <rPh sb="0" eb="1">
      <t>ゴウ</t>
    </rPh>
    <phoneticPr fontId="19"/>
  </si>
  <si>
    <t>月</t>
    <rPh sb="0" eb="1">
      <t>ガツ</t>
    </rPh>
    <phoneticPr fontId="19"/>
  </si>
  <si>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19"/>
  </si>
  <si>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19"/>
  </si>
  <si>
    <t>判定：</t>
    <rPh sb="0" eb="2">
      <t>ハンテイ</t>
    </rPh>
    <phoneticPr fontId="19"/>
  </si>
  <si>
    <t>その他（</t>
  </si>
  <si>
    <t>検査による指摘の概要－改善予定の有無－有－和暦</t>
  </si>
  <si>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</si>
  <si>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t>
  </si>
  <si>
    <t>定期報告の対象建築物</t>
    <rPh sb="0" eb="2">
      <t>テイキ</t>
    </rPh>
    <rPh sb="2" eb="4">
      <t>ホウコク</t>
    </rPh>
    <rPh sb="5" eb="7">
      <t>タイショウ</t>
    </rPh>
    <rPh sb="7" eb="10">
      <t>ケンチクブツ</t>
    </rPh>
    <phoneticPr fontId="19"/>
  </si>
  <si>
    <t>指摘の概要（その他）</t>
  </si>
  <si>
    <t>敷地内の排水の状況</t>
  </si>
  <si>
    <t>年月日１（増築，改築，用途変更等の経過）</t>
  </si>
  <si>
    <t>㎡</t>
  </si>
  <si>
    <t>【ハ．敷地面積】　</t>
  </si>
  <si>
    <t>関係写真</t>
  </si>
  <si>
    <t>避難施設等</t>
  </si>
  <si>
    <t>(4)から(5)</t>
  </si>
  <si>
    <t>（別紙）階別用途別床面積－階別用途別－用途26</t>
  </si>
  <si>
    <t>【ホ．延べ面積】</t>
  </si>
  <si>
    <t>二級建築士</t>
    <rPh sb="0" eb="2">
      <t>ニキュウ</t>
    </rPh>
    <phoneticPr fontId="19"/>
  </si>
  <si>
    <t>補強コンクリートブロック造の外壁躯体の劣化及び損傷の状況</t>
    <rPh sb="21" eb="23">
      <t>オ</t>
    </rPh>
    <phoneticPr fontId="19"/>
  </si>
  <si>
    <t>階</t>
    <rPh sb="0" eb="1">
      <t>カイ</t>
    </rPh>
    <phoneticPr fontId="19"/>
  </si>
  <si>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19"/>
  </si>
  <si>
    <t>コンクリート系パネル（帳壁を含む。）の劣化及び損傷の状況</t>
    <rPh sb="6" eb="7">
      <t>ケイ</t>
    </rPh>
    <rPh sb="11" eb="12">
      <t>チョウ</t>
    </rPh>
    <rPh sb="12" eb="13">
      <t>カベ</t>
    </rPh>
    <rPh sb="21" eb="23">
      <t>オ</t>
    </rPh>
    <phoneticPr fontId="19"/>
  </si>
  <si>
    <t>月</t>
  </si>
  <si>
    <t>×階別用途別床面積－階別用途別－用途１７</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</si>
  <si>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調査の状況－その他－改善予定の有無－有□</t>
    <rPh sb="0" eb="2">
      <t>チョウサ</t>
    </rPh>
    <rPh sb="3" eb="5">
      <t>ジョウキョウ</t>
    </rPh>
    <rPh sb="8" eb="9">
      <t>タ</t>
    </rPh>
    <rPh sb="10" eb="14">
      <t>カイゼンヨテイ</t>
    </rPh>
    <rPh sb="15" eb="20">
      <t>ウムーアリシカク</t>
    </rPh>
    <phoneticPr fontId="19"/>
  </si>
  <si>
    <t>日　概要（</t>
  </si>
  <si>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19"/>
  </si>
  <si>
    <t>日実施</t>
    <rPh sb="0" eb="1">
      <t>ヒ</t>
    </rPh>
    <rPh sb="1" eb="3">
      <t>ジッシ</t>
    </rPh>
    <phoneticPr fontId="19"/>
  </si>
  <si>
    <t>事務所登録</t>
    <rPh sb="0" eb="5">
      <t>ジムショトウロク</t>
    </rPh>
    <phoneticPr fontId="19"/>
  </si>
  <si>
    <t>（別紙）階別用途別床面積－階別用途別－床面積31</t>
  </si>
  <si>
    <t>市街化調整区域</t>
  </si>
  <si>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19"/>
  </si>
  <si>
    <t>実施</t>
  </si>
  <si>
    <t>に改善予定）</t>
    <rPh sb="1" eb="3">
      <t>カイゼン</t>
    </rPh>
    <rPh sb="3" eb="5">
      <t>ヨテイ</t>
    </rPh>
    <phoneticPr fontId="19"/>
  </si>
  <si>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19"/>
  </si>
  <si>
    <t>に実施予定）</t>
    <rPh sb="1" eb="3">
      <t>ジッシ</t>
    </rPh>
    <rPh sb="3" eb="5">
      <t>ヨテイ</t>
    </rPh>
    <phoneticPr fontId="19"/>
  </si>
  <si>
    <t>指定なし</t>
    <rPh sb="0" eb="2">
      <t>シテイ</t>
    </rPh>
    <phoneticPr fontId="19"/>
  </si>
  <si>
    <t>警報設備</t>
    <rPh sb="0" eb="2">
      <t>ケイホウ</t>
    </rPh>
    <rPh sb="2" eb="4">
      <t>セツビ</t>
    </rPh>
    <phoneticPr fontId="19"/>
  </si>
  <si>
    <t>）建築士事務所</t>
  </si>
  <si>
    <t>確認に要した図面[各階平面図あり]</t>
  </si>
  <si>
    <t>防火設備の検査[未実施]</t>
  </si>
  <si>
    <t>）登録</t>
    <rPh sb="1" eb="3">
      <t>トウロク</t>
    </rPh>
    <phoneticPr fontId="19"/>
  </si>
  <si>
    <t>×調査者（代表）－資格２</t>
    <rPh sb="1" eb="4">
      <t>チョウサシャ</t>
    </rPh>
    <rPh sb="5" eb="7">
      <t>ダイヒョウ</t>
    </rPh>
    <rPh sb="9" eb="11">
      <t>シカク</t>
    </rPh>
    <phoneticPr fontId="19"/>
  </si>
  <si>
    <t>有</t>
    <rPh sb="0" eb="1">
      <t>ア</t>
    </rPh>
    <phoneticPr fontId="19"/>
  </si>
  <si>
    <t>無</t>
    <rPh sb="0" eb="1">
      <t>ナシ</t>
    </rPh>
    <phoneticPr fontId="19"/>
  </si>
  <si>
    <t>基礎</t>
  </si>
  <si>
    <t>日報告）</t>
    <rPh sb="0" eb="1">
      <t>ヒ</t>
    </rPh>
    <rPh sb="1" eb="3">
      <t>ホウコク</t>
    </rPh>
    <phoneticPr fontId="19"/>
  </si>
  <si>
    <t>不具合等の概要3</t>
  </si>
  <si>
    <t>（別紙）階別用途別床面積－階別用途別－用途6</t>
  </si>
  <si>
    <t>（別紙）階別用途別床面積－階別用途別－階35</t>
  </si>
  <si>
    <t>調査者（代表）－勤務先４</t>
    <rPh sb="8" eb="11">
      <t>キンムサキ</t>
    </rPh>
    <phoneticPr fontId="19"/>
  </si>
  <si>
    <t>土台の沈下等の状況</t>
    <rPh sb="0" eb="2">
      <t>ドダイ</t>
    </rPh>
    <rPh sb="5" eb="6">
      <t>トウ</t>
    </rPh>
    <phoneticPr fontId="19"/>
  </si>
  <si>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19"/>
  </si>
  <si>
    <t>調　査　項　目</t>
    <rPh sb="0" eb="1">
      <t>チョウ</t>
    </rPh>
    <rPh sb="2" eb="3">
      <t>サ</t>
    </rPh>
    <phoneticPr fontId="19"/>
  </si>
  <si>
    <t>調査者（その他）－勤務先１</t>
  </si>
  <si>
    <t>（別紙）階別用途別床面積－階別用途別－階10</t>
  </si>
  <si>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19"/>
  </si>
  <si>
    <t>組積造の塀又は補強コンクリートブロック造の塀等の劣化及び損傷の状況</t>
    <rPh sb="24" eb="26">
      <t>レッカ</t>
    </rPh>
    <rPh sb="26" eb="27">
      <t>オヨ</t>
    </rPh>
    <rPh sb="28" eb="30">
      <t>ソンショウ</t>
    </rPh>
    <rPh sb="31" eb="33">
      <t>ジョウキョウ</t>
    </rPh>
    <phoneticPr fontId="19"/>
  </si>
  <si>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19"/>
  </si>
  <si>
    <t>増築、改築、用途変更等の経過－年３</t>
    <rPh sb="0" eb="2">
      <t>ゾウチク</t>
    </rPh>
    <rPh sb="3" eb="5">
      <t>カイチク</t>
    </rPh>
    <rPh sb="6" eb="8">
      <t>ヨウト</t>
    </rPh>
    <rPh sb="8" eb="10">
      <t>ヘンコウ</t>
    </rPh>
    <rPh sb="10" eb="11">
      <t>トウ</t>
    </rPh>
    <rPh sb="12" eb="14">
      <t>ケイカ</t>
    </rPh>
    <phoneticPr fontId="19"/>
  </si>
  <si>
    <t>指摘の内容（避難施設等）[指摘なし]</t>
  </si>
  <si>
    <t>建築物の外部</t>
    <rPh sb="0" eb="3">
      <t>ケンチクブツ</t>
    </rPh>
    <rPh sb="4" eb="6">
      <t>ガイブ</t>
    </rPh>
    <phoneticPr fontId="19"/>
  </si>
  <si>
    <t>（別紙）階別用途別床面積－階別用途別－用途20</t>
  </si>
  <si>
    <t>　この様式には、第三十六号の二様式に記入した内容と同一の内容を記入してください。なお、第一面の５欄の「ロ」及び「ニ」は同様式第三面の２欄から４欄において指摘があつた項目について、第一面の７欄の「ハ」は同様式第四面に記入されたものについて、すべて記入してください。</t>
    <rPh sb="59" eb="60">
      <t>ドウ</t>
    </rPh>
    <rPh sb="60" eb="62">
      <t>ヨウシキ</t>
    </rPh>
    <phoneticPr fontId="19"/>
  </si>
  <si>
    <t>外壁</t>
  </si>
  <si>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19"/>
  </si>
  <si>
    <t>（別紙）階別用途別床面積－階別用途別－床面積21</t>
  </si>
  <si>
    <t>階段</t>
  </si>
  <si>
    <t>－</t>
  </si>
  <si>
    <t>建築物等に係る不具合等の状況－改善措置の概要等２</t>
  </si>
  <si>
    <t>【パターン１】</t>
  </si>
  <si>
    <t>窓サッシ等</t>
    <rPh sb="0" eb="1">
      <t>マド</t>
    </rPh>
    <phoneticPr fontId="19"/>
  </si>
  <si>
    <t>特定建築物調査員</t>
  </si>
  <si>
    <t>サッシ等の劣化及び損傷の状況</t>
    <rPh sb="3" eb="4">
      <t>トウ</t>
    </rPh>
    <rPh sb="5" eb="7">
      <t>レッカ</t>
    </rPh>
    <rPh sb="7" eb="9">
      <t>オ</t>
    </rPh>
    <rPh sb="9" eb="11">
      <t>ソンショウ</t>
    </rPh>
    <rPh sb="12" eb="14">
      <t>ジョウキョウ</t>
    </rPh>
    <phoneticPr fontId="19"/>
  </si>
  <si>
    <t>（別紙）階別用途別床面積－階別用途別－床面積4</t>
  </si>
  <si>
    <t>（別紙）階別用途別床面積－階別用途別－用途11</t>
  </si>
  <si>
    <t>住所（代表となる調査者）</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</si>
  <si>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</si>
  <si>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19"/>
  </si>
  <si>
    <t>屋上面</t>
  </si>
  <si>
    <t>一般財団法人日本建築センター</t>
  </si>
  <si>
    <t>（別紙）階別用途別床面積－階別用途別－用途10</t>
  </si>
  <si>
    <t>屋上周り（屋上面を除く。）</t>
    <rPh sb="0" eb="2">
      <t>オクジョウ</t>
    </rPh>
    <rPh sb="2" eb="3">
      <t>マワ</t>
    </rPh>
    <rPh sb="5" eb="7">
      <t>オクジョウ</t>
    </rPh>
    <rPh sb="7" eb="8">
      <t>メン</t>
    </rPh>
    <rPh sb="9" eb="10">
      <t>ノゾ</t>
    </rPh>
    <phoneticPr fontId="19"/>
  </si>
  <si>
    <t>×調査者（その他）－勤務先４</t>
    <rPh sb="10" eb="13">
      <t>キンムサキ</t>
    </rPh>
    <phoneticPr fontId="19"/>
  </si>
  <si>
    <t>調査及び検査の状況－昇降機等の検査－実施－月</t>
    <rPh sb="0" eb="2">
      <t>チョウサ</t>
    </rPh>
    <rPh sb="2" eb="3">
      <t>オヨ</t>
    </rPh>
    <rPh sb="4" eb="6">
      <t>ケンサ</t>
    </rPh>
    <rPh sb="7" eb="9">
      <t>ジョウキョウ</t>
    </rPh>
    <rPh sb="15" eb="17">
      <t>ケンサ</t>
    </rPh>
    <rPh sb="21" eb="22">
      <t>ツキ</t>
    </rPh>
    <phoneticPr fontId="19"/>
  </si>
  <si>
    <t>屋根の劣化及び損傷の状況</t>
    <rPh sb="0" eb="2">
      <t>ヤネ</t>
    </rPh>
    <rPh sb="3" eb="5">
      <t>レッカ</t>
    </rPh>
    <rPh sb="5" eb="7">
      <t>オ</t>
    </rPh>
    <rPh sb="7" eb="9">
      <t>ソンショウ</t>
    </rPh>
    <rPh sb="10" eb="12">
      <t>ジョウキョウ</t>
    </rPh>
    <phoneticPr fontId="19"/>
  </si>
  <si>
    <t>ⅳ．</t>
  </si>
  <si>
    <t>階別用途別床面積－階別用途別－用途18</t>
  </si>
  <si>
    <t>補強コンクリートブロック造の壁の室内に面する部分の躯体の劣化及び損傷の状況</t>
    <rPh sb="30" eb="32">
      <t>オ</t>
    </rPh>
    <phoneticPr fontId="19"/>
  </si>
  <si>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19"/>
  </si>
  <si>
    <t>旭川市　建築部　建築指導課</t>
    <rPh sb="0" eb="3">
      <t>アサヒカワシ</t>
    </rPh>
    <rPh sb="4" eb="7">
      <t>ケンチクブ</t>
    </rPh>
    <rPh sb="8" eb="13">
      <t>ケンチクシドウカ</t>
    </rPh>
    <phoneticPr fontId="19"/>
  </si>
  <si>
    <t>調査の状況－その他－改善予定の有無－無□</t>
    <rPh sb="0" eb="2">
      <t>チョウサ</t>
    </rPh>
    <rPh sb="3" eb="5">
      <t>ジョウキョウ</t>
    </rPh>
    <rPh sb="8" eb="9">
      <t>タ</t>
    </rPh>
    <rPh sb="10" eb="14">
      <t>カイゼンヨテイ</t>
    </rPh>
    <rPh sb="15" eb="17">
      <t>ウム</t>
    </rPh>
    <rPh sb="18" eb="19">
      <t>ナシ</t>
    </rPh>
    <phoneticPr fontId="19"/>
  </si>
  <si>
    <t>（別紙）階別用途別床面積－階別用途別－階4</t>
  </si>
  <si>
    <t>所在地（報告対象建築物）</t>
  </si>
  <si>
    <t>準耐火性能等の確保の状況</t>
    <rPh sb="3" eb="5">
      <t>セイノウ</t>
    </rPh>
    <rPh sb="5" eb="6">
      <t>トウ</t>
    </rPh>
    <rPh sb="7" eb="9">
      <t>カクホ</t>
    </rPh>
    <rPh sb="10" eb="12">
      <t>ジョウキョウ</t>
    </rPh>
    <phoneticPr fontId="19"/>
  </si>
  <si>
    <t>（別紙）階別用途別床面積－階別用途別－床面積17</t>
  </si>
  <si>
    <t>(注意)</t>
    <rPh sb="1" eb="3">
      <t>チュウイ</t>
    </rPh>
    <phoneticPr fontId="19"/>
  </si>
  <si>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19"/>
  </si>
  <si>
    <t>A</t>
  </si>
  <si>
    <t>別添１様式（Ａ３）</t>
    <rPh sb="0" eb="2">
      <t>ベッテン</t>
    </rPh>
    <rPh sb="3" eb="5">
      <t>ヨウシキ</t>
    </rPh>
    <phoneticPr fontId="19"/>
  </si>
  <si>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19"/>
  </si>
  <si>
    <t>建築物及びその敷地の概要－構造－その他□</t>
    <rPh sb="0" eb="3">
      <t>ケンチクブツ</t>
    </rPh>
    <rPh sb="3" eb="4">
      <t>オヨ</t>
    </rPh>
    <rPh sb="7" eb="9">
      <t>シキチ</t>
    </rPh>
    <rPh sb="10" eb="12">
      <t>ガイヨウ</t>
    </rPh>
    <rPh sb="13" eb="15">
      <t>コウゾウ</t>
    </rPh>
    <rPh sb="18" eb="19">
      <t>タ</t>
    </rPh>
    <phoneticPr fontId="19"/>
  </si>
  <si>
    <t>石綿等を添加した建築材料</t>
  </si>
  <si>
    <t>耐震改修の実施の有無[無]</t>
  </si>
  <si>
    <t>完了番号</t>
  </si>
  <si>
    <t>特記事項</t>
  </si>
  <si>
    <t>一級建築士</t>
    <rPh sb="0" eb="2">
      <t>イッキュウ</t>
    </rPh>
    <rPh sb="2" eb="5">
      <t>ケンチクシ</t>
    </rPh>
    <phoneticPr fontId="19"/>
  </si>
  <si>
    <t>排煙設備等</t>
  </si>
  <si>
    <t>階別用途別床面積－階別用途別－床面積17</t>
  </si>
  <si>
    <t>建築物等に係る不具合等の状況－改善（予定）年月１</t>
    <rPh sb="15" eb="17">
      <t>カイゼン</t>
    </rPh>
    <rPh sb="18" eb="20">
      <t>ヨテイ</t>
    </rPh>
    <rPh sb="21" eb="22">
      <t>ネン</t>
    </rPh>
    <rPh sb="22" eb="23">
      <t>ガツ</t>
    </rPh>
    <phoneticPr fontId="19"/>
  </si>
  <si>
    <t>（別紙）階別用途別床面積－階別用途別－階5</t>
  </si>
  <si>
    <t>調査結果</t>
  </si>
  <si>
    <t>調査者（代表）－資格２</t>
    <rPh sb="0" eb="3">
      <t>チョウサシャ</t>
    </rPh>
    <rPh sb="4" eb="6">
      <t>ダイヒョウ</t>
    </rPh>
    <rPh sb="8" eb="10">
      <t>シカク</t>
    </rPh>
    <phoneticPr fontId="19"/>
  </si>
  <si>
    <t>管理者（所有者）様</t>
    <rPh sb="0" eb="3">
      <t>カンリシャ</t>
    </rPh>
    <rPh sb="4" eb="7">
      <t>ショユウシャ</t>
    </rPh>
    <rPh sb="8" eb="9">
      <t>サマ</t>
    </rPh>
    <phoneticPr fontId="19"/>
  </si>
  <si>
    <t>(8)から(9)</t>
  </si>
  <si>
    <t>報告対象建築物－所在地（町名）</t>
    <rPh sb="0" eb="2">
      <t>ホウコク</t>
    </rPh>
    <rPh sb="2" eb="4">
      <t>タイショウ</t>
    </rPh>
    <rPh sb="12" eb="14">
      <t>チョウメイ</t>
    </rPh>
    <phoneticPr fontId="19"/>
  </si>
  <si>
    <t>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2" eb="4">
      <t>ショルイ</t>
    </rPh>
    <rPh sb="6" eb="8">
      <t>チョウサ</t>
    </rPh>
    <rPh sb="9" eb="11">
      <t>ケッカ</t>
    </rPh>
    <rPh sb="12" eb="13">
      <t>ヨウ</t>
    </rPh>
    <rPh sb="13" eb="15">
      <t>ゼセイ</t>
    </rPh>
    <rPh sb="19" eb="21">
      <t>キゾン</t>
    </rPh>
    <rPh sb="21" eb="24">
      <t>フテキカク</t>
    </rPh>
    <rPh sb="29" eb="31">
      <t>コウモク</t>
    </rPh>
    <rPh sb="35" eb="37">
      <t>サクセイ</t>
    </rPh>
    <rPh sb="48" eb="50">
      <t>キゾン</t>
    </rPh>
    <rPh sb="50" eb="53">
      <t>フテキカク</t>
    </rPh>
    <rPh sb="54" eb="55">
      <t>オヨ</t>
    </rPh>
    <rPh sb="57" eb="59">
      <t>シテキ</t>
    </rPh>
    <rPh sb="63" eb="65">
      <t>コウモク</t>
    </rPh>
    <rPh sb="71" eb="73">
      <t>トッキ</t>
    </rPh>
    <rPh sb="76" eb="78">
      <t>ジコウ</t>
    </rPh>
    <rPh sb="83" eb="85">
      <t>ヒツヨウ</t>
    </rPh>
    <rPh sb="86" eb="87">
      <t>オウ</t>
    </rPh>
    <rPh sb="89" eb="91">
      <t>サクセイ</t>
    </rPh>
    <rPh sb="99" eb="100">
      <t>ヨウ</t>
    </rPh>
    <rPh sb="100" eb="102">
      <t>ゼセイ</t>
    </rPh>
    <rPh sb="104" eb="106">
      <t>コウモク</t>
    </rPh>
    <rPh sb="109" eb="111">
      <t>バアイ</t>
    </rPh>
    <rPh sb="115" eb="117">
      <t>ショルイ</t>
    </rPh>
    <rPh sb="118" eb="120">
      <t>ショウリャク</t>
    </rPh>
    <rPh sb="123" eb="124">
      <t>カマ</t>
    </rPh>
    <phoneticPr fontId="19"/>
  </si>
  <si>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19"/>
  </si>
  <si>
    <t>階別用途別床面積－階別用途別－階9</t>
  </si>
  <si>
    <t>建築物等に係る不具合等の状況－不具合を把握した年月１</t>
    <rPh sb="15" eb="18">
      <t>フグアイ</t>
    </rPh>
    <rPh sb="19" eb="21">
      <t>ハアク</t>
    </rPh>
    <rPh sb="23" eb="24">
      <t>ネン</t>
    </rPh>
    <rPh sb="24" eb="25">
      <t>ガツ</t>
    </rPh>
    <phoneticPr fontId="19"/>
  </si>
  <si>
    <t>×階別用途別床面積－階別用途別－用途１９</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</si>
  <si>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【ハ．不具合等の概要】</t>
    <rPh sb="8" eb="10">
      <t>ガイヨウ</t>
    </rPh>
    <phoneticPr fontId="19"/>
  </si>
  <si>
    <t>ⅱ．</t>
  </si>
  <si>
    <t>【イ．防火地域等】</t>
    <rPh sb="7" eb="8">
      <t>トウ</t>
    </rPh>
    <phoneticPr fontId="19"/>
  </si>
  <si>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19"/>
  </si>
  <si>
    <t>階別用途別床面積－階別用途別－階7</t>
  </si>
  <si>
    <t>ⅰ．</t>
  </si>
  <si>
    <t>指定確認検査機関名称(確認済証)</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</si>
  <si>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19"/>
  </si>
  <si>
    <t>防火区画検証法</t>
  </si>
  <si>
    <t>　１欄の「ロ」から「ホ」までは、報告の対象となっていない場合には「未実施」のチェックボックスに「レ」マークを入れてください。</t>
  </si>
  <si>
    <t>指摘の概要（建築物の内部）</t>
  </si>
  <si>
    <t>階別用途別床面積－階別用途別－階5</t>
  </si>
  <si>
    <t>特定建築物調査員</t>
    <rPh sb="0" eb="2">
      <t>トクテイ</t>
    </rPh>
    <rPh sb="2" eb="5">
      <t>ケンチクブツ</t>
    </rPh>
    <rPh sb="5" eb="8">
      <t>チョウサイン</t>
    </rPh>
    <phoneticPr fontId="19"/>
  </si>
  <si>
    <t>（別紙）階別用途別床面積－階別用途別－用途14</t>
  </si>
  <si>
    <t>【イ．資格】</t>
  </si>
  <si>
    <t>管理者－郵便番号</t>
  </si>
  <si>
    <t>（別紙）階別用途別床面積－階別用途別－床面積28</t>
  </si>
  <si>
    <t>　３欄の「イ」は、調査者の有する資格について記入してください。調査者が特定建築物調査員である場合は、特定建築物調査員資格者証の交付番号を「特定建築物調査員」の番号欄に記入してください。</t>
    <rPh sb="35" eb="37">
      <t>トクテイ</t>
    </rPh>
    <rPh sb="37" eb="40">
      <t>ケンチクブツ</t>
    </rPh>
    <rPh sb="40" eb="43">
      <t>チョウサイン</t>
    </rPh>
    <rPh sb="50" eb="52">
      <t>トクテイ</t>
    </rPh>
    <rPh sb="52" eb="55">
      <t>ケンチクブツ</t>
    </rPh>
    <rPh sb="55" eb="58">
      <t>チョウサイン</t>
    </rPh>
    <rPh sb="58" eb="61">
      <t>シカクシャ</t>
    </rPh>
    <rPh sb="61" eb="62">
      <t>ショウ</t>
    </rPh>
    <rPh sb="63" eb="65">
      <t>コウフ</t>
    </rPh>
    <rPh sb="65" eb="67">
      <t>バンゴウ</t>
    </rPh>
    <rPh sb="69" eb="71">
      <t>トクテイ</t>
    </rPh>
    <rPh sb="71" eb="74">
      <t>ケンチクブツ</t>
    </rPh>
    <rPh sb="74" eb="77">
      <t>チョウサイン</t>
    </rPh>
    <rPh sb="79" eb="81">
      <t>バンゴウ</t>
    </rPh>
    <rPh sb="81" eb="82">
      <t>ラン</t>
    </rPh>
    <rPh sb="83" eb="85">
      <t>キニュウ</t>
    </rPh>
    <phoneticPr fontId="19"/>
  </si>
  <si>
    <t>　１欄の「ハ」から「ホ」までは、直前の報告について、それぞれ記入してください。</t>
  </si>
  <si>
    <t>警報設備</t>
  </si>
  <si>
    <t>定期調査報告書（別紙）</t>
    <rPh sb="8" eb="10">
      <t>ベッシ</t>
    </rPh>
    <phoneticPr fontId="19"/>
  </si>
  <si>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19"/>
  </si>
  <si>
    <t>区分</t>
    <rPh sb="0" eb="2">
      <t>クブン</t>
    </rPh>
    <phoneticPr fontId="19"/>
  </si>
  <si>
    <t>調査及び検査の状況－防火設備の検査－未実施□</t>
    <rPh sb="0" eb="2">
      <t>チョウサ</t>
    </rPh>
    <rPh sb="2" eb="3">
      <t>オヨ</t>
    </rPh>
    <rPh sb="4" eb="6">
      <t>ケンサ</t>
    </rPh>
    <rPh sb="7" eb="9">
      <t>ジョウキョウ</t>
    </rPh>
    <rPh sb="15" eb="17">
      <t>ケンサ</t>
    </rPh>
    <rPh sb="18" eb="21">
      <t>ミジッシ</t>
    </rPh>
    <phoneticPr fontId="19"/>
  </si>
  <si>
    <t>（その他の調査者2）</t>
  </si>
  <si>
    <t>所有者－氏名</t>
  </si>
  <si>
    <t>※印の欄は記入しないでください</t>
  </si>
  <si>
    <t>調査による指摘の概要－指摘の内容－指摘なし□</t>
    <rPh sb="0" eb="2">
      <t>チョウサ</t>
    </rPh>
    <rPh sb="5" eb="7">
      <t>シテキ</t>
    </rPh>
    <rPh sb="8" eb="10">
      <t>ガイヨウ</t>
    </rPh>
    <rPh sb="11" eb="13">
      <t>シテキ</t>
    </rPh>
    <rPh sb="14" eb="16">
      <t>ナイヨウ</t>
    </rPh>
    <rPh sb="17" eb="19">
      <t>シテキ</t>
    </rPh>
    <phoneticPr fontId="19"/>
  </si>
  <si>
    <t>（その他の管理者２）</t>
    <rPh sb="5" eb="8">
      <t>カンリシャ</t>
    </rPh>
    <phoneticPr fontId="19"/>
  </si>
  <si>
    <t>必ず記入してください</t>
  </si>
  <si>
    <t>管理者－住所</t>
  </si>
  <si>
    <t>（別紙）階別用途別床面積－階別用途別－階7</t>
  </si>
  <si>
    <t>調査及び検査の状況－今回の調査－和暦</t>
    <rPh sb="0" eb="2">
      <t>チョウサ</t>
    </rPh>
    <rPh sb="2" eb="3">
      <t>オヨ</t>
    </rPh>
    <rPh sb="4" eb="6">
      <t>ケンサ</t>
    </rPh>
    <rPh sb="7" eb="9">
      <t>ジョウキョウ</t>
    </rPh>
    <rPh sb="10" eb="12">
      <t>コンカイ</t>
    </rPh>
    <rPh sb="13" eb="15">
      <t>チョウサ</t>
    </rPh>
    <phoneticPr fontId="19"/>
  </si>
  <si>
    <t>有（　　　</t>
  </si>
  <si>
    <t>指摘の内容（その他）[指摘なし]</t>
  </si>
  <si>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</si>
  <si>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19"/>
  </si>
  <si>
    <t>（別紙）階別用途別床面積－階別用途別－用途2</t>
  </si>
  <si>
    <t>性能検証法の適用[区画避難安全検証法]</t>
  </si>
  <si>
    <t>区画避難安全検証法（　　　</t>
    <rPh sb="0" eb="2">
      <t>クカク</t>
    </rPh>
    <rPh sb="2" eb="4">
      <t>ヒナン</t>
    </rPh>
    <rPh sb="4" eb="6">
      <t>アンゼン</t>
    </rPh>
    <rPh sb="6" eb="9">
      <t>ケンショウホウ</t>
    </rPh>
    <phoneticPr fontId="19"/>
  </si>
  <si>
    <t>山形県知事</t>
  </si>
  <si>
    <t>階）</t>
    <rPh sb="0" eb="1">
      <t>カイ</t>
    </rPh>
    <phoneticPr fontId="19"/>
  </si>
  <si>
    <t>（別紙）階別用途別床面積－用途別－床面積7</t>
  </si>
  <si>
    <t>福井県知事</t>
  </si>
  <si>
    <t>旭川市7条通10丁目　第二庁舎3階</t>
  </si>
  <si>
    <t>階避難安全検証法（</t>
  </si>
  <si>
    <t>令第112条第16項に規定する外壁等及び同条第17項に規定する防火設備の劣化及び損傷の状況</t>
    <rPh sb="36" eb="38">
      <t>レッカ</t>
    </rPh>
    <rPh sb="38" eb="40">
      <t>オ</t>
    </rPh>
    <rPh sb="40" eb="42">
      <t>ソンショウ</t>
    </rPh>
    <rPh sb="43" eb="45">
      <t>ジョウキョウ</t>
    </rPh>
    <phoneticPr fontId="19"/>
  </si>
  <si>
    <t>×階別用途別床面積－階別用途別－階８</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</si>
  <si>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調査の状況－建築物の内部－指摘の概要</t>
    <rPh sb="0" eb="2">
      <t>チョウサ</t>
    </rPh>
    <rPh sb="3" eb="5">
      <t>ジョウキョウ</t>
    </rPh>
    <rPh sb="6" eb="9">
      <t>ケンチクブツ</t>
    </rPh>
    <rPh sb="10" eb="12">
      <t>ナイブ</t>
    </rPh>
    <rPh sb="13" eb="15">
      <t>シテキ</t>
    </rPh>
    <rPh sb="16" eb="18">
      <t>ガイヨウ</t>
    </rPh>
    <phoneticPr fontId="19"/>
  </si>
  <si>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19"/>
  </si>
  <si>
    <t>その他確認事項</t>
    <rPh sb="1" eb="2">
      <t>タ</t>
    </rPh>
    <rPh sb="2" eb="4">
      <t>カクニン</t>
    </rPh>
    <rPh sb="4" eb="6">
      <t>ジコウ</t>
    </rPh>
    <phoneticPr fontId="19"/>
  </si>
  <si>
    <t>交付者（確認済証）[指定確認検査機関]</t>
  </si>
  <si>
    <t>敷地の位置－防火地域等－その他－（　　）</t>
    <rPh sb="0" eb="2">
      <t>シキチ</t>
    </rPh>
    <rPh sb="3" eb="5">
      <t>イチ</t>
    </rPh>
    <rPh sb="6" eb="8">
      <t>ボウカ</t>
    </rPh>
    <rPh sb="8" eb="10">
      <t>チイキ</t>
    </rPh>
    <rPh sb="10" eb="11">
      <t>トウ</t>
    </rPh>
    <rPh sb="14" eb="15">
      <t>タ</t>
    </rPh>
    <phoneticPr fontId="19"/>
  </si>
  <si>
    <t>第三十六号の三様式（第五条、第六条の三、第十一条の三関係）（Ａ４）</t>
    <rPh sb="6" eb="7">
      <t>サン</t>
    </rPh>
    <rPh sb="14" eb="15">
      <t>ダイ</t>
    </rPh>
    <rPh sb="15" eb="16">
      <t>６</t>
    </rPh>
    <rPh sb="16" eb="17">
      <t>ジョウ</t>
    </rPh>
    <rPh sb="18" eb="19">
      <t>３</t>
    </rPh>
    <rPh sb="20" eb="21">
      <t>ダイ</t>
    </rPh>
    <rPh sb="21" eb="23">
      <t>１１</t>
    </rPh>
    <rPh sb="23" eb="24">
      <t>ジョウ</t>
    </rPh>
    <rPh sb="25" eb="26">
      <t>サン</t>
    </rPh>
    <phoneticPr fontId="19"/>
  </si>
  <si>
    <t>増築、改築、用途変更等の経過－日３</t>
    <rPh sb="0" eb="2">
      <t>ゾウチク</t>
    </rPh>
    <rPh sb="3" eb="5">
      <t>カイチク</t>
    </rPh>
    <rPh sb="6" eb="8">
      <t>ヨウト</t>
    </rPh>
    <rPh sb="8" eb="10">
      <t>ヘンコウ</t>
    </rPh>
    <rPh sb="10" eb="11">
      <t>トウ</t>
    </rPh>
    <rPh sb="12" eb="14">
      <t>ケイカ</t>
    </rPh>
    <rPh sb="15" eb="16">
      <t>ヒ</t>
    </rPh>
    <phoneticPr fontId="19"/>
  </si>
  <si>
    <t>（別紙）階別用途別床面積－階別用途別－階23</t>
  </si>
  <si>
    <t>（別紙）階別用途別床面積－階別用途別－用途1</t>
  </si>
  <si>
    <t>用途1-1（階別用途別）</t>
  </si>
  <si>
    <t>階数4（階別用途別）</t>
  </si>
  <si>
    <t>(36)から(37)</t>
  </si>
  <si>
    <t>耐震改修の実施の有無[対象外]</t>
  </si>
  <si>
    <t>工業地域</t>
  </si>
  <si>
    <t>建築物等に係る不具合等の状況－改善（予定）年月４</t>
    <rPh sb="15" eb="17">
      <t>カイゼン</t>
    </rPh>
    <rPh sb="18" eb="20">
      <t>ヨテイ</t>
    </rPh>
    <rPh sb="21" eb="22">
      <t>ネン</t>
    </rPh>
    <rPh sb="22" eb="23">
      <t>ガツ</t>
    </rPh>
    <phoneticPr fontId="19"/>
  </si>
  <si>
    <t>(44)から(47)</t>
  </si>
  <si>
    <t>（別紙）階別用途別床面積－階別用途別－床面積15</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</si>
  <si>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19"/>
  </si>
  <si>
    <t>チェック欄</t>
    <rPh sb="4" eb="5">
      <t>ラン</t>
    </rPh>
    <phoneticPr fontId="19"/>
  </si>
  <si>
    <t>（別紙）階別用途別床面積－階別用途別－床面積7</t>
  </si>
  <si>
    <t>（別紙）階別用途別床面積－階別用途別－用途40</t>
  </si>
  <si>
    <t>NG数</t>
    <rPh sb="2" eb="3">
      <t>スウ</t>
    </rPh>
    <phoneticPr fontId="19"/>
  </si>
  <si>
    <t>建築物及びその敷地の概要－階数－地上</t>
    <rPh sb="0" eb="3">
      <t>ケンチクブツ</t>
    </rPh>
    <rPh sb="3" eb="4">
      <t>オヨ</t>
    </rPh>
    <rPh sb="7" eb="9">
      <t>シキチ</t>
    </rPh>
    <rPh sb="10" eb="12">
      <t>ガイヨウ</t>
    </rPh>
    <rPh sb="13" eb="15">
      <t>カイスウ</t>
    </rPh>
    <rPh sb="16" eb="18">
      <t>チジョウ</t>
    </rPh>
    <phoneticPr fontId="19"/>
  </si>
  <si>
    <t>（別紙）階別用途別床面積－階別用途別－階28</t>
  </si>
  <si>
    <t>株式会社東日本住宅評価センター</t>
  </si>
  <si>
    <t>建築設備の検査[実施]</t>
  </si>
  <si>
    <t>（別紙）階別用途別床面積－階別用途別－床面積32</t>
  </si>
  <si>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19"/>
  </si>
  <si>
    <t>一般財団法人北海道建築指導センター</t>
  </si>
  <si>
    <t>ビューローベリタスジャパン株式会社</t>
  </si>
  <si>
    <t>株式会社住宅性能評価センター</t>
  </si>
  <si>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19"/>
  </si>
  <si>
    <t>日本建築検査協会株式会社</t>
  </si>
  <si>
    <t>（別紙）階別用途別床面積－階別用途別－床面積25</t>
  </si>
  <si>
    <t>備考４</t>
    <rPh sb="0" eb="2">
      <t>ビコウ</t>
    </rPh>
    <phoneticPr fontId="19"/>
  </si>
  <si>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19"/>
  </si>
  <si>
    <t>ハウスプラス確認検査株式会社</t>
  </si>
  <si>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19"/>
  </si>
  <si>
    <t>（別紙）階別用途別床面積－階別用途別－床面積26</t>
  </si>
  <si>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19"/>
  </si>
  <si>
    <t>株式会社都市居住評価センター</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</si>
  <si>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19"/>
  </si>
  <si>
    <t>株式会社国際確認検査センター</t>
  </si>
  <si>
    <t>（別紙）階別用途別床面積－階別用途別－階26</t>
  </si>
  <si>
    <t>福島県知事</t>
  </si>
  <si>
    <t>性能検証法の適用[階避難安全検証法]</t>
  </si>
  <si>
    <t>日本建物評価機構株式会社</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</si>
  <si>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19"/>
  </si>
  <si>
    <t>株式会社確認サービス</t>
  </si>
  <si>
    <t>株式会社J建築検査センター</t>
  </si>
  <si>
    <r>
      <t>×</t>
    </r>
    <r>
      <rPr>
        <sz val="11"/>
        <color theme="0" tint="-0.5"/>
        <rFont val="ＭＳ Ｐゴシック"/>
      </rPr>
      <t>階別用途別床面積－階別用途別－床面積１５</t>
    </r>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</si>
  <si>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日本確認センター株式会社</t>
  </si>
  <si>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19"/>
  </si>
  <si>
    <t>一般財団法人ベターリビング</t>
  </si>
  <si>
    <t>（第二面）</t>
    <rPh sb="2" eb="3">
      <t>ニ</t>
    </rPh>
    <phoneticPr fontId="19"/>
  </si>
  <si>
    <t>→</t>
  </si>
  <si>
    <t>（別紙）階別用途別床面積－階別用途別－階32</t>
  </si>
  <si>
    <t>昭和</t>
    <rPh sb="0" eb="2">
      <t>ショウワ</t>
    </rPh>
    <phoneticPr fontId="19"/>
  </si>
  <si>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19"/>
  </si>
  <si>
    <t>前回の調査有無[実施]</t>
  </si>
  <si>
    <t>（別紙）階別用途別床面積－階別用途別－床面積14</t>
  </si>
  <si>
    <t>平成</t>
    <rPh sb="0" eb="2">
      <t>ヘイセイ</t>
    </rPh>
    <phoneticPr fontId="19"/>
  </si>
  <si>
    <t>（別紙）階別用途別床面積－階別用途別－階20</t>
  </si>
  <si>
    <t>所管行政庁</t>
    <rPh sb="0" eb="2">
      <t>ショカン</t>
    </rPh>
    <rPh sb="2" eb="5">
      <t>ギョウセイチョウ</t>
    </rPh>
    <phoneticPr fontId="19"/>
  </si>
  <si>
    <t>受付－和暦</t>
    <rPh sb="3" eb="5">
      <t>ワレキ</t>
    </rPh>
    <phoneticPr fontId="19"/>
  </si>
  <si>
    <t>受付－日</t>
    <rPh sb="3" eb="4">
      <t>ヒ</t>
    </rPh>
    <phoneticPr fontId="19"/>
  </si>
  <si>
    <t>（別紙）階別用途別床面積－用途別－用途6</t>
  </si>
  <si>
    <t>報告者氏名－肩書、氏名</t>
    <rPh sb="0" eb="3">
      <t>ホウコクシャ</t>
    </rPh>
    <rPh sb="3" eb="5">
      <t>シメイ</t>
    </rPh>
    <rPh sb="6" eb="8">
      <t>カタガキ</t>
    </rPh>
    <rPh sb="9" eb="11">
      <t>シメイ</t>
    </rPh>
    <phoneticPr fontId="19"/>
  </si>
  <si>
    <t>調査者氏名</t>
    <rPh sb="0" eb="2">
      <t>チョウサ</t>
    </rPh>
    <rPh sb="2" eb="3">
      <t>シャ</t>
    </rPh>
    <rPh sb="3" eb="5">
      <t>シメイ</t>
    </rPh>
    <phoneticPr fontId="19"/>
  </si>
  <si>
    <t>建物基本番号</t>
    <rPh sb="0" eb="6">
      <t>タテモノキホンバンゴウ</t>
    </rPh>
    <phoneticPr fontId="19"/>
  </si>
  <si>
    <t>管理者－フリガナ</t>
  </si>
  <si>
    <t>階別用途別床面積－階別用途別－床面積11</t>
  </si>
  <si>
    <t>固定の状況</t>
  </si>
  <si>
    <t>調査者（代表）－資格１</t>
    <rPh sb="0" eb="3">
      <t>チョウサシャ</t>
    </rPh>
    <rPh sb="4" eb="6">
      <t>ダイヒョウ</t>
    </rPh>
    <rPh sb="8" eb="10">
      <t>シカク</t>
    </rPh>
    <phoneticPr fontId="19"/>
  </si>
  <si>
    <r>
      <t>指摘の内容</t>
    </r>
    <r>
      <rPr>
        <sz val="11"/>
        <color auto="1"/>
        <rFont val="ＭＳ Ｐゴシック"/>
      </rPr>
      <t>（建築物の内部）[要是正の指摘あり]</t>
    </r>
  </si>
  <si>
    <t>調査者（代表）－資格３</t>
    <rPh sb="0" eb="3">
      <t>チョウサシャ</t>
    </rPh>
    <rPh sb="4" eb="6">
      <t>ダイヒョウ</t>
    </rPh>
    <rPh sb="8" eb="10">
      <t>シカク</t>
    </rPh>
    <phoneticPr fontId="19"/>
  </si>
  <si>
    <t>第２種住居地域</t>
  </si>
  <si>
    <t>備考８</t>
    <rPh sb="0" eb="2">
      <t>ビコウ</t>
    </rPh>
    <phoneticPr fontId="19"/>
  </si>
  <si>
    <t>調査者（代表）－資格４</t>
    <rPh sb="0" eb="3">
      <t>チョウサシャ</t>
    </rPh>
    <rPh sb="4" eb="6">
      <t>ダイヒョウ</t>
    </rPh>
    <rPh sb="8" eb="10">
      <t>シカク</t>
    </rPh>
    <phoneticPr fontId="19"/>
  </si>
  <si>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19"/>
  </si>
  <si>
    <t>登録番号（その他の調査者）</t>
  </si>
  <si>
    <t>調査者（代表）－フリガナ</t>
  </si>
  <si>
    <t>調査者（代表）－氏名</t>
    <rPh sb="8" eb="10">
      <t>シメイ</t>
    </rPh>
    <phoneticPr fontId="19"/>
  </si>
  <si>
    <t>（別紙）階別用途別床面積－階別用途別－階39</t>
  </si>
  <si>
    <t>（別紙）階別用途別床面積－階別用途別－床面積37</t>
  </si>
  <si>
    <t>調査者（代表）－勤務先３</t>
    <rPh sb="8" eb="11">
      <t>キンムサキ</t>
    </rPh>
    <phoneticPr fontId="19"/>
  </si>
  <si>
    <t>岡山県知事</t>
  </si>
  <si>
    <t>調査者（代表）－郵便番号</t>
    <rPh sb="8" eb="10">
      <t>ユウビン</t>
    </rPh>
    <rPh sb="10" eb="12">
      <t>バンゴウ</t>
    </rPh>
    <phoneticPr fontId="19"/>
  </si>
  <si>
    <t>調査者（代表）－所在地</t>
    <rPh sb="8" eb="11">
      <t>ショザイチ</t>
    </rPh>
    <phoneticPr fontId="19"/>
  </si>
  <si>
    <t>（別紙）階別用途別床面積－階別用途別－床面積13</t>
  </si>
  <si>
    <t>調査者（代表）－電話番号</t>
    <rPh sb="8" eb="10">
      <t>デンワ</t>
    </rPh>
    <rPh sb="10" eb="12">
      <t>バンゴウ</t>
    </rPh>
    <phoneticPr fontId="19"/>
  </si>
  <si>
    <t>調査者（その他）－資格１</t>
    <rPh sb="6" eb="7">
      <t>タ</t>
    </rPh>
    <rPh sb="9" eb="11">
      <t>シカク</t>
    </rPh>
    <phoneticPr fontId="19"/>
  </si>
  <si>
    <t>調査者（その他）－資格３</t>
    <rPh sb="6" eb="7">
      <t>タ</t>
    </rPh>
    <rPh sb="9" eb="11">
      <t>シカク</t>
    </rPh>
    <phoneticPr fontId="19"/>
  </si>
  <si>
    <t>指摘の内容（その他）[（既存不適格）]</t>
  </si>
  <si>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19"/>
  </si>
  <si>
    <t>調査者（その他）－勤務先３</t>
    <rPh sb="9" eb="12">
      <t>キンムサキ</t>
    </rPh>
    <phoneticPr fontId="19"/>
  </si>
  <si>
    <t>改善(予定)年月1</t>
  </si>
  <si>
    <t>調査者（その他）－勤務先４</t>
    <rPh sb="9" eb="12">
      <t>キンムサキ</t>
    </rPh>
    <phoneticPr fontId="19"/>
  </si>
  <si>
    <t>調査者（その他）－郵便番号</t>
    <rPh sb="9" eb="13">
      <t>ユウビンバンゴウ</t>
    </rPh>
    <phoneticPr fontId="19"/>
  </si>
  <si>
    <t>調査者（その他）－所在地</t>
    <rPh sb="9" eb="12">
      <t>ショザイチ</t>
    </rPh>
    <phoneticPr fontId="19"/>
  </si>
  <si>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19"/>
  </si>
  <si>
    <t>郵便番号（その他の調査者）</t>
  </si>
  <si>
    <t>調査者（その他）－電話番号</t>
    <rPh sb="9" eb="13">
      <t>デンワバンゴウ</t>
    </rPh>
    <phoneticPr fontId="19"/>
  </si>
  <si>
    <t>報告対象建築物－所在地（その他）</t>
    <rPh sb="0" eb="2">
      <t>ホウコク</t>
    </rPh>
    <rPh sb="2" eb="4">
      <t>タイショウ</t>
    </rPh>
    <rPh sb="14" eb="15">
      <t>タ</t>
    </rPh>
    <phoneticPr fontId="19"/>
  </si>
  <si>
    <t>報告対象建築物－用途</t>
    <rPh sb="0" eb="2">
      <t>ホウコク</t>
    </rPh>
    <rPh sb="2" eb="4">
      <t>タイショウ</t>
    </rPh>
    <rPh sb="4" eb="7">
      <t>ケンチクブツ</t>
    </rPh>
    <rPh sb="8" eb="10">
      <t>ヨウト</t>
    </rPh>
    <phoneticPr fontId="19"/>
  </si>
  <si>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19"/>
  </si>
  <si>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19"/>
  </si>
  <si>
    <t>敷地の位置－防火地域等－防火地域□</t>
    <rPh sb="0" eb="2">
      <t>シキチ</t>
    </rPh>
    <rPh sb="3" eb="5">
      <t>イチ</t>
    </rPh>
    <rPh sb="6" eb="8">
      <t>ボウカ</t>
    </rPh>
    <rPh sb="8" eb="10">
      <t>チイキ</t>
    </rPh>
    <rPh sb="10" eb="11">
      <t>トウ</t>
    </rPh>
    <rPh sb="12" eb="14">
      <t>ボウカ</t>
    </rPh>
    <rPh sb="14" eb="16">
      <t>チイキ</t>
    </rPh>
    <phoneticPr fontId="19"/>
  </si>
  <si>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19"/>
  </si>
  <si>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19"/>
  </si>
  <si>
    <t>敷地の位置－防火地域等－その他□</t>
    <rPh sb="0" eb="2">
      <t>シキチ</t>
    </rPh>
    <rPh sb="3" eb="5">
      <t>イチ</t>
    </rPh>
    <rPh sb="6" eb="8">
      <t>ボウカ</t>
    </rPh>
    <rPh sb="8" eb="10">
      <t>チイキ</t>
    </rPh>
    <rPh sb="10" eb="11">
      <t>トウ</t>
    </rPh>
    <rPh sb="14" eb="15">
      <t>タ</t>
    </rPh>
    <phoneticPr fontId="19"/>
  </si>
  <si>
    <t>敷地の位置－防火地域等－指定なし□</t>
    <rPh sb="0" eb="2">
      <t>シキチ</t>
    </rPh>
    <rPh sb="3" eb="5">
      <t>イチ</t>
    </rPh>
    <rPh sb="6" eb="8">
      <t>ボウカ</t>
    </rPh>
    <rPh sb="8" eb="10">
      <t>チイキ</t>
    </rPh>
    <rPh sb="10" eb="11">
      <t>トウ</t>
    </rPh>
    <rPh sb="12" eb="14">
      <t>シテイ</t>
    </rPh>
    <phoneticPr fontId="19"/>
  </si>
  <si>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19"/>
  </si>
  <si>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19"/>
  </si>
  <si>
    <t>防火地域等［指定なし］</t>
  </si>
  <si>
    <t>高知県知事</t>
  </si>
  <si>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19"/>
  </si>
  <si>
    <t>建築物及びその敷地の概要－延べ面積</t>
    <rPh sb="0" eb="3">
      <t>ケンチクブツ</t>
    </rPh>
    <rPh sb="3" eb="4">
      <t>オヨ</t>
    </rPh>
    <rPh sb="7" eb="9">
      <t>シキチ</t>
    </rPh>
    <rPh sb="10" eb="12">
      <t>ガイヨウ</t>
    </rPh>
    <rPh sb="13" eb="14">
      <t>ノ</t>
    </rPh>
    <rPh sb="15" eb="17">
      <t>メンセキ</t>
    </rPh>
    <phoneticPr fontId="19"/>
  </si>
  <si>
    <t>氏名（代表となる調査者）</t>
  </si>
  <si>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19"/>
  </si>
  <si>
    <t>（別紙）階別用途別床面積－用途別－床面積1</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</si>
  <si>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19"/>
  </si>
  <si>
    <t>（別紙）階別用途別床面積－用途別－用途9</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</si>
  <si>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19"/>
  </si>
  <si>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19"/>
  </si>
  <si>
    <t>性能検証法等の適用－その他□</t>
    <rPh sb="0" eb="2">
      <t>セイノウ</t>
    </rPh>
    <rPh sb="2" eb="4">
      <t>ケンショウ</t>
    </rPh>
    <rPh sb="4" eb="5">
      <t>ホウ</t>
    </rPh>
    <rPh sb="5" eb="6">
      <t>トウ</t>
    </rPh>
    <rPh sb="7" eb="9">
      <t>テキヨウ</t>
    </rPh>
    <rPh sb="12" eb="13">
      <t>タ</t>
    </rPh>
    <phoneticPr fontId="19"/>
  </si>
  <si>
    <t>性能検証法等の適用－その他－（　　）</t>
    <rPh sb="0" eb="2">
      <t>セイノウ</t>
    </rPh>
    <rPh sb="2" eb="4">
      <t>ケンショウ</t>
    </rPh>
    <rPh sb="4" eb="5">
      <t>ホウ</t>
    </rPh>
    <rPh sb="5" eb="6">
      <t>トウ</t>
    </rPh>
    <rPh sb="7" eb="9">
      <t>テキヨウ</t>
    </rPh>
    <rPh sb="12" eb="13">
      <t>タ</t>
    </rPh>
    <phoneticPr fontId="19"/>
  </si>
  <si>
    <t>増築、改築、用途変更等の経過－和暦１</t>
    <rPh sb="0" eb="2">
      <t>ゾウチク</t>
    </rPh>
    <rPh sb="3" eb="5">
      <t>カイチク</t>
    </rPh>
    <rPh sb="6" eb="8">
      <t>ヨウト</t>
    </rPh>
    <rPh sb="8" eb="10">
      <t>ヘンコウ</t>
    </rPh>
    <rPh sb="10" eb="11">
      <t>トウ</t>
    </rPh>
    <rPh sb="12" eb="14">
      <t>ケイカ</t>
    </rPh>
    <phoneticPr fontId="19"/>
  </si>
  <si>
    <t>調査及び検査の状況－昇降機等の検査－実施－年</t>
    <rPh sb="0" eb="2">
      <t>チョウサ</t>
    </rPh>
    <rPh sb="2" eb="3">
      <t>オヨ</t>
    </rPh>
    <rPh sb="4" eb="6">
      <t>ケンサ</t>
    </rPh>
    <rPh sb="7" eb="9">
      <t>ジョウキョウ</t>
    </rPh>
    <rPh sb="15" eb="17">
      <t>ケンサ</t>
    </rPh>
    <rPh sb="21" eb="22">
      <t>ネン</t>
    </rPh>
    <phoneticPr fontId="19"/>
  </si>
  <si>
    <t>増築、改築、用途変更等の経過－日１</t>
    <rPh sb="0" eb="2">
      <t>ゾウチク</t>
    </rPh>
    <rPh sb="3" eb="5">
      <t>カイチク</t>
    </rPh>
    <rPh sb="6" eb="8">
      <t>ヨウト</t>
    </rPh>
    <rPh sb="8" eb="10">
      <t>ヘンコウ</t>
    </rPh>
    <rPh sb="10" eb="11">
      <t>トウ</t>
    </rPh>
    <rPh sb="12" eb="14">
      <t>ケイカ</t>
    </rPh>
    <rPh sb="15" eb="16">
      <t>ヒ</t>
    </rPh>
    <phoneticPr fontId="19"/>
  </si>
  <si>
    <t>増築、改築、用途変更等の経過－和暦２</t>
    <rPh sb="0" eb="2">
      <t>ゾウチク</t>
    </rPh>
    <rPh sb="3" eb="5">
      <t>カイチク</t>
    </rPh>
    <rPh sb="6" eb="8">
      <t>ヨウト</t>
    </rPh>
    <rPh sb="8" eb="10">
      <t>ヘンコウ</t>
    </rPh>
    <rPh sb="10" eb="11">
      <t>トウ</t>
    </rPh>
    <rPh sb="12" eb="14">
      <t>ケイカ</t>
    </rPh>
    <phoneticPr fontId="19"/>
  </si>
  <si>
    <t>増築、改築、用途変更等の経過－年２</t>
    <rPh sb="0" eb="2">
      <t>ゾウチク</t>
    </rPh>
    <rPh sb="3" eb="5">
      <t>カイチク</t>
    </rPh>
    <rPh sb="6" eb="8">
      <t>ヨウト</t>
    </rPh>
    <rPh sb="8" eb="10">
      <t>ヘンコウ</t>
    </rPh>
    <rPh sb="10" eb="11">
      <t>トウ</t>
    </rPh>
    <rPh sb="12" eb="14">
      <t>ケイカ</t>
    </rPh>
    <phoneticPr fontId="19"/>
  </si>
  <si>
    <t>増築、改築、用途変更等の経過－月２</t>
    <rPh sb="0" eb="2">
      <t>ゾウチク</t>
    </rPh>
    <rPh sb="3" eb="5">
      <t>カイチク</t>
    </rPh>
    <rPh sb="6" eb="8">
      <t>ヨウト</t>
    </rPh>
    <rPh sb="8" eb="10">
      <t>ヘンコウ</t>
    </rPh>
    <rPh sb="10" eb="11">
      <t>トウ</t>
    </rPh>
    <rPh sb="12" eb="14">
      <t>ケイカ</t>
    </rPh>
    <rPh sb="15" eb="16">
      <t>ツキ</t>
    </rPh>
    <phoneticPr fontId="19"/>
  </si>
  <si>
    <t>増築、改築、用途変更等の経過－日２</t>
    <rPh sb="0" eb="2">
      <t>ゾウチク</t>
    </rPh>
    <rPh sb="3" eb="5">
      <t>カイチク</t>
    </rPh>
    <rPh sb="6" eb="8">
      <t>ヨウト</t>
    </rPh>
    <rPh sb="8" eb="10">
      <t>ヘンコウ</t>
    </rPh>
    <rPh sb="10" eb="11">
      <t>トウ</t>
    </rPh>
    <rPh sb="12" eb="14">
      <t>ケイカ</t>
    </rPh>
    <rPh sb="15" eb="16">
      <t>ヒ</t>
    </rPh>
    <phoneticPr fontId="19"/>
  </si>
  <si>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19"/>
  </si>
  <si>
    <t>増築、改築、用途変更等の経過－和暦３</t>
    <rPh sb="0" eb="2">
      <t>ゾウチク</t>
    </rPh>
    <rPh sb="3" eb="5">
      <t>カイチク</t>
    </rPh>
    <rPh sb="6" eb="8">
      <t>ヨウト</t>
    </rPh>
    <rPh sb="8" eb="10">
      <t>ヘンコウ</t>
    </rPh>
    <rPh sb="10" eb="11">
      <t>トウ</t>
    </rPh>
    <rPh sb="12" eb="14">
      <t>ケイカ</t>
    </rPh>
    <phoneticPr fontId="19"/>
  </si>
  <si>
    <t>増築、改築、用途変更等の経過－和暦４</t>
    <rPh sb="0" eb="2">
      <t>ゾウチク</t>
    </rPh>
    <rPh sb="3" eb="5">
      <t>カイチク</t>
    </rPh>
    <rPh sb="6" eb="8">
      <t>ヨウト</t>
    </rPh>
    <rPh sb="8" eb="10">
      <t>ヘンコウ</t>
    </rPh>
    <rPh sb="10" eb="11">
      <t>トウ</t>
    </rPh>
    <rPh sb="12" eb="14">
      <t>ケイカ</t>
    </rPh>
    <phoneticPr fontId="19"/>
  </si>
  <si>
    <t>指摘の内容（敷地及び地盤）[指摘なし]</t>
  </si>
  <si>
    <t>増築、改築、用途変更等の経過－月４</t>
    <rPh sb="0" eb="2">
      <t>ゾウチク</t>
    </rPh>
    <rPh sb="3" eb="5">
      <t>カイチク</t>
    </rPh>
    <rPh sb="6" eb="8">
      <t>ヨウト</t>
    </rPh>
    <rPh sb="8" eb="10">
      <t>ヘンコウ</t>
    </rPh>
    <rPh sb="10" eb="11">
      <t>トウ</t>
    </rPh>
    <rPh sb="12" eb="14">
      <t>ケイカ</t>
    </rPh>
    <rPh sb="15" eb="16">
      <t>ツキ</t>
    </rPh>
    <phoneticPr fontId="19"/>
  </si>
  <si>
    <t>増築、改築、用途変更等の経過－日４</t>
    <rPh sb="0" eb="2">
      <t>ゾウチク</t>
    </rPh>
    <rPh sb="3" eb="5">
      <t>カイチク</t>
    </rPh>
    <rPh sb="6" eb="8">
      <t>ヨウト</t>
    </rPh>
    <rPh sb="8" eb="10">
      <t>ヘンコウ</t>
    </rPh>
    <rPh sb="10" eb="11">
      <t>トウ</t>
    </rPh>
    <rPh sb="12" eb="14">
      <t>ケイカ</t>
    </rPh>
    <rPh sb="15" eb="16">
      <t>ヒ</t>
    </rPh>
    <phoneticPr fontId="19"/>
  </si>
  <si>
    <t>用途2-2（階別用途別）</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</si>
  <si>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19"/>
  </si>
  <si>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19"/>
  </si>
  <si>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19"/>
  </si>
  <si>
    <t>建築物等に係る不具合等の状況－改善措置の概要等５</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</si>
  <si>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19"/>
  </si>
  <si>
    <t>床面積5-2（階別用途別）</t>
  </si>
  <si>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19"/>
  </si>
  <si>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19"/>
  </si>
  <si>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19"/>
  </si>
  <si>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19"/>
  </si>
  <si>
    <t>関連図書の整備状況－検査済証－無□</t>
    <rPh sb="0" eb="2">
      <t>カンレン</t>
    </rPh>
    <rPh sb="2" eb="4">
      <t>トショ</t>
    </rPh>
    <rPh sb="5" eb="7">
      <t>セイビ</t>
    </rPh>
    <rPh sb="7" eb="9">
      <t>ジョウキョウ</t>
    </rPh>
    <rPh sb="12" eb="13">
      <t>スミ</t>
    </rPh>
    <rPh sb="13" eb="14">
      <t>ショウ</t>
    </rPh>
    <rPh sb="15" eb="16">
      <t>ナ</t>
    </rPh>
    <phoneticPr fontId="19"/>
  </si>
  <si>
    <t>調査及び検査の状況－昇降機等の検査－実施－和暦</t>
  </si>
  <si>
    <t>その他特記事項</t>
  </si>
  <si>
    <t>（別紙）階別用途別床面積－用途別－床面積8</t>
  </si>
  <si>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19"/>
  </si>
  <si>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19"/>
  </si>
  <si>
    <t>建築物等に係る不具合等の状況－考えられる原因４</t>
    <rPh sb="15" eb="16">
      <t>カンガ</t>
    </rPh>
    <rPh sb="20" eb="22">
      <t>ゲンイン</t>
    </rPh>
    <phoneticPr fontId="19"/>
  </si>
  <si>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19"/>
  </si>
  <si>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19"/>
  </si>
  <si>
    <t>所有者住所</t>
  </si>
  <si>
    <t>備考１</t>
    <rPh sb="0" eb="2">
      <t>ビコウ</t>
    </rPh>
    <phoneticPr fontId="19"/>
  </si>
  <si>
    <t>改善予定の有無（避難施設等）[無]</t>
    <rPh sb="15" eb="16">
      <t>な</t>
    </rPh>
    <phoneticPr fontId="21" type="Hiragana"/>
  </si>
  <si>
    <t>備考３</t>
    <rPh sb="0" eb="2">
      <t>ビコウ</t>
    </rPh>
    <phoneticPr fontId="19"/>
  </si>
  <si>
    <t>岐阜県</t>
  </si>
  <si>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19"/>
  </si>
  <si>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19"/>
  </si>
  <si>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19"/>
  </si>
  <si>
    <t>備考５</t>
    <rPh sb="0" eb="2">
      <t>ビコウ</t>
    </rPh>
    <phoneticPr fontId="19"/>
  </si>
  <si>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19"/>
  </si>
  <si>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19"/>
  </si>
  <si>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19"/>
  </si>
  <si>
    <t>維持保全に関する準則または計画[無]</t>
  </si>
  <si>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19"/>
  </si>
  <si>
    <t>（別紙）階別用途別床面積－階別用途別－用途30</t>
  </si>
  <si>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19"/>
  </si>
  <si>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19"/>
  </si>
  <si>
    <t>階数1（階別用途別）</t>
  </si>
  <si>
    <t>調査及び検査の状況－防火設備の検査－実施－年</t>
    <rPh sb="0" eb="2">
      <t>チョウサ</t>
    </rPh>
    <rPh sb="2" eb="3">
      <t>オヨ</t>
    </rPh>
    <rPh sb="4" eb="6">
      <t>ケンサ</t>
    </rPh>
    <rPh sb="7" eb="9">
      <t>ジョウキョウ</t>
    </rPh>
    <rPh sb="15" eb="17">
      <t>ケンサ</t>
    </rPh>
    <rPh sb="21" eb="22">
      <t>ネン</t>
    </rPh>
    <phoneticPr fontId="19"/>
  </si>
  <si>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19"/>
  </si>
  <si>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19"/>
  </si>
  <si>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19"/>
  </si>
  <si>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19"/>
  </si>
  <si>
    <t>B</t>
  </si>
  <si>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19"/>
  </si>
  <si>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19"/>
  </si>
  <si>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19"/>
  </si>
  <si>
    <t>建築物等に係る不具合等の状況－改善措置の概要等１</t>
  </si>
  <si>
    <t>階別用途別床面積－階別用途別－床面積18</t>
  </si>
  <si>
    <t>調査の状況－建築物の外部－指摘概要</t>
    <rPh sb="0" eb="2">
      <t>チョウサ</t>
    </rPh>
    <rPh sb="3" eb="5">
      <t>ジョウキョウ</t>
    </rPh>
    <rPh sb="6" eb="9">
      <t>ケンチクブツ</t>
    </rPh>
    <rPh sb="10" eb="12">
      <t>ガイブ</t>
    </rPh>
    <rPh sb="13" eb="15">
      <t>シテキ</t>
    </rPh>
    <rPh sb="15" eb="17">
      <t>ガイヨウ</t>
    </rPh>
    <phoneticPr fontId="19"/>
  </si>
  <si>
    <t>調査の状況－建築物の外部－改善予定の有無－有－年</t>
    <rPh sb="23" eb="24">
      <t>ネン</t>
    </rPh>
    <phoneticPr fontId="19"/>
  </si>
  <si>
    <t>管理者郵便番号</t>
  </si>
  <si>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19"/>
  </si>
  <si>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19"/>
  </si>
  <si>
    <t>前回の調査有無[未実施]</t>
  </si>
  <si>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19"/>
  </si>
  <si>
    <t>調査の状況－屋上及び屋根－改善予定の有無－有□</t>
    <rPh sb="0" eb="2">
      <t>チョウサ</t>
    </rPh>
    <rPh sb="3" eb="5">
      <t>ジョウキョウ</t>
    </rPh>
    <rPh sb="13" eb="15">
      <t>カイゼン</t>
    </rPh>
    <rPh sb="15" eb="17">
      <t>ヨテイ</t>
    </rPh>
    <rPh sb="18" eb="20">
      <t>ウム</t>
    </rPh>
    <rPh sb="21" eb="22">
      <t>アリ</t>
    </rPh>
    <phoneticPr fontId="19"/>
  </si>
  <si>
    <t>調査の状況－屋上及び屋根－改善予定の有無－有－和暦</t>
    <rPh sb="23" eb="25">
      <t>ワレキ</t>
    </rPh>
    <phoneticPr fontId="19"/>
  </si>
  <si>
    <t>調査の状況－屋上及び屋根－改善予定の有無－有－月</t>
    <rPh sb="23" eb="24">
      <t>ツキ</t>
    </rPh>
    <phoneticPr fontId="19"/>
  </si>
  <si>
    <t>（別紙）階別用途別床面積－階別用途別－階14</t>
  </si>
  <si>
    <t>防火地域等[準防火地域]</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</si>
  <si>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19"/>
  </si>
  <si>
    <t>（別紙）階別用途別床面積－階別用途別－用途28</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</si>
  <si>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19"/>
  </si>
  <si>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19"/>
  </si>
  <si>
    <t>階数（階避難安全検証法）</t>
  </si>
  <si>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19"/>
  </si>
  <si>
    <t>（別紙）階別用途別床面積－用途別－床面積10</t>
  </si>
  <si>
    <t>調査の状況－建築物の内部－改善予定の有無－有－和暦</t>
    <rPh sb="23" eb="25">
      <t>ワレキ</t>
    </rPh>
    <phoneticPr fontId="19"/>
  </si>
  <si>
    <t>調査の状況－建築物の内部－改善予定の有無－有－月</t>
    <rPh sb="23" eb="24">
      <t>ツキ</t>
    </rPh>
    <phoneticPr fontId="19"/>
  </si>
  <si>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19"/>
  </si>
  <si>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19"/>
  </si>
  <si>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19"/>
  </si>
  <si>
    <t>敷地面積</t>
  </si>
  <si>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19"/>
  </si>
  <si>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19"/>
  </si>
  <si>
    <t>調査の状況－その他－指摘の概要</t>
    <rPh sb="0" eb="2">
      <t>チョウサ</t>
    </rPh>
    <rPh sb="3" eb="5">
      <t>ジョウキョウ</t>
    </rPh>
    <rPh sb="8" eb="9">
      <t>タ</t>
    </rPh>
    <rPh sb="10" eb="12">
      <t>シテキ</t>
    </rPh>
    <rPh sb="13" eb="15">
      <t>ガイヨウ</t>
    </rPh>
    <phoneticPr fontId="19"/>
  </si>
  <si>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19"/>
  </si>
  <si>
    <t>（別紙）階別用途別床面積－階別用途別－階3</t>
  </si>
  <si>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19"/>
  </si>
  <si>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19"/>
  </si>
  <si>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19"/>
  </si>
  <si>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19"/>
  </si>
  <si>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19"/>
  </si>
  <si>
    <t>山梨県知事</t>
  </si>
  <si>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19"/>
  </si>
  <si>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19"/>
  </si>
  <si>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19"/>
  </si>
  <si>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19"/>
  </si>
  <si>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19"/>
  </si>
  <si>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19"/>
  </si>
  <si>
    <t>（別紙）階別用途別床面積－階別用途別－用途21</t>
  </si>
  <si>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19"/>
  </si>
  <si>
    <t>第１種中高層住居専用地域</t>
  </si>
  <si>
    <t>備考６</t>
    <rPh sb="0" eb="2">
      <t>ビコウ</t>
    </rPh>
    <phoneticPr fontId="19"/>
  </si>
  <si>
    <t>備考７</t>
    <rPh sb="0" eb="2">
      <t>ビコウ</t>
    </rPh>
    <phoneticPr fontId="19"/>
  </si>
  <si>
    <t>建築物等に係る不具合等の状況－不具合等の概要１</t>
    <rPh sb="15" eb="18">
      <t>フグアイ</t>
    </rPh>
    <rPh sb="18" eb="19">
      <t>トウ</t>
    </rPh>
    <rPh sb="20" eb="22">
      <t>ガイヨウ</t>
    </rPh>
    <phoneticPr fontId="19"/>
  </si>
  <si>
    <t>（別紙）階別用途別床面積－用途別－用途1</t>
  </si>
  <si>
    <t>建築物等に係る不具合等の状況－不具合を把握した年月２</t>
    <rPh sb="15" eb="18">
      <t>フグアイ</t>
    </rPh>
    <rPh sb="19" eb="21">
      <t>ハアク</t>
    </rPh>
    <rPh sb="23" eb="25">
      <t>ネンゲツ</t>
    </rPh>
    <phoneticPr fontId="19"/>
  </si>
  <si>
    <t>今回の調査</t>
  </si>
  <si>
    <t>建築物等に係る不具合等の状況－不具合等の概要２</t>
    <rPh sb="15" eb="18">
      <t>フグアイ</t>
    </rPh>
    <rPh sb="18" eb="19">
      <t>トウ</t>
    </rPh>
    <rPh sb="20" eb="22">
      <t>ガイヨウ</t>
    </rPh>
    <phoneticPr fontId="19"/>
  </si>
  <si>
    <t>建築物等に係る不具合等の状況－改善（予定）年月２</t>
    <rPh sb="15" eb="17">
      <t>カイゼン</t>
    </rPh>
    <rPh sb="18" eb="20">
      <t>ヨテイ</t>
    </rPh>
    <rPh sb="21" eb="22">
      <t>ネン</t>
    </rPh>
    <rPh sb="22" eb="23">
      <t>ガツ</t>
    </rPh>
    <phoneticPr fontId="19"/>
  </si>
  <si>
    <t>建築物等に係る不具合等の状況－不具合等の概要３</t>
    <rPh sb="15" eb="18">
      <t>フグアイ</t>
    </rPh>
    <rPh sb="18" eb="19">
      <t>トウ</t>
    </rPh>
    <rPh sb="20" eb="22">
      <t>ガイヨウ</t>
    </rPh>
    <phoneticPr fontId="19"/>
  </si>
  <si>
    <t>建築物等に係る不具合等の状況－改善（予定）年月３</t>
    <rPh sb="15" eb="17">
      <t>カイゼン</t>
    </rPh>
    <rPh sb="18" eb="20">
      <t>ヨテイ</t>
    </rPh>
    <rPh sb="21" eb="22">
      <t>ネン</t>
    </rPh>
    <rPh sb="22" eb="23">
      <t>ガツ</t>
    </rPh>
    <phoneticPr fontId="19"/>
  </si>
  <si>
    <t>階別用途別床面積－階別用途別－階17</t>
  </si>
  <si>
    <t>建築物等に係る不具合等の状況－改善措置の概要等３</t>
  </si>
  <si>
    <t>建築物等に係る不具合等の状況－不具合を把握した年月４</t>
    <rPh sb="15" eb="18">
      <t>フグアイ</t>
    </rPh>
    <rPh sb="19" eb="21">
      <t>ハアク</t>
    </rPh>
    <rPh sb="23" eb="25">
      <t>ネンゲツ</t>
    </rPh>
    <phoneticPr fontId="19"/>
  </si>
  <si>
    <t>建築物等に係る不具合等の状況－不具合等の概要４</t>
    <rPh sb="15" eb="18">
      <t>フグアイ</t>
    </rPh>
    <rPh sb="18" eb="19">
      <t>トウ</t>
    </rPh>
    <rPh sb="20" eb="22">
      <t>ガイヨウ</t>
    </rPh>
    <phoneticPr fontId="19"/>
  </si>
  <si>
    <t>建築物等に係る不具合等の状況－改善措置の概要等４</t>
  </si>
  <si>
    <t>建築物等に係る不具合等の状況－不具合を把握した年月５</t>
    <rPh sb="15" eb="18">
      <t>フグアイ</t>
    </rPh>
    <rPh sb="19" eb="21">
      <t>ハアク</t>
    </rPh>
    <rPh sb="23" eb="25">
      <t>ネンゲツ</t>
    </rPh>
    <phoneticPr fontId="19"/>
  </si>
  <si>
    <t>栃木県知事</t>
  </si>
  <si>
    <t>建築物等に係る不具合等の状況－不具合等の概要５</t>
    <rPh sb="15" eb="18">
      <t>フグアイ</t>
    </rPh>
    <rPh sb="18" eb="19">
      <t>トウ</t>
    </rPh>
    <rPh sb="20" eb="22">
      <t>ガイヨウ</t>
    </rPh>
    <phoneticPr fontId="19"/>
  </si>
  <si>
    <t>建築物等に係る不具合等の状況－考えられる原因５</t>
    <rPh sb="15" eb="16">
      <t>カンガ</t>
    </rPh>
    <rPh sb="20" eb="22">
      <t>ゲンイン</t>
    </rPh>
    <phoneticPr fontId="19"/>
  </si>
  <si>
    <t>×検査による指摘の概要－改善予定の有無－有－月</t>
    <rPh sb="1" eb="3">
      <t>ケンサ</t>
    </rPh>
    <rPh sb="6" eb="8">
      <t>シテキ</t>
    </rPh>
    <rPh sb="9" eb="11">
      <t>ガイヨウ</t>
    </rPh>
    <rPh sb="12" eb="14">
      <t>カイゼン</t>
    </rPh>
    <rPh sb="14" eb="16">
      <t>ヨテイ</t>
    </rPh>
    <rPh sb="17" eb="19">
      <t>ウム</t>
    </rPh>
    <rPh sb="20" eb="21">
      <t>アリ</t>
    </rPh>
    <rPh sb="22" eb="23">
      <t>ツキ</t>
    </rPh>
    <phoneticPr fontId="19"/>
  </si>
  <si>
    <t>京都府知事</t>
  </si>
  <si>
    <t>床面積3-2（階別用途別）</t>
  </si>
  <si>
    <t>（別紙）階別用途別床面積－用途別－用途7</t>
  </si>
  <si>
    <t>（その他の調査者3）</t>
  </si>
  <si>
    <t>階別用途別床面積－階別用途別－階3</t>
  </si>
  <si>
    <t>第１種低層住居専用地域</t>
  </si>
  <si>
    <t>階別用途別床面積－階別用途別－用途3</t>
  </si>
  <si>
    <t>階別用途別床面積－階別用途別－階1</t>
  </si>
  <si>
    <t>階別用途別床面積－階別用途別－床面積1</t>
  </si>
  <si>
    <t>階別用途別床面積－階別用途別－階2</t>
  </si>
  <si>
    <t>階別用途別床面積－階別用途別－用途8</t>
  </si>
  <si>
    <t>階別用途別床面積－階別用途別－用途2</t>
  </si>
  <si>
    <t>床面積１（用途別）</t>
  </si>
  <si>
    <t>階別用途別床面積－階別用途別－用途4</t>
  </si>
  <si>
    <t>階別用途別床面積－階別用途別－床面積4</t>
  </si>
  <si>
    <t>階別用途別床面積－階別用途別－用途5</t>
  </si>
  <si>
    <t>階別用途別床面積－階別用途別－床面積5</t>
  </si>
  <si>
    <t>指摘の概要（屋上及び屋根）</t>
  </si>
  <si>
    <t>階別用途別床面積－階別用途別－用途6</t>
  </si>
  <si>
    <t>階別用途別床面積－階別用途別－床面積6</t>
  </si>
  <si>
    <t>建築主事等</t>
    <rPh sb="0" eb="2">
      <t>ケンチク</t>
    </rPh>
    <rPh sb="2" eb="4">
      <t>シュジ</t>
    </rPh>
    <rPh sb="4" eb="5">
      <t>ナド</t>
    </rPh>
    <phoneticPr fontId="19"/>
  </si>
  <si>
    <t>階別用途別床面積－階別用途別－階8</t>
  </si>
  <si>
    <t>階別用途別床面積－階別用途別－用途9</t>
  </si>
  <si>
    <t>階別用途別床面積－階別用途別－階10</t>
  </si>
  <si>
    <t>階別用途別床面積－階別用途別－用途10</t>
  </si>
  <si>
    <t>階別用途別床面積－階別用途別－床面積10</t>
  </si>
  <si>
    <t>階別用途別床面積－用途別－床面積2</t>
    <rPh sb="0" eb="1">
      <t>カイ</t>
    </rPh>
    <rPh sb="1" eb="2">
      <t>ベツ</t>
    </rPh>
    <rPh sb="2" eb="4">
      <t>ヨウト</t>
    </rPh>
    <rPh sb="4" eb="5">
      <t>ベツ</t>
    </rPh>
    <rPh sb="5" eb="8">
      <t>ユカメンセキ</t>
    </rPh>
    <rPh sb="9" eb="11">
      <t>ヨウト</t>
    </rPh>
    <rPh sb="11" eb="12">
      <t>ベツ</t>
    </rPh>
    <rPh sb="13" eb="16">
      <t>ユカメンセキ</t>
    </rPh>
    <phoneticPr fontId="19"/>
  </si>
  <si>
    <t>用途3-1（階別用途別）</t>
  </si>
  <si>
    <t>階別用途別床面積－階別用途別－階11</t>
  </si>
  <si>
    <t>階別用途別床面積－階別用途別－床面積12</t>
  </si>
  <si>
    <t>階別用途別床面積－階別用途別－階15</t>
  </si>
  <si>
    <t>（別紙）階別用途別床面積－階別用途別－用途37</t>
  </si>
  <si>
    <t>階別用途別床面積－階別用途別－床面積15</t>
  </si>
  <si>
    <t>前回調査に関する書類の写し[有]</t>
  </si>
  <si>
    <t>階別用途別床面積－階別用途別－階16</t>
  </si>
  <si>
    <t>階別用途別床面積－階別用途別－床面積16</t>
  </si>
  <si>
    <t>（別紙）階別用途別床面積－階別用途別－階1</t>
  </si>
  <si>
    <t>階別用途別床面積－用途別－用途2</t>
    <rPh sb="0" eb="1">
      <t>カイ</t>
    </rPh>
    <rPh sb="1" eb="2">
      <t>ベツ</t>
    </rPh>
    <rPh sb="2" eb="4">
      <t>ヨウト</t>
    </rPh>
    <rPh sb="4" eb="5">
      <t>ベツ</t>
    </rPh>
    <rPh sb="5" eb="8">
      <t>ユカメンセキ</t>
    </rPh>
    <rPh sb="9" eb="11">
      <t>ヨウト</t>
    </rPh>
    <rPh sb="11" eb="12">
      <t>ベツ</t>
    </rPh>
    <rPh sb="13" eb="15">
      <t>ヨウト</t>
    </rPh>
    <phoneticPr fontId="19"/>
  </si>
  <si>
    <t>（別紙）階別用途別床面積－階別用途別－階8</t>
  </si>
  <si>
    <t>（別紙）階別用途別床面積－階別用途別－床面積1</t>
  </si>
  <si>
    <t>（別紙）階別用途別床面積－階別用途別－用途7</t>
  </si>
  <si>
    <t>（別紙）階別用途別床面積－階別用途別－床面積3</t>
  </si>
  <si>
    <t>（別紙）階別用途別床面積－階別用途別－用途4</t>
  </si>
  <si>
    <t>（別紙）階別用途別床面積－階別用途別－用途5</t>
  </si>
  <si>
    <t>（別紙）階別用途別床面積－階別用途別－階6</t>
  </si>
  <si>
    <t>×鉄骨鉄筋コンクリート造</t>
  </si>
  <si>
    <t>（別紙）階別用途別床面積－階別用途別－用途8</t>
  </si>
  <si>
    <t>（別紙）階別用途別床面積－階別用途別－床面積36</t>
  </si>
  <si>
    <t>（別紙）階別用途別床面積－階別用途別－床面積8</t>
  </si>
  <si>
    <t>（別紙）階別用途別床面積－階別用途別－階9</t>
  </si>
  <si>
    <t>（別紙）階別用途別床面積－階別用途別－用途9</t>
  </si>
  <si>
    <t xml:space="preserve"> 既存不適格 ）</t>
    <rPh sb="1" eb="3">
      <t>キゾン</t>
    </rPh>
    <rPh sb="3" eb="6">
      <t>フテキカク</t>
    </rPh>
    <phoneticPr fontId="19"/>
  </si>
  <si>
    <t>（別紙）階別用途別床面積－階別用途別－床面積10</t>
  </si>
  <si>
    <t>（別紙）階別用途別床面積－階別用途別－床面積11</t>
  </si>
  <si>
    <t>福岡県</t>
  </si>
  <si>
    <t>（別紙）階別用途別床面積－階別用途別－階12</t>
  </si>
  <si>
    <t>（別紙）階別用途別床面積－階別用途別－用途12</t>
  </si>
  <si>
    <t>（別紙）階別用途別床面積－階別用途別－階21</t>
  </si>
  <si>
    <t>（別紙）階別用途別床面積－階別用途別－階13</t>
  </si>
  <si>
    <t>（別紙）階別用途別床面積－階別用途別－用途13</t>
  </si>
  <si>
    <t>（別紙）階別用途別床面積－階別用途別－用途16</t>
  </si>
  <si>
    <t>（別紙）階別用途別床面積－階別用途別－床面積16</t>
  </si>
  <si>
    <t>（別紙）階別用途別床面積－階別用途別－階17</t>
  </si>
  <si>
    <t>（別紙）階別用途別床面積－階別用途別－階18</t>
  </si>
  <si>
    <t>（別紙）階別用途別床面積－階別用途別－用途18</t>
  </si>
  <si>
    <t>（別紙）階別用途別床面積－階別用途別－床面積18</t>
  </si>
  <si>
    <t>（別紙）階別用途別床面積－階別用途別－階19</t>
  </si>
  <si>
    <t>（別紙）階別用途別床面積－階別用途別－床面積19</t>
  </si>
  <si>
    <t>（別紙）階別用途別床面積－階別用途別－床面積20</t>
  </si>
  <si>
    <t>（別紙）階別用途別床面積－階別用途別－階22</t>
  </si>
  <si>
    <t>（別紙）階別用途別床面積－階別用途別－用途22</t>
  </si>
  <si>
    <t>指摘の内容（屋上及び屋根）[要是正の指摘あり]</t>
  </si>
  <si>
    <t>　旭川市長　　　　　　　様</t>
    <rPh sb="1" eb="3">
      <t>アサヒカワ</t>
    </rPh>
    <phoneticPr fontId="19"/>
  </si>
  <si>
    <t>（別紙）階別用途別床面積－階別用途別－床面積22</t>
  </si>
  <si>
    <t>（別紙）階別用途別床面積－階別用途別－階24</t>
  </si>
  <si>
    <t>（別紙）階別用途別床面積－階別用途別－床面積24</t>
  </si>
  <si>
    <t>（別紙）階別用途別床面積－階別用途別－階27</t>
  </si>
  <si>
    <t>（別紙）階別用途別床面積－階別用途別－用途27</t>
  </si>
  <si>
    <t>階数3（階別用途別）</t>
  </si>
  <si>
    <t>（別紙）階別用途別床面積－階別用途別－床面積27</t>
  </si>
  <si>
    <t>（別紙）階別用途別床面積－階別用途別－階29</t>
  </si>
  <si>
    <t>×調査者（代表）－勤務先２</t>
    <rPh sb="9" eb="12">
      <t>キンムサキ</t>
    </rPh>
    <phoneticPr fontId="19"/>
  </si>
  <si>
    <t>（別紙）階別用途別床面積－階別用途別－床面積29</t>
  </si>
  <si>
    <t>資格（代表となる調査者）</t>
  </si>
  <si>
    <t>（別紙）階別用途別床面積－階別用途別－階30</t>
  </si>
  <si>
    <t>（別紙）階別用途別床面積－階別用途別－床面積30</t>
  </si>
  <si>
    <t>（別紙）階別用途別床面積－階別用途別－階31</t>
  </si>
  <si>
    <t>（別紙）階別用途別床面積－階別用途別－用途31</t>
  </si>
  <si>
    <t>×階別用途別床面積－階別用途別－床面積１７</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</si>
  <si>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（別紙）階別用途別床面積－階別用途別－用途32</t>
  </si>
  <si>
    <t>（別紙）階別用途別床面積－階別用途別－用途33</t>
  </si>
  <si>
    <t>（別紙）階別用途別床面積－階別用途別－用途34</t>
  </si>
  <si>
    <t>（別紙）階別用途別床面積－階別用途別－用途35</t>
  </si>
  <si>
    <t>（別紙）階別用途別床面積－階別用途別－床面積35</t>
  </si>
  <si>
    <t>（別紙）階別用途別床面積－階別用途別－階37</t>
  </si>
  <si>
    <t>用途1-2（階別用途別）</t>
  </si>
  <si>
    <t>（別紙）階別用途別床面積－階別用途別－用途38</t>
  </si>
  <si>
    <t>（別紙）階別用途別床面積－階別用途別－床面積40</t>
  </si>
  <si>
    <t>前回調査に関する書類の写し[無]</t>
  </si>
  <si>
    <t>階別用途別床面積－用途別－用途1</t>
    <rPh sb="0" eb="1">
      <t>カイ</t>
    </rPh>
    <rPh sb="1" eb="2">
      <t>ベツ</t>
    </rPh>
    <rPh sb="2" eb="4">
      <t>ヨウト</t>
    </rPh>
    <rPh sb="4" eb="5">
      <t>ベツ</t>
    </rPh>
    <rPh sb="5" eb="8">
      <t>ユカメンセキ</t>
    </rPh>
    <rPh sb="9" eb="11">
      <t>ヨウト</t>
    </rPh>
    <rPh sb="11" eb="12">
      <t>ベツ</t>
    </rPh>
    <rPh sb="13" eb="15">
      <t>ヨウト</t>
    </rPh>
    <phoneticPr fontId="19"/>
  </si>
  <si>
    <t>階別用途別床面積－用途別－床面積3</t>
    <rPh sb="0" eb="1">
      <t>カイ</t>
    </rPh>
    <rPh sb="1" eb="2">
      <t>ベツ</t>
    </rPh>
    <rPh sb="2" eb="4">
      <t>ヨウト</t>
    </rPh>
    <rPh sb="4" eb="5">
      <t>ベツ</t>
    </rPh>
    <rPh sb="5" eb="8">
      <t>ユカメンセキ</t>
    </rPh>
    <rPh sb="9" eb="11">
      <t>ヨウト</t>
    </rPh>
    <rPh sb="11" eb="12">
      <t>ベツ</t>
    </rPh>
    <rPh sb="13" eb="16">
      <t>ユカメンセキ</t>
    </rPh>
    <phoneticPr fontId="19"/>
  </si>
  <si>
    <t>階別用途別床面積－用途別－用途4</t>
    <rPh sb="0" eb="1">
      <t>カイ</t>
    </rPh>
    <rPh sb="1" eb="2">
      <t>ベツ</t>
    </rPh>
    <rPh sb="2" eb="4">
      <t>ヨウト</t>
    </rPh>
    <rPh sb="4" eb="5">
      <t>ベツ</t>
    </rPh>
    <rPh sb="5" eb="8">
      <t>ユカメンセキ</t>
    </rPh>
    <rPh sb="9" eb="11">
      <t>ヨウト</t>
    </rPh>
    <rPh sb="11" eb="12">
      <t>ベツ</t>
    </rPh>
    <rPh sb="13" eb="15">
      <t>ヨウト</t>
    </rPh>
    <phoneticPr fontId="19"/>
  </si>
  <si>
    <t>（別紙）階別用途別床面積－用途別－床面積2</t>
  </si>
  <si>
    <t>沖縄県</t>
  </si>
  <si>
    <t>（別紙）階別用途別床面積－用途別－床面積3</t>
  </si>
  <si>
    <t>（別紙）階別用途別床面積－用途別－用途4</t>
  </si>
  <si>
    <t>（別紙）階別用途別床面積－用途別－床面積4</t>
  </si>
  <si>
    <t>（別紙）階別用途別床面積－用途別－用途5</t>
  </si>
  <si>
    <t>神奈川県</t>
  </si>
  <si>
    <t>（別紙）階別用途別床面積－用途別－床面積5</t>
  </si>
  <si>
    <t>（別紙）階別用途別床面積－用途別－床面積6</t>
  </si>
  <si>
    <t>（別紙）階別用途別床面積－用途別－用途8</t>
  </si>
  <si>
    <t>（別紙）階別用途別床面積－用途別－用途10</t>
  </si>
  <si>
    <t>改善予定の有無（敷地及び地盤）[無]</t>
    <rPh sb="16" eb="17">
      <t>な</t>
    </rPh>
    <phoneticPr fontId="21" type="Hiragana"/>
  </si>
  <si>
    <t>勤務先（その他の調査者）</t>
  </si>
  <si>
    <t>用途5-1（階別用途別）</t>
  </si>
  <si>
    <t>勤務先（代表となる調査者）</t>
  </si>
  <si>
    <t>有の場合日付（検査済証）</t>
  </si>
  <si>
    <t>整理番号</t>
    <rPh sb="0" eb="2">
      <t>セイリ</t>
    </rPh>
    <phoneticPr fontId="19"/>
  </si>
  <si>
    <t>改善予定の有無（避難施設等）[有]</t>
    <rPh sb="15" eb="16">
      <t>あ</t>
    </rPh>
    <phoneticPr fontId="21" type="Hiragana"/>
  </si>
  <si>
    <t>指摘の内容（屋上及び屋根）[（既存不適格）]</t>
  </si>
  <si>
    <t>×調査者（その他）－勤務先２</t>
    <rPh sb="10" eb="13">
      <t>キンムサキ</t>
    </rPh>
    <phoneticPr fontId="19"/>
  </si>
  <si>
    <t>用途2-1（階別用途別）</t>
  </si>
  <si>
    <t>不具合等[有]</t>
  </si>
  <si>
    <t>防煙壁の劣化及び損傷の状況</t>
    <rPh sb="4" eb="6">
      <t>レッカ</t>
    </rPh>
    <rPh sb="6" eb="8">
      <t>オ</t>
    </rPh>
    <phoneticPr fontId="19"/>
  </si>
  <si>
    <t>用途１（用途別）</t>
  </si>
  <si>
    <t>熊本県知事</t>
  </si>
  <si>
    <t>考えられる原因1</t>
  </si>
  <si>
    <t>※</t>
  </si>
  <si>
    <t>防火地域等[指定なし]</t>
  </si>
  <si>
    <r>
      <t>防火設備（防火扉、防火シャッターその他これらに類するものに限る。）又は戸</t>
    </r>
    <r>
      <rPr>
        <sz val="8"/>
        <color auto="1"/>
        <rFont val="ＭＳ 明朝"/>
      </rPr>
      <t>（令112条第19項第2号に掲げる戸に限る。）</t>
    </r>
    <rPh sb="9" eb="11">
      <t>ボウカ</t>
    </rPh>
    <rPh sb="33" eb="34">
      <t>マタ</t>
    </rPh>
    <rPh sb="35" eb="36">
      <t>ト</t>
    </rPh>
    <rPh sb="37" eb="38">
      <t>レイ</t>
    </rPh>
    <rPh sb="41" eb="42">
      <t>ジョウ</t>
    </rPh>
    <rPh sb="42" eb="43">
      <t>ダイ</t>
    </rPh>
    <rPh sb="45" eb="46">
      <t>コウ</t>
    </rPh>
    <rPh sb="46" eb="47">
      <t>ダイ</t>
    </rPh>
    <rPh sb="48" eb="49">
      <t>ゴウ</t>
    </rPh>
    <rPh sb="50" eb="51">
      <t>カカ</t>
    </rPh>
    <rPh sb="53" eb="54">
      <t>ト</t>
    </rPh>
    <rPh sb="55" eb="56">
      <t>カギ</t>
    </rPh>
    <phoneticPr fontId="19"/>
  </si>
  <si>
    <t>耐震診断の実施の有無[無]</t>
  </si>
  <si>
    <t>×階別用途別床面積－階別用途別－床面積１９</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</si>
  <si>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用途5-2（階別用途別）</t>
  </si>
  <si>
    <t>所有者氏名</t>
  </si>
  <si>
    <t>準工業地域</t>
  </si>
  <si>
    <t>フリガナ（その他の調査者）</t>
  </si>
  <si>
    <t>防火地域等[防火地域]</t>
  </si>
  <si>
    <t>徳島県知事</t>
  </si>
  <si>
    <t>階数（地下）</t>
  </si>
  <si>
    <t>第１種住居地域</t>
  </si>
  <si>
    <t>検査済証[無]</t>
  </si>
  <si>
    <t>用途（報告対象建築物）</t>
  </si>
  <si>
    <t>前回の調査日</t>
  </si>
  <si>
    <t>考えられる原因3</t>
  </si>
  <si>
    <t>香川県知事</t>
  </si>
  <si>
    <t>性能検証法の適用[全階避難安全検証法]</t>
  </si>
  <si>
    <t>不具合等を把握した年月1</t>
  </si>
  <si>
    <t>備考（第2面）</t>
  </si>
  <si>
    <t>床面積4-2（階別用途別）</t>
  </si>
  <si>
    <t>昇降機等の検査[実施]</t>
  </si>
  <si>
    <t>登録番号（代表となる調査者）</t>
  </si>
  <si>
    <t>×調査者（代表）－資格３</t>
    <rPh sb="1" eb="4">
      <t>チョウサシャ</t>
    </rPh>
    <rPh sb="5" eb="7">
      <t>ダイヒョウ</t>
    </rPh>
    <rPh sb="9" eb="11">
      <t>シカク</t>
    </rPh>
    <phoneticPr fontId="19"/>
  </si>
  <si>
    <t>×階別用途別床面積－階別用途別－階７</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</si>
  <si>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改善予定の有無（建築物の内部）[無]</t>
    <rPh sb="16" eb="17">
      <t>な</t>
    </rPh>
    <phoneticPr fontId="21" type="Hiragana"/>
  </si>
  <si>
    <t>不具合等の概要2</t>
  </si>
  <si>
    <t>管理用備考</t>
  </si>
  <si>
    <t>福岡県知事</t>
  </si>
  <si>
    <t>構造</t>
  </si>
  <si>
    <t>不具合等を把握した年月3</t>
  </si>
  <si>
    <t>改善の状況[実施済]</t>
  </si>
  <si>
    <t>指摘の内容（屋上及び屋根）[指摘なし]</t>
  </si>
  <si>
    <t>改善予定の有無（建築物の外部）[有]</t>
    <rPh sb="16" eb="17">
      <t>あ</t>
    </rPh>
    <phoneticPr fontId="21" type="Hiragana"/>
  </si>
  <si>
    <t>改善予定の有無</t>
  </si>
  <si>
    <t>宮城県</t>
  </si>
  <si>
    <t>指摘の概要（敷地及び地盤）</t>
  </si>
  <si>
    <t>×調査者（代表）－勤務先３</t>
    <rPh sb="9" eb="12">
      <t>キンムサキ</t>
    </rPh>
    <phoneticPr fontId="19"/>
  </si>
  <si>
    <t>指摘の内容（敷地及び地盤）[要是正の指摘あり]</t>
  </si>
  <si>
    <t>報告）</t>
  </si>
  <si>
    <t>島根県知事</t>
  </si>
  <si>
    <t>地区分類</t>
  </si>
  <si>
    <t>建物番号</t>
  </si>
  <si>
    <t>所有者郵便番号</t>
  </si>
  <si>
    <t>改善予定の有無（屋上及び屋根）[無]</t>
    <rPh sb="16" eb="17">
      <t>な</t>
    </rPh>
    <phoneticPr fontId="21" type="Hiragana"/>
  </si>
  <si>
    <t>所有者電話番号</t>
  </si>
  <si>
    <t>管理者氏名</t>
  </si>
  <si>
    <r>
      <t>　該当しない調査項目がある場合は、当該項目の</t>
    </r>
    <r>
      <rPr>
        <sz val="8"/>
        <color auto="1"/>
        <rFont val="ＭＳ 明朝"/>
      </rPr>
      <t>「調査結果」欄及び「担当調査者番号」欄に「－」を記入してください。</t>
    </r>
    <rPh sb="6" eb="8">
      <t>チョウサ</t>
    </rPh>
    <rPh sb="17" eb="19">
      <t>トウガイ</t>
    </rPh>
    <rPh sb="19" eb="21">
      <t>コウモク</t>
    </rPh>
    <rPh sb="34" eb="36">
      <t>チョウサ</t>
    </rPh>
    <phoneticPr fontId="19"/>
  </si>
  <si>
    <t>管理者電話番号</t>
  </si>
  <si>
    <t>フリガナ（代表となる調査者）</t>
  </si>
  <si>
    <t>郵便番号（代表となる調査者）</t>
  </si>
  <si>
    <t>氏名（その他の調査者）</t>
  </si>
  <si>
    <t>住所（その他の調査者）</t>
  </si>
  <si>
    <t>乗降ロビー等の外気に向かって開くことができる窓の状況</t>
    <rPh sb="0" eb="2">
      <t>ジョウコウ</t>
    </rPh>
    <rPh sb="24" eb="26">
      <t>ジョウキョウ</t>
    </rPh>
    <phoneticPr fontId="19"/>
  </si>
  <si>
    <t>電話番号（その他の調査者）</t>
  </si>
  <si>
    <t>指摘の概要</t>
  </si>
  <si>
    <t>工業専用地域</t>
  </si>
  <si>
    <t>性能検証法の適用[その他]</t>
  </si>
  <si>
    <t>概要２（増築，改築，用途変更等の経過）</t>
  </si>
  <si>
    <t>年月日３（増築，改築，用途変更等の経過）</t>
  </si>
  <si>
    <t>概要４（増築，改築，用途変更等の経過）</t>
  </si>
  <si>
    <t>確認に要した図面[無]</t>
  </si>
  <si>
    <t>確認済証[有]</t>
  </si>
  <si>
    <t>完了検査に要した図面[無]</t>
  </si>
  <si>
    <t>前回調査に関する書類の写し[対象外]</t>
  </si>
  <si>
    <t>建築設備の検査[未実施]</t>
  </si>
  <si>
    <t>防火設備の検査[実施]</t>
  </si>
  <si>
    <t>指摘の内容（建築物の外部）[要是正の指摘あり]</t>
  </si>
  <si>
    <t>指摘の内容（建築物の外部）[（既存不適格）]</t>
  </si>
  <si>
    <t>指摘の概要（建築物の外部）</t>
  </si>
  <si>
    <t>改善予定の有無（屋上及び屋根）[有]</t>
    <rPh sb="16" eb="17">
      <t>あ</t>
    </rPh>
    <phoneticPr fontId="21" type="Hiragana"/>
  </si>
  <si>
    <t>改善予定の有無（その他）[無]</t>
    <rPh sb="13" eb="14">
      <t>な</t>
    </rPh>
    <phoneticPr fontId="21" type="Hiragana"/>
  </si>
  <si>
    <t>措置予定の有無[有]</t>
  </si>
  <si>
    <t>耐震診断の実施の有無[対象外]</t>
  </si>
  <si>
    <t>耐震診断の実施の有無[有]</t>
  </si>
  <si>
    <t>不具合等の記録[無]</t>
  </si>
  <si>
    <t>鳥取県知事</t>
  </si>
  <si>
    <t>不具合等[無]</t>
  </si>
  <si>
    <t>改善の状況[予定なし]</t>
  </si>
  <si>
    <t>備考（第3面）</t>
  </si>
  <si>
    <t>不具合等を把握した年月2</t>
  </si>
  <si>
    <t>改善措置の概要等1</t>
  </si>
  <si>
    <t>改善措置の概要等2</t>
  </si>
  <si>
    <r>
      <t>×</t>
    </r>
    <r>
      <rPr>
        <sz val="11"/>
        <color theme="0" tint="-0.25"/>
        <rFont val="ＭＳ Ｐゴシック"/>
      </rPr>
      <t>報告者氏名－肩書、氏名</t>
    </r>
    <rPh sb="1" eb="4">
      <t>ホウコクシャ</t>
    </rPh>
    <rPh sb="4" eb="6">
      <t>シメイ</t>
    </rPh>
    <rPh sb="7" eb="9">
      <t>カタガキ</t>
    </rPh>
    <rPh sb="10" eb="12">
      <t>シメイ</t>
    </rPh>
    <phoneticPr fontId="19"/>
  </si>
  <si>
    <t>×調査者氏名</t>
    <rPh sb="1" eb="3">
      <t>チョウサ</t>
    </rPh>
    <rPh sb="3" eb="4">
      <t>シャ</t>
    </rPh>
    <rPh sb="4" eb="6">
      <t>シメイ</t>
    </rPh>
    <phoneticPr fontId="19"/>
  </si>
  <si>
    <t>×受付－月</t>
    <rPh sb="4" eb="5">
      <t>ゲツ</t>
    </rPh>
    <phoneticPr fontId="19"/>
  </si>
  <si>
    <t>×調査者（その他）－資格２</t>
    <rPh sb="7" eb="8">
      <t>タ</t>
    </rPh>
    <rPh sb="10" eb="12">
      <t>シカク</t>
    </rPh>
    <phoneticPr fontId="19"/>
  </si>
  <si>
    <t>×調査者（その他）－勤務先３</t>
    <rPh sb="10" eb="13">
      <t>キンムサキ</t>
    </rPh>
    <phoneticPr fontId="19"/>
  </si>
  <si>
    <t>×検査による指摘の概要－改善予定の有無－有－年</t>
    <rPh sb="1" eb="3">
      <t>ケンサ</t>
    </rPh>
    <rPh sb="6" eb="8">
      <t>シテキ</t>
    </rPh>
    <rPh sb="9" eb="11">
      <t>ガイヨウ</t>
    </rPh>
    <rPh sb="12" eb="14">
      <t>カイゼン</t>
    </rPh>
    <rPh sb="14" eb="16">
      <t>ヨテイ</t>
    </rPh>
    <rPh sb="17" eb="19">
      <t>ウム</t>
    </rPh>
    <rPh sb="20" eb="21">
      <t>アリ</t>
    </rPh>
    <rPh sb="22" eb="23">
      <t>ネン</t>
    </rPh>
    <phoneticPr fontId="19"/>
  </si>
  <si>
    <t>×検査による指摘の概要－改善予定の有無－有－和暦</t>
  </si>
  <si>
    <t>×</t>
  </si>
  <si>
    <t>×要是正の指摘あり</t>
  </si>
  <si>
    <t>指摘の内容</t>
  </si>
  <si>
    <t>×改善予定の有無［無］</t>
  </si>
  <si>
    <t>防火地域等[法22条区域]</t>
  </si>
  <si>
    <t>床面積1-1（階別用途別）</t>
  </si>
  <si>
    <t>床面積1-2（階別用途別）</t>
  </si>
  <si>
    <t>床面積2-1（階別用途別）</t>
  </si>
  <si>
    <t>床面積2-2（階別用途別）</t>
  </si>
  <si>
    <t>用途3-2（階別用途別）</t>
  </si>
  <si>
    <t>用途4-1（階別用途別）</t>
  </si>
  <si>
    <t>床面積4-1（階別用途別）</t>
  </si>
  <si>
    <t>用途4-2（階別用途別）</t>
  </si>
  <si>
    <t>階数5（階別用途別）</t>
  </si>
  <si>
    <t>×階別用途別床面積－階別用途別－階６</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</si>
  <si>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×階別用途別床面積－階別用途別－用途１５</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</si>
  <si>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×階別用途別床面積－階別用途別－用途１８</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</si>
  <si>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大阪府</t>
  </si>
  <si>
    <t>鹿児島県知事</t>
  </si>
  <si>
    <t>×階別用途別床面積－階別用途別－床面積１８</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</si>
  <si>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×階別用途別床面積－階別用途別－床面積２０</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</si>
  <si>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×階別用途別床面積－階別用途別－用途２１</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</si>
  <si>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×階別用途別床面積－階別用途別－床面積２１</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</si>
  <si>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×階別用途別床面積－用途別－用途４</t>
    <rPh sb="1" eb="2">
      <t>カイ</t>
    </rPh>
    <rPh sb="2" eb="3">
      <t>ベツ</t>
    </rPh>
    <rPh sb="3" eb="5">
      <t>ヨウト</t>
    </rPh>
    <rPh sb="5" eb="6">
      <t>ベツ</t>
    </rPh>
    <rPh sb="6" eb="9">
      <t>ユカメンセキ</t>
    </rPh>
    <rPh sb="10" eb="12">
      <t>ヨウト</t>
    </rPh>
    <rPh sb="12" eb="13">
      <t>ベツ</t>
    </rPh>
    <rPh sb="14" eb="16">
      <t>ヨウト</t>
    </rPh>
    <phoneticPr fontId="19"/>
  </si>
  <si>
    <t>×階別用途別床面積－用途別－床面積４</t>
    <rPh sb="1" eb="2">
      <t>カイ</t>
    </rPh>
    <rPh sb="2" eb="3">
      <t>ベツ</t>
    </rPh>
    <rPh sb="3" eb="5">
      <t>ヨウト</t>
    </rPh>
    <rPh sb="5" eb="6">
      <t>ベツ</t>
    </rPh>
    <rPh sb="6" eb="9">
      <t>ユカメンセキ</t>
    </rPh>
    <rPh sb="10" eb="12">
      <t>ヨウト</t>
    </rPh>
    <rPh sb="12" eb="13">
      <t>ベツ</t>
    </rPh>
    <rPh sb="14" eb="17">
      <t>ユカメンセキ</t>
    </rPh>
    <phoneticPr fontId="19"/>
  </si>
  <si>
    <t>用途３（用途別）</t>
  </si>
  <si>
    <t>用途２（用途別）</t>
  </si>
  <si>
    <t>京都府</t>
  </si>
  <si>
    <t>その他の場合記入（性能検証法等の適用）</t>
  </si>
  <si>
    <t>×整理番号</t>
    <rPh sb="1" eb="3">
      <t>せいり</t>
    </rPh>
    <rPh sb="3" eb="5">
      <t>ばんごう</t>
    </rPh>
    <phoneticPr fontId="21" type="Hiragana"/>
  </si>
  <si>
    <t>×鉄筋コンクリート造</t>
  </si>
  <si>
    <t>×鉄骨造</t>
  </si>
  <si>
    <t>種別</t>
    <rPh sb="0" eb="2">
      <t>しゅべつ</t>
    </rPh>
    <phoneticPr fontId="21" type="Hiragana"/>
  </si>
  <si>
    <t>特建</t>
    <rPh sb="0" eb="2">
      <t>とっけん</t>
    </rPh>
    <phoneticPr fontId="21" type="Hiragana"/>
  </si>
  <si>
    <r>
      <t>①定期調査報告書には、</t>
    </r>
    <r>
      <rPr>
        <b/>
        <u/>
        <sz val="10.5"/>
        <color auto="1"/>
        <rFont val="HG丸ｺﾞｼｯｸM-PRO"/>
      </rPr>
      <t>別記（調査結果表）</t>
    </r>
    <r>
      <rPr>
        <sz val="10.5"/>
        <color auto="1"/>
        <rFont val="HG丸ｺﾞｼｯｸM-PRO"/>
      </rPr>
      <t>、</t>
    </r>
    <r>
      <rPr>
        <b/>
        <u/>
        <sz val="10.5"/>
        <color auto="1"/>
        <rFont val="HG丸ｺﾞｼｯｸM-PRO"/>
      </rPr>
      <t>別添１様式（室名等が読み取れる鮮明なもので，指摘箇所を明示した配置図、各階平面図）</t>
    </r>
    <r>
      <rPr>
        <sz val="10.5"/>
        <color auto="1"/>
        <rFont val="HG丸ｺﾞｼｯｸM-PRO"/>
      </rPr>
      <t>を必ず添付してください。また調査の結果、「要是正」とされた調査項目（既存不適格の場合を除く。）については、要是正とされた部分を撮影した写真を</t>
    </r>
    <r>
      <rPr>
        <b/>
        <u/>
        <sz val="10.5"/>
        <color auto="1"/>
        <rFont val="HG丸ｺﾞｼｯｸM-PRO"/>
      </rPr>
      <t>別添２様式（関係写真）</t>
    </r>
    <r>
      <rPr>
        <sz val="10.5"/>
        <color auto="1"/>
        <rFont val="HG丸ｺﾞｼｯｸM-PRO"/>
      </rPr>
      <t>に従い添付してください。</t>
    </r>
    <rPh sb="3" eb="5">
      <t>チョウサ</t>
    </rPh>
    <rPh sb="14" eb="16">
      <t>チョウサ</t>
    </rPh>
    <rPh sb="16" eb="18">
      <t>ケッカ</t>
    </rPh>
    <rPh sb="18" eb="19">
      <t>ヒョウ</t>
    </rPh>
    <rPh sb="21" eb="23">
      <t>ベッテン</t>
    </rPh>
    <rPh sb="24" eb="26">
      <t>ヨウシキ</t>
    </rPh>
    <rPh sb="27" eb="29">
      <t>シツメイ</t>
    </rPh>
    <rPh sb="29" eb="30">
      <t>トウ</t>
    </rPh>
    <rPh sb="31" eb="32">
      <t>ヨ</t>
    </rPh>
    <rPh sb="33" eb="34">
      <t>ト</t>
    </rPh>
    <rPh sb="36" eb="38">
      <t>センメイ</t>
    </rPh>
    <rPh sb="43" eb="45">
      <t>シテキ</t>
    </rPh>
    <rPh sb="45" eb="47">
      <t>カショ</t>
    </rPh>
    <rPh sb="48" eb="50">
      <t>メイジ</t>
    </rPh>
    <rPh sb="52" eb="54">
      <t>ハイチ</t>
    </rPh>
    <rPh sb="54" eb="55">
      <t>ズ</t>
    </rPh>
    <rPh sb="56" eb="58">
      <t>カクカイ</t>
    </rPh>
    <rPh sb="58" eb="61">
      <t>ヘイメンズ</t>
    </rPh>
    <rPh sb="63" eb="64">
      <t>カナラ</t>
    </rPh>
    <rPh sb="76" eb="78">
      <t>チョウサ</t>
    </rPh>
    <rPh sb="91" eb="93">
      <t>チョウサ</t>
    </rPh>
    <rPh sb="93" eb="95">
      <t>コウモク</t>
    </rPh>
    <rPh sb="96" eb="98">
      <t>キゾン</t>
    </rPh>
    <rPh sb="98" eb="101">
      <t>フテキカク</t>
    </rPh>
    <rPh sb="102" eb="104">
      <t>バアイ</t>
    </rPh>
    <rPh sb="105" eb="106">
      <t>ノゾ</t>
    </rPh>
    <rPh sb="115" eb="116">
      <t>ヨウ</t>
    </rPh>
    <rPh sb="116" eb="118">
      <t>ゼセイ</t>
    </rPh>
    <rPh sb="122" eb="124">
      <t>ブブン</t>
    </rPh>
    <rPh sb="125" eb="127">
      <t>サツエイ</t>
    </rPh>
    <rPh sb="129" eb="131">
      <t>シャシン</t>
    </rPh>
    <rPh sb="144" eb="145">
      <t>シタガ</t>
    </rPh>
    <phoneticPr fontId="19"/>
  </si>
  <si>
    <t>吹付け石綿等の劣化の状況　</t>
    <rPh sb="0" eb="2">
      <t>フキツ</t>
    </rPh>
    <phoneticPr fontId="19"/>
  </si>
  <si>
    <r>
      <t>別記</t>
    </r>
    <r>
      <rPr>
        <sz val="8"/>
        <color auto="1"/>
        <rFont val="ＭＳ 明朝"/>
      </rPr>
      <t>（A４)　</t>
    </r>
    <rPh sb="0" eb="2">
      <t>ベッキ</t>
    </rPh>
    <phoneticPr fontId="19"/>
  </si>
  <si>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19"/>
  </si>
  <si>
    <t>調査結果表</t>
    <rPh sb="0" eb="2">
      <t>チョウサ</t>
    </rPh>
    <rPh sb="2" eb="5">
      <t>ケッカヒョウ</t>
    </rPh>
    <phoneticPr fontId="19"/>
  </si>
  <si>
    <t>当該調査に関与した調査者</t>
    <rPh sb="0" eb="2">
      <t>トウガイ</t>
    </rPh>
    <rPh sb="2" eb="4">
      <t>チョウサ</t>
    </rPh>
    <rPh sb="5" eb="7">
      <t>カンヨ</t>
    </rPh>
    <rPh sb="9" eb="12">
      <t>チョウサシャ</t>
    </rPh>
    <phoneticPr fontId="19"/>
  </si>
  <si>
    <t>番号</t>
    <rPh sb="0" eb="2">
      <t>バンゴウ</t>
    </rPh>
    <phoneticPr fontId="19"/>
  </si>
  <si>
    <t>(1)</t>
  </si>
  <si>
    <t>(2)</t>
  </si>
  <si>
    <t>(5)</t>
  </si>
  <si>
    <t>(7)</t>
  </si>
  <si>
    <t>(10)</t>
  </si>
  <si>
    <t>(11)</t>
  </si>
  <si>
    <t>(13)</t>
  </si>
  <si>
    <t>(14)</t>
  </si>
  <si>
    <t>(15)</t>
  </si>
  <si>
    <t>(17)</t>
  </si>
  <si>
    <t>(18)</t>
  </si>
  <si>
    <t>(20)</t>
  </si>
  <si>
    <t>(21)</t>
  </si>
  <si>
    <t>(22)</t>
  </si>
  <si>
    <t>(23)</t>
  </si>
  <si>
    <t>(25)</t>
  </si>
  <si>
    <t>(26)</t>
  </si>
  <si>
    <t>(27)</t>
  </si>
  <si>
    <t>(28)</t>
  </si>
  <si>
    <t>(29)</t>
  </si>
  <si>
    <t>(31)</t>
  </si>
  <si>
    <t>兵庫県知事</t>
  </si>
  <si>
    <t>(32)</t>
  </si>
  <si>
    <t>(33)</t>
  </si>
  <si>
    <t>(35)</t>
  </si>
  <si>
    <t>(36)</t>
  </si>
  <si>
    <t>(37)</t>
  </si>
  <si>
    <t>スプリンクラー設備</t>
    <rPh sb="7" eb="9">
      <t>セツビ</t>
    </rPh>
    <phoneticPr fontId="19"/>
  </si>
  <si>
    <t>(39)</t>
  </si>
  <si>
    <t>(40)</t>
  </si>
  <si>
    <t>岡山県</t>
  </si>
  <si>
    <t>香川県</t>
  </si>
  <si>
    <t>(41)</t>
  </si>
  <si>
    <t>(43)</t>
  </si>
  <si>
    <t>法第12条第３項の規定による検査を要する防火設備の有無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19"/>
  </si>
  <si>
    <t>□</t>
  </si>
  <si>
    <t>○</t>
  </si>
  <si>
    <t>地盤</t>
  </si>
  <si>
    <t>敷地</t>
  </si>
  <si>
    <t>敷地内の通路</t>
    <rPh sb="0" eb="3">
      <t>シキチナイ</t>
    </rPh>
    <phoneticPr fontId="19"/>
  </si>
  <si>
    <t>塀</t>
    <rPh sb="0" eb="1">
      <t>ヘイ</t>
    </rPh>
    <phoneticPr fontId="19"/>
  </si>
  <si>
    <t>擁壁</t>
  </si>
  <si>
    <t>土台（木造に限る。）</t>
    <rPh sb="0" eb="2">
      <t>ドダイ</t>
    </rPh>
    <rPh sb="3" eb="5">
      <t>モクゾウ</t>
    </rPh>
    <rPh sb="6" eb="7">
      <t>カギ</t>
    </rPh>
    <phoneticPr fontId="19"/>
  </si>
  <si>
    <t>屋上及び屋根</t>
    <rPh sb="0" eb="2">
      <t>オクジョウ</t>
    </rPh>
    <rPh sb="2" eb="3">
      <t>オヨ</t>
    </rPh>
    <rPh sb="4" eb="6">
      <t>ヤネ</t>
    </rPh>
    <phoneticPr fontId="19"/>
  </si>
  <si>
    <t>※オンライン報告の場合は，様式の「１報告書」，「２概要書」を必ず使用してください。
　（他のシートは削除不要です。）
※提出された①定期調査報告書と②定期調査報告概要書は返却しませんので、控えが必要な方は事前にコピーして保管してください。</t>
    <rPh sb="6" eb="8">
      <t>ホウコク</t>
    </rPh>
    <rPh sb="9" eb="11">
      <t>バアイ</t>
    </rPh>
    <rPh sb="13" eb="15">
      <t>ヨウシキ</t>
    </rPh>
    <rPh sb="18" eb="21">
      <t>ホウコクショ</t>
    </rPh>
    <rPh sb="25" eb="28">
      <t>ガイヨウショ</t>
    </rPh>
    <rPh sb="30" eb="31">
      <t>カナラ</t>
    </rPh>
    <rPh sb="32" eb="34">
      <t>シヨウ</t>
    </rPh>
    <rPh sb="44" eb="45">
      <t>ホカ</t>
    </rPh>
    <rPh sb="50" eb="52">
      <t>サクジョ</t>
    </rPh>
    <rPh sb="52" eb="54">
      <t>フヨウ</t>
    </rPh>
    <rPh sb="61" eb="63">
      <t>テイシュツ</t>
    </rPh>
    <rPh sb="67" eb="69">
      <t>テイキ</t>
    </rPh>
    <rPh sb="69" eb="71">
      <t>チョウサ</t>
    </rPh>
    <rPh sb="71" eb="73">
      <t>ホウコク</t>
    </rPh>
    <rPh sb="73" eb="74">
      <t>ショ</t>
    </rPh>
    <rPh sb="76" eb="78">
      <t>テイキ</t>
    </rPh>
    <rPh sb="78" eb="80">
      <t>チョウサ</t>
    </rPh>
    <rPh sb="80" eb="82">
      <t>ホウコク</t>
    </rPh>
    <rPh sb="82" eb="85">
      <t>ガイヨウショ</t>
    </rPh>
    <rPh sb="86" eb="88">
      <t>ヘンキャク</t>
    </rPh>
    <rPh sb="95" eb="96">
      <t>ヒカ</t>
    </rPh>
    <rPh sb="98" eb="100">
      <t>ヒツヨウ</t>
    </rPh>
    <rPh sb="101" eb="102">
      <t>カタ</t>
    </rPh>
    <rPh sb="103" eb="105">
      <t>ジゼン</t>
    </rPh>
    <rPh sb="111" eb="113">
      <t>ホカン</t>
    </rPh>
    <phoneticPr fontId="19"/>
  </si>
  <si>
    <t>屋根（屋上面を除く。）</t>
    <rPh sb="0" eb="2">
      <t>ヤネ</t>
    </rPh>
    <rPh sb="3" eb="5">
      <t>オクジョウ</t>
    </rPh>
    <rPh sb="5" eb="6">
      <t>メン</t>
    </rPh>
    <rPh sb="7" eb="8">
      <t>ノゾ</t>
    </rPh>
    <phoneticPr fontId="19"/>
  </si>
  <si>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19"/>
  </si>
  <si>
    <t>天井</t>
    <rPh sb="0" eb="2">
      <t>テンジョウ</t>
    </rPh>
    <phoneticPr fontId="19"/>
  </si>
  <si>
    <t>廊下</t>
    <rPh sb="0" eb="2">
      <t>ロウカ</t>
    </rPh>
    <phoneticPr fontId="19"/>
  </si>
  <si>
    <t>出入口</t>
    <rPh sb="0" eb="2">
      <t>デイ</t>
    </rPh>
    <rPh sb="2" eb="3">
      <t>クチ</t>
    </rPh>
    <phoneticPr fontId="19"/>
  </si>
  <si>
    <t>機器及び工作物（冷却塔設備、等）</t>
    <rPh sb="10" eb="11">
      <t>トウ</t>
    </rPh>
    <phoneticPr fontId="19"/>
  </si>
  <si>
    <t>屋上広場</t>
    <rPh sb="0" eb="2">
      <t>オクジョウ</t>
    </rPh>
    <rPh sb="2" eb="4">
      <t>ヒロバ</t>
    </rPh>
    <phoneticPr fontId="19"/>
  </si>
  <si>
    <t>避難上有効なバルコニー</t>
    <rPh sb="0" eb="2">
      <t>ヒナン</t>
    </rPh>
    <rPh sb="2" eb="3">
      <t>ジョウ</t>
    </rPh>
    <rPh sb="3" eb="5">
      <t>ユウコウ</t>
    </rPh>
    <phoneticPr fontId="19"/>
  </si>
  <si>
    <t>階段</t>
    <rPh sb="0" eb="2">
      <t>カイダン</t>
    </rPh>
    <phoneticPr fontId="19"/>
  </si>
  <si>
    <t>排煙設備等</t>
    <rPh sb="4" eb="5">
      <t>トウ</t>
    </rPh>
    <phoneticPr fontId="19"/>
  </si>
  <si>
    <t>煙突</t>
    <rPh sb="0" eb="2">
      <t>エントツ</t>
    </rPh>
    <phoneticPr fontId="19"/>
  </si>
  <si>
    <t>有（　　　　　　　　　階）</t>
  </si>
  <si>
    <t>　この書類は、特殊建築物等ごとに作成してください。</t>
    <rPh sb="7" eb="9">
      <t>トクシュ</t>
    </rPh>
    <rPh sb="9" eb="12">
      <t>ケンチクブツ</t>
    </rPh>
    <rPh sb="12" eb="13">
      <t>トウ</t>
    </rPh>
    <phoneticPr fontId="19"/>
  </si>
  <si>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9"/>
  </si>
  <si>
    <t>(3)から(4)</t>
  </si>
  <si>
    <t>代表となる調査者</t>
    <rPh sb="0" eb="2">
      <t>ダイヒョウ</t>
    </rPh>
    <rPh sb="5" eb="8">
      <t>チョウサシャ</t>
    </rPh>
    <phoneticPr fontId="19"/>
  </si>
  <si>
    <t>外装仕上げ材等</t>
  </si>
  <si>
    <t>令第112条第11項から第13項までに規定する区画の状況</t>
    <rPh sb="12" eb="13">
      <t>ダイ</t>
    </rPh>
    <rPh sb="15" eb="16">
      <t>コウ</t>
    </rPh>
    <phoneticPr fontId="19"/>
  </si>
  <si>
    <t>令第112条第１項、第４項、第５項又は第７項から第10項までの各項に規定する区画の状況</t>
    <rPh sb="14" eb="15">
      <t>ダイ</t>
    </rPh>
    <rPh sb="16" eb="17">
      <t>コウ</t>
    </rPh>
    <rPh sb="17" eb="18">
      <t>マタ</t>
    </rPh>
    <rPh sb="19" eb="20">
      <t>ダイ</t>
    </rPh>
    <rPh sb="21" eb="22">
      <t>コウ</t>
    </rPh>
    <rPh sb="24" eb="25">
      <t>ダイ</t>
    </rPh>
    <rPh sb="27" eb="28">
      <t>コウ</t>
    </rPh>
    <rPh sb="41" eb="43">
      <t>ジョウキョウ</t>
    </rPh>
    <phoneticPr fontId="19"/>
  </si>
  <si>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19"/>
  </si>
  <si>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19"/>
  </si>
  <si>
    <t>令第128条の５各項に規定する建築物の壁の室内に面する部分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19"/>
  </si>
  <si>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19"/>
  </si>
  <si>
    <t>令第128条の５各項に規定する建築物の天井の室内に面する部分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19"/>
  </si>
  <si>
    <t>屋内に設けられた避難階段</t>
    <rPh sb="0" eb="2">
      <t>オクナイ</t>
    </rPh>
    <rPh sb="3" eb="4">
      <t>モウ</t>
    </rPh>
    <rPh sb="8" eb="10">
      <t>ヒナン</t>
    </rPh>
    <rPh sb="10" eb="12">
      <t>カイダン</t>
    </rPh>
    <phoneticPr fontId="19"/>
  </si>
  <si>
    <t>屋外に設けられた避難階段</t>
    <rPh sb="0" eb="2">
      <t>オクガイ</t>
    </rPh>
    <rPh sb="3" eb="4">
      <t>モウ</t>
    </rPh>
    <rPh sb="8" eb="10">
      <t>ヒナン</t>
    </rPh>
    <rPh sb="10" eb="12">
      <t>カイダン</t>
    </rPh>
    <phoneticPr fontId="19"/>
  </si>
  <si>
    <t>特別避難階段</t>
    <rPh sb="0" eb="2">
      <t>トクベツ</t>
    </rPh>
    <rPh sb="2" eb="4">
      <t>ヒナン</t>
    </rPh>
    <rPh sb="4" eb="6">
      <t>カイダン</t>
    </rPh>
    <phoneticPr fontId="19"/>
  </si>
  <si>
    <t>防煙壁</t>
    <rPh sb="0" eb="1">
      <t>ボウ</t>
    </rPh>
    <rPh sb="1" eb="2">
      <t>エン</t>
    </rPh>
    <rPh sb="2" eb="3">
      <t>ヘキ</t>
    </rPh>
    <phoneticPr fontId="19"/>
  </si>
  <si>
    <t>膜体及び取付部材の劣化及び損傷の状況</t>
    <rPh sb="9" eb="11">
      <t>レッカ</t>
    </rPh>
    <rPh sb="11" eb="13">
      <t>オ</t>
    </rPh>
    <phoneticPr fontId="19"/>
  </si>
  <si>
    <t>非常用の進入口等</t>
  </si>
  <si>
    <r>
      <t>　「当該調査に関与した調査者」欄は、建築基準法施行規則別記第36号の２様式第一面３欄に記入した調査者について記入し、「調査者番号」欄に調査者を特定できる番号、記号等を記入してください。当該建築物の調査を行った調査者が１人の場合は、その他の調査者欄は</t>
    </r>
    <r>
      <rPr>
        <sz val="8"/>
        <color auto="1"/>
        <rFont val="ＭＳ 明朝"/>
      </rPr>
      <t>記入不要です。</t>
    </r>
  </si>
  <si>
    <t>免震構造建築物の免震層及び免震装置</t>
  </si>
  <si>
    <t>建築物に設ける煙突</t>
    <rPh sb="0" eb="3">
      <t>ケンチクブツ</t>
    </rPh>
    <rPh sb="4" eb="5">
      <t>モウ</t>
    </rPh>
    <rPh sb="7" eb="9">
      <t>エントツ</t>
    </rPh>
    <phoneticPr fontId="19"/>
  </si>
  <si>
    <t>　　氏　名</t>
    <rPh sb="2" eb="3">
      <t>シ</t>
    </rPh>
    <rPh sb="4" eb="5">
      <t>メイ</t>
    </rPh>
    <phoneticPr fontId="19"/>
  </si>
  <si>
    <t>指摘の具体的内容等</t>
    <rPh sb="0" eb="2">
      <t>シテキ</t>
    </rPh>
    <rPh sb="8" eb="9">
      <t>トウ</t>
    </rPh>
    <phoneticPr fontId="19"/>
  </si>
  <si>
    <t>敷地内の通路の支障物の状況</t>
    <rPh sb="0" eb="3">
      <t>シキチナイ</t>
    </rPh>
    <rPh sb="11" eb="13">
      <t>ジョウキョウ</t>
    </rPh>
    <phoneticPr fontId="19"/>
  </si>
  <si>
    <t>閉鎖又は作動の障害となる物品の放置並びに照明器具及び懸垂物等の状況</t>
  </si>
  <si>
    <t>擁壁の劣化及び損傷の状況</t>
    <rPh sb="5" eb="7">
      <t>オ</t>
    </rPh>
    <phoneticPr fontId="19"/>
  </si>
  <si>
    <t>擁壁の水抜きパイプの維持保全の状況</t>
    <rPh sb="10" eb="11">
      <t>ユイ</t>
    </rPh>
    <phoneticPr fontId="19"/>
  </si>
  <si>
    <t>基礎の劣化及び損傷の状況</t>
    <rPh sb="5" eb="7">
      <t>オ</t>
    </rPh>
    <phoneticPr fontId="19"/>
  </si>
  <si>
    <t>福井県</t>
  </si>
  <si>
    <t>令和７年度</t>
    <rPh sb="0" eb="2">
      <t>レイワ</t>
    </rPh>
    <rPh sb="3" eb="5">
      <t>ネンド</t>
    </rPh>
    <phoneticPr fontId="19"/>
  </si>
  <si>
    <t>土台の劣化及び損傷の状況</t>
    <rPh sb="5" eb="7">
      <t>オ</t>
    </rPh>
    <phoneticPr fontId="19"/>
  </si>
  <si>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19"/>
  </si>
  <si>
    <t>その他の設備等</t>
  </si>
  <si>
    <t>鉄骨造の外壁躯体の劣化及び損傷の状況</t>
    <rPh sb="11" eb="13">
      <t>オ</t>
    </rPh>
    <phoneticPr fontId="19"/>
  </si>
  <si>
    <t>敷地内の通路</t>
  </si>
  <si>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19"/>
  </si>
  <si>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19"/>
  </si>
  <si>
    <t>静岡県知事</t>
  </si>
  <si>
    <t>金属系パネル（帳壁を含む。）の劣化及び損傷の状況</t>
    <rPh sb="0" eb="3">
      <t>キンゾクケイ</t>
    </rPh>
    <rPh sb="7" eb="8">
      <t>チョウ</t>
    </rPh>
    <rPh sb="8" eb="9">
      <t>カベ</t>
    </rPh>
    <rPh sb="10" eb="11">
      <t>フク</t>
    </rPh>
    <rPh sb="17" eb="19">
      <t>オ</t>
    </rPh>
    <phoneticPr fontId="19"/>
  </si>
  <si>
    <t>はめ殺し窓のガラスの固定の状況</t>
    <rPh sb="10" eb="12">
      <t>コテイ</t>
    </rPh>
    <rPh sb="13" eb="15">
      <t>ジョウキョウ</t>
    </rPh>
    <phoneticPr fontId="19"/>
  </si>
  <si>
    <t>機器本体の劣化及び損傷の状況</t>
    <rPh sb="0" eb="2">
      <t>キキ</t>
    </rPh>
    <rPh sb="2" eb="4">
      <t>ホンタイ</t>
    </rPh>
    <rPh sb="5" eb="7">
      <t>レッカ</t>
    </rPh>
    <rPh sb="7" eb="9">
      <t>オ</t>
    </rPh>
    <rPh sb="9" eb="11">
      <t>ソンショウ</t>
    </rPh>
    <rPh sb="12" eb="14">
      <t>ジョウキョウ</t>
    </rPh>
    <phoneticPr fontId="19"/>
  </si>
  <si>
    <t>支持部分等の劣化及び損傷の状況</t>
    <rPh sb="0" eb="2">
      <t>シジ</t>
    </rPh>
    <rPh sb="2" eb="4">
      <t>ブブン</t>
    </rPh>
    <rPh sb="4" eb="5">
      <t>トウ</t>
    </rPh>
    <rPh sb="6" eb="8">
      <t>レッカ</t>
    </rPh>
    <rPh sb="8" eb="10">
      <t>オ</t>
    </rPh>
    <rPh sb="10" eb="12">
      <t>ソンショウ</t>
    </rPh>
    <rPh sb="13" eb="15">
      <t>ジョウキョウ</t>
    </rPh>
    <phoneticPr fontId="19"/>
  </si>
  <si>
    <t>屋上面の劣化及び損傷の状況</t>
    <rPh sb="0" eb="2">
      <t>オクジョウ</t>
    </rPh>
    <rPh sb="2" eb="3">
      <t>メン</t>
    </rPh>
    <rPh sb="4" eb="6">
      <t>レッカ</t>
    </rPh>
    <rPh sb="6" eb="8">
      <t>オ</t>
    </rPh>
    <rPh sb="8" eb="10">
      <t>ソンショウ</t>
    </rPh>
    <rPh sb="11" eb="13">
      <t>ジョウキョウ</t>
    </rPh>
    <phoneticPr fontId="19"/>
  </si>
  <si>
    <r>
      <t>オンラインの場合の提出書類は，</t>
    </r>
    <r>
      <rPr>
        <u/>
        <sz val="10.5"/>
        <color auto="1"/>
        <rFont val="HG丸ｺﾞｼｯｸM-PRO"/>
      </rPr>
      <t>①定期調査報告書</t>
    </r>
    <r>
      <rPr>
        <sz val="10.5"/>
        <color auto="1"/>
        <rFont val="HG丸ｺﾞｼｯｸM-PRO"/>
      </rPr>
      <t>、</t>
    </r>
    <r>
      <rPr>
        <u/>
        <sz val="10.5"/>
        <color auto="1"/>
        <rFont val="HG丸ｺﾞｼｯｸM-PRO"/>
      </rPr>
      <t>②定期調査報告概要書</t>
    </r>
    <r>
      <rPr>
        <sz val="10.5"/>
        <color auto="1"/>
        <rFont val="HG丸ｺﾞｼｯｸM-PRO"/>
      </rPr>
      <t>の</t>
    </r>
    <r>
      <rPr>
        <b/>
        <u/>
        <sz val="10.5"/>
        <color auto="1"/>
        <rFont val="HG丸ｺﾞｼｯｸM-PRO"/>
      </rPr>
      <t>各１部</t>
    </r>
    <r>
      <rPr>
        <sz val="10.5"/>
        <color auto="1"/>
        <rFont val="HG丸ｺﾞｼｯｸM-PRO"/>
      </rPr>
      <t>です。
窓口・郵送の場合は，①定期調査報告書、②定期調査報告概要書，③受領証の各１部です。</t>
    </r>
    <rPh sb="6" eb="8">
      <t>バアイ</t>
    </rPh>
    <rPh sb="18" eb="20">
      <t>チョウサ</t>
    </rPh>
    <rPh sb="27" eb="29">
      <t>チョウサ</t>
    </rPh>
    <rPh sb="42" eb="44">
      <t>マドグチ</t>
    </rPh>
    <rPh sb="45" eb="47">
      <t>ユウソウ</t>
    </rPh>
    <rPh sb="48" eb="50">
      <t>バアイ</t>
    </rPh>
    <rPh sb="73" eb="76">
      <t>ジュリョウショウ</t>
    </rPh>
    <phoneticPr fontId="19"/>
  </si>
  <si>
    <t>笠木モルタル等の劣化及び損傷の状況</t>
    <rPh sb="8" eb="10">
      <t>レッカ</t>
    </rPh>
    <rPh sb="10" eb="12">
      <t>オ</t>
    </rPh>
    <rPh sb="12" eb="14">
      <t>ソンショウ</t>
    </rPh>
    <rPh sb="15" eb="17">
      <t>ジョウキョウ</t>
    </rPh>
    <phoneticPr fontId="19"/>
  </si>
  <si>
    <t>金属笠木の劣化及び損傷の状況</t>
    <rPh sb="0" eb="2">
      <t>キンゾク</t>
    </rPh>
    <rPh sb="2" eb="4">
      <t>カサギ</t>
    </rPh>
    <rPh sb="5" eb="7">
      <t>レッカ</t>
    </rPh>
    <rPh sb="7" eb="9">
      <t>オ</t>
    </rPh>
    <rPh sb="9" eb="11">
      <t>ソンショウ</t>
    </rPh>
    <rPh sb="12" eb="14">
      <t>ジョウキョウ</t>
    </rPh>
    <phoneticPr fontId="19"/>
  </si>
  <si>
    <t>排水溝（ドレーンを含む。）の劣化及び損傷の状況</t>
    <rPh sb="14" eb="16">
      <t>レッカ</t>
    </rPh>
    <rPh sb="16" eb="18">
      <t>オ</t>
    </rPh>
    <rPh sb="18" eb="20">
      <t>ソンショウ</t>
    </rPh>
    <rPh sb="21" eb="23">
      <t>ジョウキョウ</t>
    </rPh>
    <phoneticPr fontId="19"/>
  </si>
  <si>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19"/>
  </si>
  <si>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19"/>
  </si>
  <si>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19"/>
  </si>
  <si>
    <t>東京都知事</t>
  </si>
  <si>
    <t>組積造の壁の室内に面する部分の躯体の劣化及び損傷の状況</t>
    <rPh sb="20" eb="22">
      <t>オ</t>
    </rPh>
    <phoneticPr fontId="19"/>
  </si>
  <si>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19"/>
  </si>
  <si>
    <t>部材の劣化及び損傷の状況</t>
    <rPh sb="0" eb="2">
      <t>ブザイ</t>
    </rPh>
    <rPh sb="3" eb="5">
      <t>レッカ</t>
    </rPh>
    <rPh sb="5" eb="7">
      <t>オ</t>
    </rPh>
    <rPh sb="7" eb="9">
      <t>ソンショウ</t>
    </rPh>
    <rPh sb="10" eb="12">
      <t>ジョウキョウ</t>
    </rPh>
    <phoneticPr fontId="19"/>
  </si>
  <si>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19"/>
  </si>
  <si>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19"/>
  </si>
  <si>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19"/>
  </si>
  <si>
    <t>木造の床躯体の劣化及び損傷の状況</t>
    <rPh sb="3" eb="4">
      <t>ユカ</t>
    </rPh>
    <rPh sb="4" eb="5">
      <t>ク</t>
    </rPh>
    <rPh sb="5" eb="6">
      <t>タイ</t>
    </rPh>
    <rPh sb="7" eb="9">
      <t>レッカ</t>
    </rPh>
    <rPh sb="9" eb="11">
      <t>オ</t>
    </rPh>
    <rPh sb="11" eb="13">
      <t>ソンショウ</t>
    </rPh>
    <rPh sb="14" eb="16">
      <t>ジョウキョウ</t>
    </rPh>
    <phoneticPr fontId="19"/>
  </si>
  <si>
    <r>
      <t>　「その他確認事項」は、法第12条第３項の規定による検査を要する</t>
    </r>
    <r>
      <rPr>
        <sz val="8"/>
        <color auto="1"/>
        <rFont val="ＭＳ 明朝"/>
      </rPr>
      <t>常時閉鎖した状態にある防火扉（各階の主要なものに限る。）及び随時閉鎖又は作動ができる防火設備の設置の有無を確認し、該当するチェックボックスに「レ」マークを入れてください。「有」の場合は、当該防火設備が設置されている階を記入してください。</t>
    </r>
    <rPh sb="4" eb="5">
      <t>タ</t>
    </rPh>
    <rPh sb="5" eb="7">
      <t>カクニン</t>
    </rPh>
    <rPh sb="7" eb="9">
      <t>ジコウ</t>
    </rPh>
    <rPh sb="12" eb="13">
      <t>ホウ</t>
    </rPh>
    <rPh sb="13" eb="14">
      <t>ダイ</t>
    </rPh>
    <rPh sb="16" eb="17">
      <t>ジョウ</t>
    </rPh>
    <rPh sb="17" eb="18">
      <t>ダイ</t>
    </rPh>
    <rPh sb="19" eb="20">
      <t>コウ</t>
    </rPh>
    <rPh sb="21" eb="23">
      <t>キテイ</t>
    </rPh>
    <rPh sb="26" eb="28">
      <t>ケンサ</t>
    </rPh>
    <rPh sb="29" eb="30">
      <t>ヨウ</t>
    </rPh>
    <rPh sb="62" eb="64">
      <t>ズイジ</t>
    </rPh>
    <rPh sb="64" eb="66">
      <t>ヘイサ</t>
    </rPh>
    <rPh sb="66" eb="67">
      <t>マタ</t>
    </rPh>
    <rPh sb="68" eb="70">
      <t>サドウ</t>
    </rPh>
    <rPh sb="74" eb="76">
      <t>ボウカ</t>
    </rPh>
    <rPh sb="76" eb="78">
      <t>セツビ</t>
    </rPh>
    <rPh sb="79" eb="81">
      <t>セッチ</t>
    </rPh>
    <rPh sb="82" eb="84">
      <t>ウム</t>
    </rPh>
    <rPh sb="85" eb="87">
      <t>カクニン</t>
    </rPh>
    <rPh sb="89" eb="91">
      <t>ガイトウ</t>
    </rPh>
    <rPh sb="109" eb="110">
      <t>イ</t>
    </rPh>
    <rPh sb="118" eb="119">
      <t>ア</t>
    </rPh>
    <rPh sb="121" eb="123">
      <t>バアイ</t>
    </rPh>
    <rPh sb="125" eb="127">
      <t>トウガイ</t>
    </rPh>
    <rPh sb="127" eb="129">
      <t>ボウカ</t>
    </rPh>
    <rPh sb="129" eb="131">
      <t>セツビ</t>
    </rPh>
    <rPh sb="132" eb="134">
      <t>セッチ</t>
    </rPh>
    <rPh sb="139" eb="140">
      <t>カイ</t>
    </rPh>
    <rPh sb="141" eb="143">
      <t>キニュウ</t>
    </rPh>
    <phoneticPr fontId="19"/>
  </si>
  <si>
    <t>鉄骨造の床躯体の劣化及び損傷の状況</t>
    <rPh sb="4" eb="5">
      <t>ユカ</t>
    </rPh>
    <rPh sb="10" eb="12">
      <t>オ</t>
    </rPh>
    <phoneticPr fontId="19"/>
  </si>
  <si>
    <t>準耐火性能等の確保の状況</t>
    <rPh sb="0" eb="1">
      <t>ジュン</t>
    </rPh>
    <rPh sb="1" eb="3">
      <t>タイカ</t>
    </rPh>
    <rPh sb="3" eb="5">
      <t>セイノウ</t>
    </rPh>
    <rPh sb="5" eb="6">
      <t>トウ</t>
    </rPh>
    <rPh sb="7" eb="9">
      <t>カクホ</t>
    </rPh>
    <rPh sb="10" eb="12">
      <t>ジョウキョウ</t>
    </rPh>
    <phoneticPr fontId="19"/>
  </si>
  <si>
    <t>室内に面する部分の仕上げの維持保全の状況</t>
    <rPh sb="15" eb="16">
      <t>ホ</t>
    </rPh>
    <rPh sb="16" eb="17">
      <t>ゼン</t>
    </rPh>
    <rPh sb="18" eb="20">
      <t>ジョウキョウ</t>
    </rPh>
    <phoneticPr fontId="19"/>
  </si>
  <si>
    <t>二級</t>
    <rPh sb="0" eb="2">
      <t>ニキュウ</t>
    </rPh>
    <phoneticPr fontId="19"/>
  </si>
  <si>
    <t>室内に面する部分の仕上げの劣化及び損傷の状況</t>
    <rPh sb="15" eb="17">
      <t>オ</t>
    </rPh>
    <phoneticPr fontId="19"/>
  </si>
  <si>
    <t>特定天井の天井材の劣化及び損傷の状況</t>
  </si>
  <si>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19"/>
  </si>
  <si>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19"/>
  </si>
  <si>
    <t>※受付印のないものは無効です。</t>
    <rPh sb="10" eb="12">
      <t>ムコウ</t>
    </rPh>
    <phoneticPr fontId="19"/>
  </si>
  <si>
    <t>防火扉又は戸の開放方向</t>
    <rPh sb="2" eb="3">
      <t>トビラ</t>
    </rPh>
    <rPh sb="3" eb="4">
      <t>マタ</t>
    </rPh>
    <rPh sb="5" eb="6">
      <t>ト</t>
    </rPh>
    <rPh sb="7" eb="9">
      <t>カイホウ</t>
    </rPh>
    <rPh sb="9" eb="11">
      <t>ホウコウ</t>
    </rPh>
    <phoneticPr fontId="19"/>
  </si>
  <si>
    <t>警報設備の劣化及び損傷の状況</t>
    <rPh sb="0" eb="2">
      <t>ケイホウ</t>
    </rPh>
    <rPh sb="2" eb="4">
      <t>セツビ</t>
    </rPh>
    <rPh sb="5" eb="7">
      <t>レッカ</t>
    </rPh>
    <rPh sb="7" eb="8">
      <t>オヨ</t>
    </rPh>
    <rPh sb="9" eb="11">
      <t>ソンショウ</t>
    </rPh>
    <rPh sb="12" eb="14">
      <t>ジョウキョウ</t>
    </rPh>
    <phoneticPr fontId="19"/>
  </si>
  <si>
    <t>採光の妨げとなる物品の放置の状況</t>
  </si>
  <si>
    <t>建築士登録</t>
    <rPh sb="0" eb="5">
      <t>ケンチクシトウロク</t>
    </rPh>
    <phoneticPr fontId="19"/>
  </si>
  <si>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19"/>
  </si>
  <si>
    <t>建築物所在地</t>
    <rPh sb="0" eb="3">
      <t>ケンチクブツ</t>
    </rPh>
    <rPh sb="3" eb="6">
      <t>ショザイチ</t>
    </rPh>
    <phoneticPr fontId="19"/>
  </si>
  <si>
    <t>囲い込み又は封じ込めによる飛散防止措置の劣化及び損傷の状況　</t>
  </si>
  <si>
    <t xml:space="preserve">幅員の確保の状況
</t>
    <rPh sb="0" eb="1">
      <t>ハバ</t>
    </rPh>
    <rPh sb="1" eb="2">
      <t>イン</t>
    </rPh>
    <rPh sb="3" eb="5">
      <t>カクホ</t>
    </rPh>
    <rPh sb="6" eb="8">
      <t>ジョウキョウ</t>
    </rPh>
    <phoneticPr fontId="19"/>
  </si>
  <si>
    <t>出入口の確保の状況</t>
    <rPh sb="4" eb="6">
      <t>カクホ</t>
    </rPh>
    <rPh sb="7" eb="9">
      <t>ジョウキョウ</t>
    </rPh>
    <phoneticPr fontId="19"/>
  </si>
  <si>
    <t>手すり等の劣化及び損傷の状況</t>
    <rPh sb="3" eb="4">
      <t>トウ</t>
    </rPh>
    <rPh sb="5" eb="7">
      <t>レッカ</t>
    </rPh>
    <rPh sb="7" eb="9">
      <t>オ</t>
    </rPh>
    <rPh sb="9" eb="11">
      <t>ソンショウ</t>
    </rPh>
    <rPh sb="12" eb="14">
      <t>ジョウキョウ</t>
    </rPh>
    <phoneticPr fontId="19"/>
  </si>
  <si>
    <t>避難器具の操作性の確保の状況</t>
    <rPh sb="0" eb="2">
      <t>ヒナン</t>
    </rPh>
    <rPh sb="2" eb="4">
      <t>キグ</t>
    </rPh>
    <rPh sb="5" eb="8">
      <t>ソウサセイ</t>
    </rPh>
    <rPh sb="9" eb="11">
      <t>カクホ</t>
    </rPh>
    <rPh sb="12" eb="14">
      <t>ジョウキョウ</t>
    </rPh>
    <phoneticPr fontId="19"/>
  </si>
  <si>
    <t>幅員の確保の状況</t>
    <rPh sb="0" eb="2">
      <t>フクイン</t>
    </rPh>
    <rPh sb="3" eb="5">
      <t>カクホ</t>
    </rPh>
    <rPh sb="6" eb="8">
      <t>ジョウキョウ</t>
    </rPh>
    <phoneticPr fontId="19"/>
  </si>
  <si>
    <t>手すりの設置の状況</t>
    <rPh sb="4" eb="6">
      <t>セッチ</t>
    </rPh>
    <rPh sb="7" eb="9">
      <t>ジョウキョウ</t>
    </rPh>
    <phoneticPr fontId="19"/>
  </si>
  <si>
    <t>階段各部の劣化及び損傷の状況</t>
    <rPh sb="0" eb="2">
      <t>カイダン</t>
    </rPh>
    <rPh sb="2" eb="4">
      <t>カクブ</t>
    </rPh>
    <rPh sb="5" eb="7">
      <t>レッカ</t>
    </rPh>
    <rPh sb="7" eb="9">
      <t>オ</t>
    </rPh>
    <rPh sb="9" eb="11">
      <t>ソンショウ</t>
    </rPh>
    <rPh sb="12" eb="14">
      <t>ジョウキョウ</t>
    </rPh>
    <phoneticPr fontId="19"/>
  </si>
  <si>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19"/>
  </si>
  <si>
    <t>開放性の確保の状況</t>
    <rPh sb="0" eb="3">
      <t>カイホウセイ</t>
    </rPh>
    <rPh sb="4" eb="6">
      <t>カクホ</t>
    </rPh>
    <rPh sb="7" eb="9">
      <t>ジョウキョウ</t>
    </rPh>
    <phoneticPr fontId="19"/>
  </si>
  <si>
    <t>付室等の排煙設備の設置の状況</t>
    <rPh sb="4" eb="6">
      <t>ハイエン</t>
    </rPh>
    <rPh sb="6" eb="8">
      <t>セツビ</t>
    </rPh>
    <rPh sb="9" eb="11">
      <t>セッチ</t>
    </rPh>
    <rPh sb="12" eb="14">
      <t>ジョウキョウ</t>
    </rPh>
    <phoneticPr fontId="19"/>
  </si>
  <si>
    <t>付室等の外気に向かって開くことができる窓の状況</t>
    <rPh sb="4" eb="6">
      <t>ガイキ</t>
    </rPh>
    <rPh sb="7" eb="8">
      <t>ム</t>
    </rPh>
    <rPh sb="11" eb="12">
      <t>ヒラ</t>
    </rPh>
    <rPh sb="19" eb="20">
      <t>マド</t>
    </rPh>
    <rPh sb="21" eb="23">
      <t>ジョウキョウ</t>
    </rPh>
    <phoneticPr fontId="19"/>
  </si>
  <si>
    <t>防煙区画の設置の状況</t>
    <rPh sb="5" eb="7">
      <t>セッチ</t>
    </rPh>
    <rPh sb="8" eb="9">
      <t>ジョウ</t>
    </rPh>
    <phoneticPr fontId="19"/>
  </si>
  <si>
    <t>非常用の進入口等の設置の状況</t>
  </si>
  <si>
    <t>非常用の進入口等の維持保全の状況</t>
  </si>
  <si>
    <t>対象外項目</t>
    <rPh sb="0" eb="3">
      <t>タイショウガイ</t>
    </rPh>
    <rPh sb="3" eb="5">
      <t>コウモク</t>
    </rPh>
    <phoneticPr fontId="19"/>
  </si>
  <si>
    <t>物品の放置の状況</t>
  </si>
  <si>
    <t>膜張力及びケーブル張力の状況</t>
  </si>
  <si>
    <t>免震装置の劣化及び損傷の状況（免震装置が可視状態にある場合に限る。）</t>
    <rPh sb="5" eb="7">
      <t>レッカ</t>
    </rPh>
    <rPh sb="7" eb="9">
      <t>オ</t>
    </rPh>
    <rPh sb="30" eb="31">
      <t>カギ</t>
    </rPh>
    <phoneticPr fontId="19"/>
  </si>
  <si>
    <t>上部構造の可動の状況</t>
  </si>
  <si>
    <t>煙突本体及び建築物との接合部の劣化及び損傷の状況</t>
    <rPh sb="2" eb="4">
      <t>ホンタイ</t>
    </rPh>
    <rPh sb="4" eb="5">
      <t>オヨ</t>
    </rPh>
    <rPh sb="7" eb="8">
      <t>チク</t>
    </rPh>
    <rPh sb="17" eb="19">
      <t>オ</t>
    </rPh>
    <phoneticPr fontId="19"/>
  </si>
  <si>
    <t>改善策の具体的内容等</t>
    <rPh sb="9" eb="10">
      <t>トウ</t>
    </rPh>
    <phoneticPr fontId="19"/>
  </si>
  <si>
    <t>指摘
なし</t>
  </si>
  <si>
    <t>要是正</t>
    <rPh sb="0" eb="1">
      <t>ヨウ</t>
    </rPh>
    <rPh sb="1" eb="3">
      <t>ゼセイ</t>
    </rPh>
    <phoneticPr fontId="19"/>
  </si>
  <si>
    <t>担当
調査者
番号</t>
    <rPh sb="0" eb="2">
      <t>タントウ</t>
    </rPh>
    <rPh sb="3" eb="6">
      <t>チョウサシャ</t>
    </rPh>
    <rPh sb="7" eb="9">
      <t>バンゴウ</t>
    </rPh>
    <phoneticPr fontId="19"/>
  </si>
  <si>
    <t>国土交通大臣</t>
    <rPh sb="0" eb="6">
      <t>コクドコウツウダイジン</t>
    </rPh>
    <phoneticPr fontId="19"/>
  </si>
  <si>
    <t>改善（予定）年月</t>
    <rPh sb="0" eb="2">
      <t>カイゼン</t>
    </rPh>
    <rPh sb="3" eb="5">
      <t>ヨテイ</t>
    </rPh>
    <rPh sb="6" eb="8">
      <t>ネンゲツ</t>
    </rPh>
    <phoneticPr fontId="19"/>
  </si>
  <si>
    <t>■</t>
  </si>
  <si>
    <t/>
  </si>
  <si>
    <t xml:space="preserve"> 注）配置図及び各階平面図を添付し、指摘のあった箇所（特記すべき事項を含む）や撮影した写真の位置等を明記すること。</t>
  </si>
  <si>
    <t>番号</t>
  </si>
  <si>
    <t>(3)から(5)</t>
  </si>
  <si>
    <t>(1)から(2)</t>
  </si>
  <si>
    <t>(5)から(18)</t>
  </si>
  <si>
    <t>(1)から(5)</t>
  </si>
  <si>
    <t>(6)から(16)</t>
  </si>
  <si>
    <t>(23)から(25)</t>
  </si>
  <si>
    <t>(26)から(33)</t>
  </si>
  <si>
    <t>(38)から(43)</t>
  </si>
  <si>
    <t>(2)から(3)</t>
  </si>
  <si>
    <t>(7)から(10)</t>
  </si>
  <si>
    <t>次の建築物につきまして、建築基準法第12条に基づく定期報告書を受領いたしました。
なお，本紙は報告書受付時点の記載内容を記しております。報告内容の詳細については，点検者等にご確認ください。（不備等があった報告書は，修正を求めている場合があります。）</t>
    <rPh sb="0" eb="1">
      <t>ツギ</t>
    </rPh>
    <rPh sb="2" eb="5">
      <t>ケンチクブツ</t>
    </rPh>
    <rPh sb="12" eb="14">
      <t>ケンチク</t>
    </rPh>
    <rPh sb="14" eb="17">
      <t>キジュンホウ</t>
    </rPh>
    <rPh sb="17" eb="18">
      <t>ダイ</t>
    </rPh>
    <rPh sb="20" eb="21">
      <t>ジョウ</t>
    </rPh>
    <rPh sb="22" eb="23">
      <t>モト</t>
    </rPh>
    <rPh sb="25" eb="27">
      <t>テイキ</t>
    </rPh>
    <rPh sb="27" eb="30">
      <t>ホウコクショ</t>
    </rPh>
    <rPh sb="49" eb="50">
      <t>ショ</t>
    </rPh>
    <rPh sb="50" eb="52">
      <t>ウケツケ</t>
    </rPh>
    <rPh sb="55" eb="57">
      <t>キサイ</t>
    </rPh>
    <rPh sb="95" eb="97">
      <t>フビ</t>
    </rPh>
    <rPh sb="97" eb="98">
      <t>トウ</t>
    </rPh>
    <rPh sb="102" eb="105">
      <t>ホウコクショ</t>
    </rPh>
    <rPh sb="107" eb="109">
      <t>シュウセイ</t>
    </rPh>
    <rPh sb="110" eb="111">
      <t>モト</t>
    </rPh>
    <rPh sb="115" eb="117">
      <t>バアイ</t>
    </rPh>
    <phoneticPr fontId="19"/>
  </si>
  <si>
    <t>(11)から(23)</t>
  </si>
  <si>
    <t>(24)から(29)</t>
  </si>
  <si>
    <t>(1)から(4)</t>
  </si>
  <si>
    <t>(6)から(9)</t>
  </si>
  <si>
    <t>7</t>
  </si>
  <si>
    <t>敷地及び地盤</t>
  </si>
  <si>
    <t>塀等</t>
    <rPh sb="0" eb="1">
      <t>ヘイ</t>
    </rPh>
    <rPh sb="1" eb="2">
      <t>ナド</t>
    </rPh>
    <phoneticPr fontId="19"/>
  </si>
  <si>
    <t>建築物の外部</t>
  </si>
  <si>
    <t>屋上及び屋根</t>
  </si>
  <si>
    <t>建築物の内部</t>
  </si>
  <si>
    <t>防火区画</t>
  </si>
  <si>
    <t>天井</t>
  </si>
  <si>
    <t>防火設備又は戸</t>
    <rPh sb="4" eb="5">
      <t>マタ</t>
    </rPh>
    <rPh sb="6" eb="7">
      <t>ト</t>
    </rPh>
    <phoneticPr fontId="19"/>
  </si>
  <si>
    <t>岐阜県知事</t>
  </si>
  <si>
    <t>照明器具、懸垂物等</t>
  </si>
  <si>
    <t>令第120条第２項に規定する通路</t>
  </si>
  <si>
    <t>廊下</t>
  </si>
  <si>
    <t>屋上広場</t>
  </si>
  <si>
    <t>その他の設備等　</t>
  </si>
  <si>
    <t>避雷設備</t>
  </si>
  <si>
    <t>煙突</t>
  </si>
  <si>
    <t>別添２様式（Ａ４）</t>
    <rPh sb="0" eb="2">
      <t>ベッテン</t>
    </rPh>
    <rPh sb="3" eb="5">
      <t>ヨウシキ</t>
    </rPh>
    <phoneticPr fontId="19"/>
  </si>
  <si>
    <t>部位</t>
  </si>
  <si>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19"/>
  </si>
  <si>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19"/>
  </si>
  <si>
    <t>「調査結果」欄は、調査の結果、要是正の指摘があった場合は「要是正」のチェックボックスに「レ」マークを入れ、それ以外の場合で特記すべき事項がある場合は「その他」のチェックボックスに「レ」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5" eb="57">
      <t>イガイ</t>
    </rPh>
    <rPh sb="58" eb="60">
      <t>バアイ</t>
    </rPh>
    <rPh sb="61" eb="63">
      <t>トッキ</t>
    </rPh>
    <rPh sb="66" eb="68">
      <t>ジコウ</t>
    </rPh>
    <rPh sb="71" eb="73">
      <t>バアイ</t>
    </rPh>
    <rPh sb="77" eb="78">
      <t>タ</t>
    </rPh>
    <phoneticPr fontId="19"/>
  </si>
  <si>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19"/>
  </si>
  <si>
    <t>定期報告の調査結果</t>
    <rPh sb="0" eb="2">
      <t>テイキ</t>
    </rPh>
    <rPh sb="2" eb="4">
      <t>ホウコク</t>
    </rPh>
    <rPh sb="5" eb="7">
      <t>チョウサ</t>
    </rPh>
    <rPh sb="7" eb="9">
      <t>ケッカ</t>
    </rPh>
    <phoneticPr fontId="19"/>
  </si>
  <si>
    <t>群馬県知事</t>
  </si>
  <si>
    <t>備考</t>
    <rPh sb="0" eb="2">
      <t>ビコウ</t>
    </rPh>
    <phoneticPr fontId="19"/>
  </si>
  <si>
    <t>　要是正の指摘あり</t>
    <rPh sb="1" eb="2">
      <t>ヨウ</t>
    </rPh>
    <rPh sb="2" eb="4">
      <t>ゼセイ</t>
    </rPh>
    <rPh sb="5" eb="7">
      <t>シテキ</t>
    </rPh>
    <phoneticPr fontId="19"/>
  </si>
  <si>
    <t>整理番号</t>
    <rPh sb="0" eb="2">
      <t>セイリ</t>
    </rPh>
    <rPh sb="2" eb="4">
      <t>バンゴウ</t>
    </rPh>
    <phoneticPr fontId="19"/>
  </si>
  <si>
    <t>℡0166-25-8597</t>
  </si>
  <si>
    <t>【パターン２】</t>
  </si>
  <si>
    <t>受付印</t>
    <rPh sb="0" eb="2">
      <t>ウケツケ</t>
    </rPh>
    <rPh sb="2" eb="3">
      <t>イン</t>
    </rPh>
    <phoneticPr fontId="19"/>
  </si>
  <si>
    <t>要是正の指摘について早急に改善してください</t>
  </si>
  <si>
    <t>徳島県</t>
  </si>
  <si>
    <t>要是正の指摘（既存不適格除く）について早急に改善してください</t>
  </si>
  <si>
    <t>引き続き適切な維持管理に努めてください</t>
  </si>
  <si>
    <t>報告書　第一面</t>
    <rPh sb="0" eb="3">
      <t>ホウコクショ</t>
    </rPh>
    <rPh sb="4" eb="6">
      <t>ダイイチ</t>
    </rPh>
    <rPh sb="6" eb="7">
      <t>メン</t>
    </rPh>
    <phoneticPr fontId="19"/>
  </si>
  <si>
    <t>要是正の指摘が既存不適格であるかは報告書内部を確認してください</t>
  </si>
  <si>
    <t>定期調査報告書受領証（特定建築物）</t>
    <rPh sb="7" eb="9">
      <t>ジュリョウ</t>
    </rPh>
    <phoneticPr fontId="19"/>
  </si>
  <si>
    <t>窓口・郵送で報告の場合，①定期検査報告書と②定期検査報告概要書は別々にホチキス止め（左上１箇所）をお願いします。</t>
    <rPh sb="13" eb="15">
      <t>テイキ</t>
    </rPh>
    <rPh sb="15" eb="17">
      <t>ケンサ</t>
    </rPh>
    <rPh sb="17" eb="19">
      <t>ホウコク</t>
    </rPh>
    <rPh sb="19" eb="20">
      <t>ショ</t>
    </rPh>
    <rPh sb="22" eb="24">
      <t>テイキ</t>
    </rPh>
    <rPh sb="24" eb="26">
      <t>ケンサ</t>
    </rPh>
    <rPh sb="26" eb="28">
      <t>ホウコク</t>
    </rPh>
    <rPh sb="28" eb="31">
      <t>ガイヨウショ</t>
    </rPh>
    <rPh sb="32" eb="34">
      <t>ベツベツ</t>
    </rPh>
    <rPh sb="39" eb="40">
      <t>ド</t>
    </rPh>
    <rPh sb="42" eb="44">
      <t>ヒダリウエ</t>
    </rPh>
    <rPh sb="45" eb="47">
      <t>カショ</t>
    </rPh>
    <rPh sb="50" eb="51">
      <t>ネガ</t>
    </rPh>
    <phoneticPr fontId="19"/>
  </si>
  <si>
    <t>既存不適格は改善することが望ましいです。改修等に合わせて改善をご検討ください</t>
  </si>
  <si>
    <t>一級</t>
    <rPh sb="0" eb="2">
      <t>イッキュウ</t>
    </rPh>
    <phoneticPr fontId="19"/>
  </si>
  <si>
    <t>北海道</t>
  </si>
  <si>
    <t>青森県</t>
  </si>
  <si>
    <t>岩手県</t>
  </si>
  <si>
    <t>福島県</t>
  </si>
  <si>
    <t>茨城県</t>
  </si>
  <si>
    <t>栃木県</t>
  </si>
  <si>
    <t>群馬県</t>
  </si>
  <si>
    <t>埼玉県</t>
  </si>
  <si>
    <t>千葉県</t>
  </si>
  <si>
    <t>東京都</t>
  </si>
  <si>
    <t>長野県</t>
  </si>
  <si>
    <t>静岡県</t>
  </si>
  <si>
    <t>愛知県</t>
  </si>
  <si>
    <t>三重県</t>
  </si>
  <si>
    <t>滋賀県</t>
  </si>
  <si>
    <t>兵庫県</t>
  </si>
  <si>
    <t>奈良県</t>
  </si>
  <si>
    <t>和歌山県</t>
  </si>
  <si>
    <t>島根県</t>
  </si>
  <si>
    <t>広島県</t>
  </si>
  <si>
    <t>愛媛県</t>
  </si>
  <si>
    <t>高知県</t>
  </si>
  <si>
    <t>佐賀県</t>
  </si>
  <si>
    <t>長崎県</t>
  </si>
  <si>
    <t>大分県</t>
  </si>
  <si>
    <t>宮崎県</t>
  </si>
  <si>
    <t>鹿児島県</t>
  </si>
  <si>
    <t>北海道知事</t>
  </si>
  <si>
    <t>青森県知事</t>
  </si>
  <si>
    <t>岩手県知事</t>
  </si>
  <si>
    <t>秋田県知事</t>
  </si>
  <si>
    <t>茨城県知事</t>
  </si>
  <si>
    <t>埼玉県知事</t>
  </si>
  <si>
    <t>千葉県知事</t>
  </si>
  <si>
    <t>神奈川県知事</t>
  </si>
  <si>
    <t>新潟県知事</t>
  </si>
  <si>
    <t>富山県知事</t>
  </si>
  <si>
    <t>石川県知事</t>
  </si>
  <si>
    <t>長野県知事</t>
  </si>
  <si>
    <t>愛知県知事</t>
  </si>
  <si>
    <t>用途地域3</t>
  </si>
  <si>
    <t>大阪府知事</t>
  </si>
  <si>
    <t>奈良県知事</t>
  </si>
  <si>
    <t>広島県知事</t>
  </si>
  <si>
    <t>愛媛県知事</t>
  </si>
  <si>
    <t>佐賀県知事</t>
  </si>
  <si>
    <t>大分県知事</t>
  </si>
  <si>
    <t>宮崎県知事</t>
  </si>
  <si>
    <t>沖縄県知事</t>
  </si>
  <si>
    <t>※配置図については、方位・敷地境界線・敷地内における建築物の位置及び離れがわかる
　ものを　添付して下さい。また、各階平面図については、廊下・階段・各室及び出入口
　の位置関係がわかるものとし、寸法についてはおおむね室の大きさや階段・廊下の幅等
　がわかるものを添付して下さい。
※オンライン提出の場合，図面は，本エクセルデータに添付せず，
　別途PDF（階別にせず1データにまとめたもの）で用意してください。
　（エクセルデータは窓口・郵送提出用も兼ねた様式集となっており，オンライン提出の
　　場合はシステムの都合上，図面をPDFで用意していただく必要があります。）
※要是正の指摘内容が，調査結果表と整合しているか確認してください。
※R7.7.1からは，図面に防火区画の明示が必要です。</t>
    <rPh sb="1" eb="4">
      <t>ハイチズ</t>
    </rPh>
    <rPh sb="10" eb="12">
      <t>ホウイ</t>
    </rPh>
    <rPh sb="13" eb="15">
      <t>シキチ</t>
    </rPh>
    <rPh sb="15" eb="17">
      <t>キョウカイ</t>
    </rPh>
    <rPh sb="17" eb="18">
      <t>セン</t>
    </rPh>
    <rPh sb="19" eb="21">
      <t>シキチ</t>
    </rPh>
    <rPh sb="21" eb="22">
      <t>ナイ</t>
    </rPh>
    <rPh sb="26" eb="29">
      <t>ケンチクブツ</t>
    </rPh>
    <rPh sb="30" eb="32">
      <t>イチ</t>
    </rPh>
    <rPh sb="32" eb="33">
      <t>オヨ</t>
    </rPh>
    <rPh sb="34" eb="35">
      <t>ハナ</t>
    </rPh>
    <rPh sb="46" eb="48">
      <t>テンプ</t>
    </rPh>
    <rPh sb="50" eb="51">
      <t>クダ</t>
    </rPh>
    <rPh sb="57" eb="59">
      <t>カクカイ</t>
    </rPh>
    <rPh sb="59" eb="61">
      <t>ヘイメン</t>
    </rPh>
    <rPh sb="61" eb="62">
      <t>ズ</t>
    </rPh>
    <rPh sb="68" eb="70">
      <t>ロウカ</t>
    </rPh>
    <rPh sb="71" eb="73">
      <t>カイダン</t>
    </rPh>
    <rPh sb="74" eb="76">
      <t>カクシツ</t>
    </rPh>
    <rPh sb="76" eb="77">
      <t>オヨ</t>
    </rPh>
    <rPh sb="78" eb="80">
      <t>デイ</t>
    </rPh>
    <rPh sb="80" eb="81">
      <t>グチ</t>
    </rPh>
    <rPh sb="84" eb="86">
      <t>イチ</t>
    </rPh>
    <rPh sb="86" eb="88">
      <t>カンケイ</t>
    </rPh>
    <rPh sb="97" eb="99">
      <t>スンポウ</t>
    </rPh>
    <rPh sb="108" eb="109">
      <t>シツ</t>
    </rPh>
    <rPh sb="110" eb="111">
      <t>オオ</t>
    </rPh>
    <rPh sb="114" eb="116">
      <t>カイダン</t>
    </rPh>
    <rPh sb="117" eb="119">
      <t>ロウカ</t>
    </rPh>
    <rPh sb="120" eb="121">
      <t>ハバ</t>
    </rPh>
    <rPh sb="121" eb="122">
      <t>トウ</t>
    </rPh>
    <rPh sb="131" eb="133">
      <t>テンプ</t>
    </rPh>
    <rPh sb="135" eb="136">
      <t>クダ</t>
    </rPh>
    <rPh sb="147" eb="149">
      <t>テイシュツ</t>
    </rPh>
    <rPh sb="150" eb="152">
      <t>バアイ</t>
    </rPh>
    <rPh sb="153" eb="155">
      <t>ズメン</t>
    </rPh>
    <rPh sb="157" eb="158">
      <t>ホン</t>
    </rPh>
    <rPh sb="166" eb="168">
      <t>テンプ</t>
    </rPh>
    <rPh sb="173" eb="175">
      <t>ベット</t>
    </rPh>
    <rPh sb="179" eb="180">
      <t>カイ</t>
    </rPh>
    <rPh sb="180" eb="181">
      <t>ベツ</t>
    </rPh>
    <rPh sb="197" eb="199">
      <t>ヨウイ</t>
    </rPh>
    <rPh sb="217" eb="219">
      <t>マドグチ</t>
    </rPh>
    <rPh sb="220" eb="222">
      <t>ユウソウ</t>
    </rPh>
    <rPh sb="222" eb="224">
      <t>テイシュツ</t>
    </rPh>
    <rPh sb="224" eb="225">
      <t>ヨウ</t>
    </rPh>
    <rPh sb="226" eb="227">
      <t>カ</t>
    </rPh>
    <rPh sb="229" eb="231">
      <t>ヨウシキ</t>
    </rPh>
    <rPh sb="231" eb="232">
      <t>シュウ</t>
    </rPh>
    <rPh sb="244" eb="246">
      <t>テイシュツ</t>
    </rPh>
    <rPh sb="250" eb="252">
      <t>バアイ</t>
    </rPh>
    <rPh sb="258" eb="261">
      <t>ツゴウジョウ</t>
    </rPh>
    <rPh sb="262" eb="264">
      <t>ズメン</t>
    </rPh>
    <rPh sb="269" eb="271">
      <t>ヨウイ</t>
    </rPh>
    <rPh sb="277" eb="279">
      <t>ヒツヨウ</t>
    </rPh>
    <rPh sb="289" eb="290">
      <t>ヨウ</t>
    </rPh>
    <rPh sb="290" eb="292">
      <t>ゼセイ</t>
    </rPh>
    <rPh sb="293" eb="295">
      <t>シテキ</t>
    </rPh>
    <rPh sb="295" eb="297">
      <t>ナイヨウ</t>
    </rPh>
    <rPh sb="299" eb="301">
      <t>チョウサ</t>
    </rPh>
    <rPh sb="301" eb="304">
      <t>ケッカヒョウ</t>
    </rPh>
    <rPh sb="305" eb="307">
      <t>セイゴウ</t>
    </rPh>
    <rPh sb="312" eb="314">
      <t>カクニン</t>
    </rPh>
    <rPh sb="334" eb="335">
      <t>ズ</t>
    </rPh>
    <rPh sb="335" eb="336">
      <t>メン</t>
    </rPh>
    <rPh sb="337" eb="339">
      <t>ボウカ</t>
    </rPh>
    <rPh sb="339" eb="341">
      <t>クカク</t>
    </rPh>
    <rPh sb="342" eb="344">
      <t>メイジ</t>
    </rPh>
    <rPh sb="345" eb="347">
      <t>ヒツヨウ</t>
    </rPh>
    <phoneticPr fontId="19"/>
  </si>
  <si>
    <t>エクセルデータは各様式ごとにワークシートが分かれています。</t>
    <rPh sb="9" eb="11">
      <t>ヨウシキ</t>
    </rPh>
    <phoneticPr fontId="19"/>
  </si>
  <si>
    <t>C</t>
  </si>
  <si>
    <t>D</t>
  </si>
  <si>
    <t>【ロ．用途地域（1）】</t>
  </si>
  <si>
    <t>【　　用途地域（2）】</t>
  </si>
  <si>
    <t>【　　用途地域（3）】</t>
  </si>
  <si>
    <t>用途地域1</t>
  </si>
  <si>
    <t>令和6年国土交通省告示第284号第１第１号又は第２号ニに規定するスプリンクラー設備</t>
    <rPh sb="0" eb="2">
      <t>レイワ</t>
    </rPh>
    <rPh sb="3" eb="4">
      <t>ネン</t>
    </rPh>
    <rPh sb="4" eb="11">
      <t>コクドコウツウショウコクジ</t>
    </rPh>
    <rPh sb="11" eb="12">
      <t>ダイ</t>
    </rPh>
    <rPh sb="15" eb="16">
      <t>ゴウ</t>
    </rPh>
    <rPh sb="16" eb="17">
      <t>ダイ</t>
    </rPh>
    <rPh sb="18" eb="19">
      <t>ダイ</t>
    </rPh>
    <rPh sb="20" eb="21">
      <t>ゴウ</t>
    </rPh>
    <rPh sb="21" eb="22">
      <t>マタ</t>
    </rPh>
    <rPh sb="23" eb="24">
      <t>ダイ</t>
    </rPh>
    <rPh sb="25" eb="26">
      <t>ゴウ</t>
    </rPh>
    <rPh sb="28" eb="30">
      <t>キテイ</t>
    </rPh>
    <rPh sb="39" eb="41">
      <t>セツビ</t>
    </rPh>
    <phoneticPr fontId="19"/>
  </si>
  <si>
    <t>スプリンクラー設備の劣化及び損傷の状況</t>
    <rPh sb="7" eb="9">
      <t>セツビ</t>
    </rPh>
    <rPh sb="10" eb="13">
      <t>レッカオヨ</t>
    </rPh>
    <rPh sb="14" eb="16">
      <t>ソンショウ</t>
    </rPh>
    <rPh sb="17" eb="19">
      <t>ジョウキョウ</t>
    </rPh>
    <phoneticPr fontId="19"/>
  </si>
  <si>
    <t>排煙口の維持保全の状況</t>
  </si>
  <si>
    <t>乗降ロビーの構造及び面積の確保の状況</t>
    <rPh sb="8" eb="9">
      <t>オヨ</t>
    </rPh>
    <rPh sb="10" eb="12">
      <t>メンセキ</t>
    </rPh>
    <rPh sb="13" eb="15">
      <t>カクホ</t>
    </rPh>
    <rPh sb="16" eb="18">
      <t>ジョウキョウ</t>
    </rPh>
    <phoneticPr fontId="19"/>
  </si>
  <si>
    <t>常時閉鎖した状態にある防火扉（各階の主要なものに限る。）</t>
  </si>
  <si>
    <t>扉の取付けの状況</t>
  </si>
  <si>
    <t>扉、枠及び金物の劣化及び損傷の状況</t>
  </si>
  <si>
    <t>建築主事等</t>
    <rPh sb="0" eb="2">
      <t>ケンチク</t>
    </rPh>
    <rPh sb="2" eb="4">
      <t>シュジ</t>
    </rPh>
    <rPh sb="4" eb="5">
      <t>トウ</t>
    </rPh>
    <phoneticPr fontId="19"/>
  </si>
  <si>
    <r>
      <t>常時閉鎖した状態にある戸</t>
    </r>
    <r>
      <rPr>
        <sz val="8"/>
        <color auto="1"/>
        <rFont val="ＭＳ 明朝"/>
      </rPr>
      <t>の固定の状況</t>
    </r>
    <rPh sb="0" eb="2">
      <t>ジョウジ</t>
    </rPh>
    <rPh sb="2" eb="4">
      <t>ヘイサ</t>
    </rPh>
    <rPh sb="6" eb="8">
      <t>ジョウタイ</t>
    </rPh>
    <rPh sb="11" eb="12">
      <t>ト</t>
    </rPh>
    <rPh sb="13" eb="15">
      <t>コテイ</t>
    </rPh>
    <phoneticPr fontId="19"/>
  </si>
  <si>
    <t>　配置図及び各階平面図を別添１の様式に従い添付し、指摘(特記すべき事項を含む）のあった箇所や撮影した写真の位置等を明記してください。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6" eb="18">
      <t>ヨウシキ</t>
    </rPh>
    <rPh sb="19" eb="20">
      <t>シタガ</t>
    </rPh>
    <rPh sb="21" eb="23">
      <t>テンプ</t>
    </rPh>
    <rPh sb="25" eb="27">
      <t>シテキ</t>
    </rPh>
    <rPh sb="28" eb="30">
      <t>トッキ</t>
    </rPh>
    <rPh sb="33" eb="35">
      <t>ジコウ</t>
    </rPh>
    <rPh sb="36" eb="37">
      <t>フク</t>
    </rPh>
    <rPh sb="43" eb="45">
      <t>カショ</t>
    </rPh>
    <rPh sb="46" eb="48">
      <t>サツエイ</t>
    </rPh>
    <rPh sb="50" eb="52">
      <t>シャシン</t>
    </rPh>
    <rPh sb="53" eb="56">
      <t>イチナド</t>
    </rPh>
    <rPh sb="57" eb="59">
      <t>メイキ</t>
    </rPh>
    <phoneticPr fontId="19"/>
  </si>
  <si>
    <t>報告方法</t>
    <rPh sb="0" eb="2">
      <t>ほうこく</t>
    </rPh>
    <rPh sb="2" eb="4">
      <t>ほうほう</t>
    </rPh>
    <phoneticPr fontId="21" type="Hiragana"/>
  </si>
  <si>
    <r>
      <t>　「調査結果」欄は、別表</t>
    </r>
    <r>
      <rPr>
        <sz val="8"/>
        <color auto="1"/>
        <rFont val="ＭＳ 明朝"/>
      </rPr>
      <t>第１（い）欄に掲げる各調査項目ごとに記入してください。</t>
    </r>
    <rPh sb="2" eb="4">
      <t>チョウサ</t>
    </rPh>
    <rPh sb="23" eb="25">
      <t>チョウサ</t>
    </rPh>
    <phoneticPr fontId="19"/>
  </si>
  <si>
    <r>
      <t>　「調査結果」欄のうち「要是正」欄は、別表</t>
    </r>
    <r>
      <rPr>
        <sz val="8"/>
        <color auto="1"/>
        <rFont val="ＭＳ 明朝"/>
      </rPr>
      <t>第１（い）欄に掲げる調査項目について（は）欄に掲げる判定基準に該当する場合に○印を記入してください。</t>
    </r>
    <rPh sb="2" eb="4">
      <t>チョウサ</t>
    </rPh>
    <rPh sb="31" eb="33">
      <t>チョウサ</t>
    </rPh>
    <phoneticPr fontId="19"/>
  </si>
  <si>
    <r>
      <t>　７「上記以外の調査項目」欄は、</t>
    </r>
    <r>
      <rPr>
        <sz val="8"/>
        <color auto="1"/>
        <rFont val="ＭＳ 明朝"/>
      </rPr>
      <t>第２の規定により特定行政庁が調査項目を付加している場合に、当該調査項目を追加し、⑤から⑨に準じて調査結果等を記入してください。</t>
    </r>
    <rPh sb="8" eb="10">
      <t>チョウサ</t>
    </rPh>
    <rPh sb="13" eb="14">
      <t>ラン</t>
    </rPh>
    <rPh sb="19" eb="21">
      <t>キテイ</t>
    </rPh>
    <rPh sb="24" eb="26">
      <t>トクテイ</t>
    </rPh>
    <rPh sb="26" eb="29">
      <t>ギョウセイチョウ</t>
    </rPh>
    <rPh sb="30" eb="32">
      <t>チョウサ</t>
    </rPh>
    <rPh sb="32" eb="34">
      <t>コウモク</t>
    </rPh>
    <rPh sb="47" eb="49">
      <t>チョウサ</t>
    </rPh>
    <rPh sb="49" eb="51">
      <t>コウモク</t>
    </rPh>
    <rPh sb="64" eb="66">
      <t>チョウサ</t>
    </rPh>
    <phoneticPr fontId="19"/>
  </si>
  <si>
    <r>
      <t>常閉防火設備等</t>
    </r>
    <r>
      <rPr>
        <sz val="8"/>
        <color auto="1"/>
        <rFont val="ＭＳ 明朝"/>
      </rPr>
      <t>(防火扉を除く。)又は戸の本体及び枠の劣化及び損傷の状況</t>
    </r>
    <rPh sb="0" eb="2">
      <t>ジョウヘイ</t>
    </rPh>
    <rPh sb="2" eb="4">
      <t>ボウカ</t>
    </rPh>
    <rPh sb="4" eb="6">
      <t>セツビ</t>
    </rPh>
    <rPh sb="6" eb="7">
      <t>トウ</t>
    </rPh>
    <rPh sb="8" eb="10">
      <t>ボウカ</t>
    </rPh>
    <rPh sb="10" eb="11">
      <t>トビラ</t>
    </rPh>
    <rPh sb="12" eb="13">
      <t>ノゾ</t>
    </rPh>
    <rPh sb="16" eb="17">
      <t>マタ</t>
    </rPh>
    <rPh sb="18" eb="19">
      <t>ト</t>
    </rPh>
    <rPh sb="20" eb="22">
      <t>ホンタイ</t>
    </rPh>
    <rPh sb="22" eb="23">
      <t>オヨ</t>
    </rPh>
    <rPh sb="26" eb="28">
      <t>レッカ</t>
    </rPh>
    <rPh sb="28" eb="30">
      <t>オ</t>
    </rPh>
    <rPh sb="30" eb="32">
      <t>ソンショウ</t>
    </rPh>
    <rPh sb="33" eb="35">
      <t>ジョウキョウ</t>
    </rPh>
    <phoneticPr fontId="19"/>
  </si>
  <si>
    <r>
      <t>各階の主要な</t>
    </r>
    <r>
      <rPr>
        <sz val="8"/>
        <color auto="1"/>
        <rFont val="ＭＳ 明朝"/>
      </rPr>
      <t>常閉防火設備等（防火扉を除く。）の閉鎖又は作動の状況</t>
    </r>
    <rPh sb="0" eb="2">
      <t>カクカイ</t>
    </rPh>
    <rPh sb="3" eb="5">
      <t>シュヨウ</t>
    </rPh>
    <rPh sb="6" eb="8">
      <t>ジョウヘイ</t>
    </rPh>
    <rPh sb="8" eb="10">
      <t>ボウカ</t>
    </rPh>
    <rPh sb="10" eb="12">
      <t>セツビ</t>
    </rPh>
    <rPh sb="12" eb="13">
      <t>トウ</t>
    </rPh>
    <rPh sb="14" eb="17">
      <t>ボウカトビラ</t>
    </rPh>
    <rPh sb="18" eb="19">
      <t>ノゾ</t>
    </rPh>
    <rPh sb="23" eb="25">
      <t>ヘイサ</t>
    </rPh>
    <rPh sb="25" eb="27">
      <t>マ</t>
    </rPh>
    <rPh sb="27" eb="29">
      <t>サドウ</t>
    </rPh>
    <rPh sb="30" eb="32">
      <t>ジョウキョウ</t>
    </rPh>
    <phoneticPr fontId="19"/>
  </si>
  <si>
    <t>R7.8.1ver</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</si>
</sst>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_ "/>
    <numFmt numFmtId="177" formatCode="General;General;"/>
    <numFmt numFmtId="178" formatCode="#,##0.00_ ;[Red]\-#,##0.00\ "/>
    <numFmt numFmtId="179" formatCode="0.00_);[Red]\(0.00\)"/>
    <numFmt numFmtId="180" formatCode="[$-409]ggge&quot;年&quot;m&quot;月&quot;d&quot;日&quot;;@"/>
    <numFmt numFmtId="181" formatCode="#,##0.000_);[Red]\(#,##0.000\)"/>
  </numFmts>
  <fonts count="75">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rgb="FFFF0000"/>
      <name val="ＭＳ Ｐゴシック"/>
      <family val="3"/>
    </font>
    <font>
      <sz val="6"/>
      <color auto="1"/>
      <name val="游ゴシック"/>
      <family val="3"/>
    </font>
    <font>
      <sz val="11"/>
      <color theme="0" tint="-0.5"/>
      <name val="ＭＳ Ｐゴシック"/>
      <family val="3"/>
    </font>
    <font>
      <sz val="11"/>
      <color theme="0" tint="-0.25"/>
      <name val="ＭＳ Ｐゴシック"/>
      <family val="3"/>
    </font>
    <font>
      <b/>
      <sz val="11"/>
      <color theme="0" tint="-0.25"/>
      <name val="ＭＳ Ｐゴシック"/>
      <family val="3"/>
    </font>
    <font>
      <sz val="11"/>
      <color theme="0" tint="-0.35"/>
      <name val="ＭＳ Ｐ明朝"/>
      <family val="1"/>
    </font>
    <font>
      <sz val="11"/>
      <color theme="0" tint="-0.35"/>
      <name val="ＭＳ Ｐゴシック"/>
      <family val="3"/>
    </font>
    <font>
      <b/>
      <sz val="11"/>
      <color theme="0" tint="-0.5"/>
      <name val="ＭＳ Ｐゴシック"/>
      <family val="3"/>
    </font>
    <font>
      <sz val="11"/>
      <color theme="1"/>
      <name val="ＭＳ Ｐゴシック"/>
      <family val="3"/>
    </font>
    <font>
      <sz val="11"/>
      <color theme="4"/>
      <name val="ＭＳ Ｐゴシック"/>
      <family val="3"/>
    </font>
    <font>
      <b/>
      <sz val="14"/>
      <color indexed="10"/>
      <name val="ＭＳ Ｐゴシック"/>
      <family val="3"/>
    </font>
    <font>
      <b/>
      <sz val="10.5"/>
      <color auto="1"/>
      <name val="ＭＳ Ｐゴシック"/>
      <family val="3"/>
    </font>
    <font>
      <b/>
      <sz val="14"/>
      <color auto="1"/>
      <name val="ＭＳ Ｐゴシック"/>
      <family val="3"/>
    </font>
    <font>
      <sz val="10.5"/>
      <color auto="1"/>
      <name val="HG丸ｺﾞｼｯｸM-PRO"/>
      <family val="3"/>
    </font>
    <font>
      <sz val="10.5"/>
      <color auto="1"/>
      <name val="ＭＳ Ｐ明朝"/>
      <family val="1"/>
    </font>
    <font>
      <sz val="14"/>
      <color auto="1"/>
      <name val="ＭＳ Ｐ明朝"/>
      <family val="1"/>
    </font>
    <font>
      <sz val="6"/>
      <color auto="1"/>
      <name val="HG丸ｺﾞｼｯｸM-PRO"/>
      <family val="3"/>
    </font>
    <font>
      <sz val="10.5"/>
      <color auto="1"/>
      <name val="AR P丸ゴシック体M"/>
      <family val="3"/>
    </font>
    <font>
      <b/>
      <sz val="20"/>
      <color auto="1"/>
      <name val="ＭＳ Ｐゴシック"/>
      <family val="3"/>
    </font>
    <font>
      <b/>
      <sz val="11"/>
      <color auto="1"/>
      <name val="ＭＳ Ｐゴシック"/>
      <family val="3"/>
    </font>
    <font>
      <sz val="9"/>
      <color auto="1"/>
      <name val="ＭＳ Ｐゴシック"/>
      <family val="3"/>
    </font>
    <font>
      <sz val="11"/>
      <color auto="1"/>
      <name val="ＭＳ Ｐ明朝"/>
      <family val="1"/>
    </font>
    <font>
      <sz val="8"/>
      <color auto="1"/>
      <name val="ＭＳ Ｐゴシック"/>
      <family val="3"/>
    </font>
    <font>
      <sz val="12"/>
      <color rgb="FF000000"/>
      <name val="HG丸ｺﾞｼｯｸM-PRO"/>
      <family val="3"/>
    </font>
    <font>
      <b/>
      <sz val="11"/>
      <color auto="1"/>
      <name val="ＭＳ Ｐ明朝"/>
      <family val="1"/>
    </font>
    <font>
      <b/>
      <sz val="12"/>
      <color auto="1"/>
      <name val="ＭＳ Ｐ明朝"/>
      <family val="1"/>
    </font>
    <font>
      <i/>
      <sz val="11"/>
      <color auto="1"/>
      <name val="ＭＳ Ｐ明朝"/>
      <family val="1"/>
    </font>
    <font>
      <sz val="10"/>
      <color auto="1"/>
      <name val="ＭＳ Ｐ明朝"/>
      <family val="1"/>
    </font>
    <font>
      <sz val="8"/>
      <color auto="1"/>
      <name val="ＭＳ Ｐ明朝"/>
      <family val="1"/>
    </font>
    <font>
      <sz val="9"/>
      <color auto="1"/>
      <name val="ＭＳ Ｐ明朝"/>
      <family val="1"/>
    </font>
    <font>
      <sz val="14"/>
      <color auto="1"/>
      <name val="ＭＳ Ｐゴシック"/>
      <family val="3"/>
    </font>
    <font>
      <b/>
      <sz val="10"/>
      <color auto="1"/>
      <name val="ＭＳ Ｐゴシック"/>
      <family val="3"/>
    </font>
    <font>
      <sz val="10"/>
      <color auto="1"/>
      <name val="HGSｺﾞｼｯｸE"/>
      <family val="3"/>
    </font>
    <font>
      <sz val="10"/>
      <color auto="1"/>
      <name val="ＭＳ Ｐゴシック"/>
      <family val="3"/>
    </font>
    <font>
      <sz val="20"/>
      <color rgb="FFFF0000"/>
      <name val="HGSｺﾞｼｯｸE"/>
      <family val="3"/>
    </font>
    <font>
      <sz val="11"/>
      <color auto="1"/>
      <name val="HGSｺﾞｼｯｸE"/>
      <family val="3"/>
    </font>
    <font>
      <b/>
      <sz val="11"/>
      <color rgb="FFFF0000"/>
      <name val="ＭＳ Ｐゴシック"/>
      <family val="3"/>
    </font>
    <font>
      <sz val="12"/>
      <color auto="1"/>
      <name val="HGSｺﾞｼｯｸE"/>
      <family val="3"/>
    </font>
    <font>
      <sz val="11"/>
      <color auto="1"/>
      <name val="ＭＳ 明朝"/>
      <family val="1"/>
    </font>
    <font>
      <sz val="10.5"/>
      <color auto="1"/>
      <name val="ＭＳ 明朝"/>
      <family val="1"/>
    </font>
    <font>
      <b/>
      <sz val="11"/>
      <color auto="1"/>
      <name val="ＭＳ 明朝"/>
      <family val="1"/>
    </font>
    <font>
      <sz val="8"/>
      <color auto="1"/>
      <name val="ＭＳ 明朝"/>
      <family val="1"/>
    </font>
    <font>
      <sz val="8"/>
      <color auto="1"/>
      <name val="BIZ UDPゴシック"/>
      <family val="3"/>
    </font>
    <font>
      <sz val="8"/>
      <color auto="1"/>
      <name val="ＭＳ ゴシック"/>
      <family val="3"/>
    </font>
    <font>
      <sz val="10"/>
      <color auto="1"/>
      <name val="ＭＳ ゴシック"/>
      <family val="3"/>
    </font>
    <font>
      <sz val="10"/>
      <color auto="1"/>
      <name val="ＭＳ 明朝"/>
      <family val="1"/>
    </font>
    <font>
      <sz val="11"/>
      <color auto="1"/>
      <name val="ＭＳ ゴシック"/>
      <family val="3"/>
    </font>
    <font>
      <b/>
      <sz val="8"/>
      <color auto="1"/>
      <name val="ＭＳ ゴシック"/>
      <family val="3"/>
    </font>
    <font>
      <sz val="7.5"/>
      <color auto="1"/>
      <name val="ＭＳ 明朝"/>
      <family val="1"/>
    </font>
    <font>
      <b/>
      <sz val="8"/>
      <color auto="1"/>
      <name val="ＭＳ 明朝"/>
      <family val="1"/>
    </font>
    <font>
      <b/>
      <sz val="11"/>
      <color auto="1"/>
      <name val="ＭＳ ゴシック"/>
      <family val="3"/>
    </font>
    <font>
      <sz val="9"/>
      <color auto="1"/>
      <name val="ＭＳ ゴシック"/>
      <family val="3"/>
    </font>
    <font>
      <sz val="9"/>
      <color auto="1"/>
      <name val="ＭＳ 明朝"/>
      <family val="1"/>
    </font>
    <font>
      <sz val="12"/>
      <color auto="1"/>
      <name val="ＭＳ 明朝"/>
      <family val="1"/>
    </font>
    <font>
      <sz val="16"/>
      <color auto="1"/>
      <name val="HGSｺﾞｼｯｸE"/>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DBFFD9"/>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10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thin">
        <color auto="1"/>
      </right>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top style="thin">
        <color auto="1"/>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style="thin">
        <color indexed="64"/>
      </top>
      <bottom style="thin">
        <color auto="1"/>
      </bottom>
      <diagonal/>
    </border>
    <border>
      <left/>
      <right/>
      <top style="thin">
        <color auto="1"/>
      </top>
      <bottom style="thin">
        <color indexed="64"/>
      </bottom>
      <diagonal/>
    </border>
    <border>
      <left/>
      <right/>
      <top style="thin">
        <color indexed="64"/>
      </top>
      <bottom style="thin">
        <color auto="1"/>
      </bottom>
      <diagonal/>
    </border>
    <border>
      <left/>
      <right style="thin">
        <color indexed="64"/>
      </right>
      <top style="thin">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710">
    <xf numFmtId="0" fontId="0" fillId="0" borderId="0" xfId="0">
      <alignment vertical="center"/>
    </xf>
    <xf numFmtId="0" fontId="0" fillId="0" borderId="0" xfId="0" applyAlignment="1">
      <alignment horizontal="right" vertical="center"/>
    </xf>
    <xf numFmtId="0" fontId="0" fillId="0" borderId="0" xfId="0" applyAlignment="1"/>
    <xf numFmtId="0" fontId="0" fillId="0" borderId="0" xfId="0" applyFont="1" applyFill="1" applyAlignment="1">
      <alignment horizontal="left" vertical="center"/>
    </xf>
    <xf numFmtId="0" fontId="20" fillId="0" borderId="0" xfId="0" applyFont="1" applyAlignment="1"/>
    <xf numFmtId="49" fontId="0" fillId="0" borderId="0" xfId="0" applyNumberFormat="1" applyAlignment="1">
      <alignment horizontal="left" vertical="center"/>
    </xf>
    <xf numFmtId="0" fontId="0" fillId="0" borderId="0" xfId="0" applyFont="1" applyAlignment="1">
      <alignment horizontal="right"/>
    </xf>
    <xf numFmtId="0" fontId="20" fillId="0" borderId="0" xfId="0" applyFont="1" applyAlignment="1">
      <alignment horizontal="right"/>
    </xf>
    <xf numFmtId="0" fontId="0" fillId="0" borderId="0" xfId="0" applyFont="1" applyFill="1" applyAlignment="1">
      <alignment vertical="center"/>
    </xf>
    <xf numFmtId="0" fontId="0" fillId="0" borderId="0" xfId="0" applyFill="1">
      <alignment vertical="center"/>
    </xf>
    <xf numFmtId="0" fontId="22" fillId="0" borderId="0" xfId="0" applyFont="1" applyFill="1">
      <alignment vertical="center"/>
    </xf>
    <xf numFmtId="14" fontId="0" fillId="0" borderId="0" xfId="0" applyNumberFormat="1" applyFont="1" applyFill="1">
      <alignment vertical="center"/>
    </xf>
    <xf numFmtId="0" fontId="23" fillId="0" borderId="0" xfId="0" applyFont="1" applyFill="1">
      <alignment vertical="center"/>
    </xf>
    <xf numFmtId="176" fontId="0" fillId="0" borderId="0" xfId="44" applyNumberFormat="1" applyFont="1" applyFill="1">
      <alignment vertical="center"/>
    </xf>
    <xf numFmtId="0" fontId="0" fillId="0" borderId="0" xfId="0" applyFont="1" applyFill="1" applyAlignment="1" applyProtection="1">
      <alignment vertical="center" wrapText="1"/>
    </xf>
    <xf numFmtId="177" fontId="0" fillId="33" borderId="0" xfId="0" applyNumberFormat="1" applyFont="1" applyFill="1" applyProtection="1">
      <alignment vertical="center"/>
    </xf>
    <xf numFmtId="177" fontId="0" fillId="33" borderId="0" xfId="0" applyNumberFormat="1" applyFont="1" applyFill="1" applyBorder="1" applyProtection="1">
      <alignment vertical="center"/>
    </xf>
    <xf numFmtId="0" fontId="23" fillId="0" borderId="0" xfId="0" applyFont="1" applyFill="1" applyAlignment="1" applyProtection="1">
      <alignment vertical="center" wrapText="1"/>
    </xf>
    <xf numFmtId="177" fontId="23" fillId="33" borderId="0" xfId="0" applyNumberFormat="1" applyFont="1" applyFill="1" applyBorder="1" applyProtection="1">
      <alignment vertical="center"/>
    </xf>
    <xf numFmtId="0" fontId="0" fillId="0" borderId="0" xfId="0" applyFont="1" applyFill="1" applyAlignment="1">
      <alignment vertical="center" wrapText="1"/>
    </xf>
    <xf numFmtId="177" fontId="0" fillId="33" borderId="0" xfId="0" applyNumberFormat="1" applyFont="1" applyFill="1">
      <alignment vertical="center"/>
    </xf>
    <xf numFmtId="14" fontId="23" fillId="0" borderId="0" xfId="0" applyNumberFormat="1" applyFont="1" applyFill="1" applyAlignment="1" applyProtection="1">
      <alignment vertical="center" wrapText="1"/>
    </xf>
    <xf numFmtId="0" fontId="24" fillId="0" borderId="0" xfId="0" applyFont="1" applyFill="1" applyAlignment="1" applyProtection="1">
      <alignment vertical="center" wrapText="1"/>
    </xf>
    <xf numFmtId="0" fontId="25" fillId="0" borderId="0" xfId="0" applyFont="1" applyFill="1" applyBorder="1" applyAlignment="1" applyProtection="1">
      <alignment vertical="center"/>
    </xf>
    <xf numFmtId="177" fontId="26" fillId="33" borderId="0" xfId="0" applyNumberFormat="1" applyFont="1" applyFill="1" applyBorder="1" applyProtection="1">
      <alignment vertical="center"/>
    </xf>
    <xf numFmtId="176" fontId="0" fillId="0" borderId="0" xfId="44" applyNumberFormat="1" applyFont="1" applyFill="1" applyAlignment="1" applyProtection="1">
      <alignment vertical="center" wrapText="1"/>
    </xf>
    <xf numFmtId="0" fontId="22" fillId="0" borderId="0" xfId="0" applyFont="1" applyFill="1" applyAlignment="1" applyProtection="1">
      <alignment vertical="center" wrapText="1"/>
    </xf>
    <xf numFmtId="177" fontId="22" fillId="33" borderId="0" xfId="0" applyNumberFormat="1" applyFont="1" applyFill="1" applyBorder="1" applyProtection="1">
      <alignment vertical="center"/>
    </xf>
    <xf numFmtId="0" fontId="27" fillId="0" borderId="0" xfId="0" applyFont="1" applyFill="1" applyAlignment="1" applyProtection="1">
      <alignment vertical="center" wrapText="1"/>
    </xf>
    <xf numFmtId="0" fontId="0" fillId="0" borderId="0" xfId="0" applyFont="1" applyFill="1" applyBorder="1" applyAlignment="1" applyProtection="1">
      <alignment vertical="center" wrapText="1"/>
    </xf>
    <xf numFmtId="0" fontId="28" fillId="0" borderId="0" xfId="0" applyFont="1" applyFill="1" applyAlignment="1" applyProtection="1">
      <alignment vertical="center" wrapText="1"/>
    </xf>
    <xf numFmtId="177" fontId="28" fillId="33" borderId="0" xfId="0" applyNumberFormat="1" applyFont="1" applyFill="1" applyBorder="1" applyProtection="1">
      <alignment vertical="center"/>
    </xf>
    <xf numFmtId="0" fontId="29" fillId="0" borderId="0" xfId="0" applyFont="1" applyFill="1" applyAlignment="1" applyProtection="1">
      <alignment vertical="center" wrapText="1"/>
    </xf>
    <xf numFmtId="177" fontId="29" fillId="33" borderId="0" xfId="0" applyNumberFormat="1" applyFont="1" applyFill="1" applyBorder="1" applyProtection="1">
      <alignment vertical="center"/>
    </xf>
    <xf numFmtId="14" fontId="29" fillId="0" borderId="0" xfId="0" applyNumberFormat="1" applyFont="1" applyFill="1" applyAlignment="1" applyProtection="1">
      <alignment vertical="center" wrapText="1"/>
    </xf>
    <xf numFmtId="14" fontId="0" fillId="33" borderId="0" xfId="0" applyNumberFormat="1" applyFont="1" applyFill="1" applyAlignment="1" applyProtection="1">
      <alignment vertical="center" wrapText="1"/>
    </xf>
    <xf numFmtId="14" fontId="0" fillId="0" borderId="0" xfId="0" applyNumberFormat="1" applyFont="1" applyFill="1" applyAlignment="1" applyProtection="1">
      <alignment vertical="center" wrapText="1"/>
    </xf>
    <xf numFmtId="0" fontId="0" fillId="0" borderId="0" xfId="0" applyFont="1" applyFill="1" applyProtection="1">
      <alignment vertical="center"/>
    </xf>
    <xf numFmtId="14" fontId="0" fillId="0" borderId="0" xfId="0" applyNumberFormat="1" applyFont="1" applyFill="1" applyProtection="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0" fontId="33" fillId="0" borderId="10" xfId="0" applyFont="1" applyBorder="1" applyAlignment="1">
      <alignment horizontal="right" vertical="top"/>
    </xf>
    <xf numFmtId="0" fontId="33" fillId="0" borderId="11" xfId="0" applyFont="1" applyBorder="1" applyAlignment="1">
      <alignment horizontal="right" vertical="top"/>
    </xf>
    <xf numFmtId="0" fontId="33" fillId="0" borderId="12" xfId="0" applyFont="1" applyBorder="1" applyAlignment="1">
      <alignment horizontal="right" vertical="top"/>
    </xf>
    <xf numFmtId="0" fontId="33" fillId="0" borderId="0" xfId="0" applyFont="1" applyBorder="1" applyAlignment="1">
      <alignment horizontal="right" vertical="top"/>
    </xf>
    <xf numFmtId="0" fontId="33" fillId="0" borderId="0" xfId="0" applyFont="1" applyAlignment="1">
      <alignment horizontal="right" vertical="top"/>
    </xf>
    <xf numFmtId="0" fontId="34" fillId="0" borderId="0" xfId="0" applyFont="1" applyAlignment="1">
      <alignment horizontal="right" vertical="top"/>
    </xf>
    <xf numFmtId="0" fontId="35" fillId="0" borderId="0" xfId="0" applyFont="1" applyAlignment="1">
      <alignment horizontal="right" vertical="top"/>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33" fillId="0" borderId="14" xfId="0" applyFont="1" applyBorder="1" applyAlignment="1">
      <alignment horizontal="left" vertical="top"/>
    </xf>
    <xf numFmtId="0" fontId="36" fillId="0" borderId="0" xfId="0" applyFont="1" applyBorder="1" applyAlignment="1">
      <alignment horizontal="right" vertical="top"/>
    </xf>
    <xf numFmtId="0" fontId="33" fillId="0" borderId="0" xfId="0" applyFont="1" applyBorder="1" applyAlignment="1">
      <alignment horizontal="left" vertical="top"/>
    </xf>
    <xf numFmtId="0" fontId="34" fillId="0" borderId="0" xfId="0" applyFont="1" applyFill="1" applyAlignment="1">
      <alignment vertical="top"/>
    </xf>
    <xf numFmtId="0" fontId="33" fillId="0" borderId="15" xfId="0" applyFont="1" applyBorder="1" applyAlignment="1">
      <alignment horizontal="left" vertical="top" wrapText="1"/>
    </xf>
    <xf numFmtId="0" fontId="37" fillId="0" borderId="16" xfId="0" applyFont="1" applyBorder="1" applyAlignment="1">
      <alignment horizontal="left" vertical="top" wrapText="1"/>
    </xf>
    <xf numFmtId="0" fontId="33" fillId="0" borderId="17" xfId="0" applyFont="1" applyBorder="1" applyAlignment="1">
      <alignment horizontal="left" vertical="top" wrapText="1"/>
    </xf>
    <xf numFmtId="0" fontId="33" fillId="0" borderId="17" xfId="0" applyFont="1" applyBorder="1" applyAlignment="1">
      <alignment horizontal="left" vertical="top"/>
    </xf>
    <xf numFmtId="0" fontId="0" fillId="0" borderId="0" xfId="0" applyFont="1" applyFill="1" applyAlignment="1">
      <alignment vertical="top"/>
    </xf>
    <xf numFmtId="0" fontId="34" fillId="0" borderId="0" xfId="0" applyFont="1" applyAlignment="1">
      <alignment horizontal="left" vertical="top"/>
    </xf>
    <xf numFmtId="0" fontId="35" fillId="0" borderId="0" xfId="0" applyFont="1" applyAlignment="1">
      <alignment horizontal="left" vertical="top" wrapText="1"/>
    </xf>
    <xf numFmtId="0" fontId="0" fillId="0" borderId="0" xfId="0" applyFont="1" applyFill="1" applyBorder="1" applyAlignment="1">
      <alignment vertical="center"/>
    </xf>
    <xf numFmtId="0" fontId="0" fillId="0" borderId="18" xfId="0" applyFont="1" applyFill="1" applyBorder="1" applyAlignment="1">
      <alignment vertical="center"/>
    </xf>
    <xf numFmtId="0" fontId="38" fillId="0" borderId="19" xfId="0" applyFont="1" applyFill="1" applyBorder="1" applyAlignment="1" applyProtection="1">
      <alignment horizontal="center" vertical="center"/>
      <protection locked="0"/>
    </xf>
    <xf numFmtId="0" fontId="39" fillId="0" borderId="0" xfId="0" applyFont="1" applyFill="1" applyAlignment="1">
      <alignment vertical="center"/>
    </xf>
    <xf numFmtId="0" fontId="40" fillId="0" borderId="0" xfId="0" applyFont="1" applyFill="1" applyBorder="1" applyAlignment="1">
      <alignment horizontal="center" vertical="center"/>
    </xf>
    <xf numFmtId="0" fontId="41" fillId="0" borderId="20"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22" xfId="0" applyFont="1" applyFill="1" applyBorder="1" applyAlignment="1">
      <alignment horizontal="center" vertical="center"/>
    </xf>
    <xf numFmtId="0" fontId="41" fillId="0" borderId="23"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Alignment="1">
      <alignment horizontal="left" vertical="center" wrapText="1"/>
    </xf>
    <xf numFmtId="0" fontId="41" fillId="0" borderId="13"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24" xfId="0" applyFont="1" applyFill="1" applyBorder="1" applyAlignment="1">
      <alignment horizontal="center" vertical="center"/>
    </xf>
    <xf numFmtId="0" fontId="42" fillId="0" borderId="0" xfId="0" applyFont="1" applyFill="1" applyAlignment="1">
      <alignment vertical="center"/>
    </xf>
    <xf numFmtId="0" fontId="41" fillId="0" borderId="0" xfId="0" applyFont="1" applyFill="1" applyAlignment="1">
      <alignment vertical="center"/>
    </xf>
    <xf numFmtId="0" fontId="41" fillId="0" borderId="25" xfId="0" applyFont="1" applyFill="1" applyBorder="1" applyAlignment="1">
      <alignment vertical="center"/>
    </xf>
    <xf numFmtId="0" fontId="41" fillId="0" borderId="26" xfId="0" applyFont="1" applyFill="1" applyBorder="1" applyAlignment="1">
      <alignment vertical="center"/>
    </xf>
    <xf numFmtId="0" fontId="41" fillId="0" borderId="27" xfId="0" applyFont="1" applyFill="1" applyBorder="1" applyAlignment="1">
      <alignment vertical="center"/>
    </xf>
    <xf numFmtId="0" fontId="0" fillId="0" borderId="0" xfId="0" applyFont="1" applyFill="1" applyBorder="1" applyAlignment="1">
      <alignment vertical="center" wrapText="1"/>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7" xfId="0" applyFont="1" applyFill="1" applyBorder="1" applyAlignment="1">
      <alignment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28" xfId="0" applyFont="1" applyFill="1" applyBorder="1" applyAlignment="1">
      <alignment horizontal="center" vertical="center"/>
    </xf>
    <xf numFmtId="0" fontId="38" fillId="0" borderId="19" xfId="0" applyFont="1" applyFill="1" applyBorder="1" applyAlignment="1">
      <alignment vertical="center"/>
    </xf>
    <xf numFmtId="0" fontId="41" fillId="0" borderId="25" xfId="0" applyFont="1" applyFill="1" applyBorder="1" applyAlignment="1">
      <alignment horizontal="center" vertical="center"/>
    </xf>
    <xf numFmtId="0" fontId="41" fillId="0" borderId="27" xfId="0" applyFont="1" applyFill="1" applyBorder="1" applyAlignment="1">
      <alignment horizontal="left" vertical="center" wrapText="1"/>
    </xf>
    <xf numFmtId="0" fontId="38" fillId="0" borderId="19" xfId="0" applyFont="1" applyFill="1" applyBorder="1" applyAlignment="1">
      <alignment horizontal="left" vertical="center"/>
    </xf>
    <xf numFmtId="0" fontId="43" fillId="0" borderId="0" xfId="0" applyFont="1" applyAlignment="1">
      <alignment horizontal="left" vertical="center"/>
    </xf>
    <xf numFmtId="0" fontId="0" fillId="0" borderId="0" xfId="0" applyFont="1" applyFill="1" applyBorder="1" applyAlignment="1">
      <alignment horizontal="righ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41" fillId="0" borderId="0" xfId="0" applyFont="1" applyFill="1" applyBorder="1" applyAlignment="1">
      <alignment vertical="top" wrapText="1"/>
    </xf>
    <xf numFmtId="0" fontId="0" fillId="0" borderId="32" xfId="0" applyFont="1" applyFill="1" applyBorder="1" applyAlignment="1">
      <alignment vertical="center"/>
    </xf>
    <xf numFmtId="0" fontId="39" fillId="0" borderId="33" xfId="0" applyFont="1" applyFill="1" applyBorder="1" applyAlignment="1">
      <alignment horizontal="center" vertical="center"/>
    </xf>
    <xf numFmtId="0" fontId="0" fillId="0" borderId="34" xfId="0" applyFont="1" applyFill="1" applyBorder="1" applyAlignment="1">
      <alignment vertical="center"/>
    </xf>
    <xf numFmtId="0" fontId="41" fillId="0" borderId="32" xfId="0" applyFont="1" applyFill="1" applyBorder="1" applyAlignment="1">
      <alignment vertical="top" wrapText="1"/>
    </xf>
    <xf numFmtId="0" fontId="41" fillId="0" borderId="0" xfId="0" applyFont="1" applyFill="1" applyAlignment="1">
      <alignment horizontal="left" vertical="center"/>
    </xf>
    <xf numFmtId="0" fontId="41" fillId="0" borderId="32" xfId="0" applyFont="1" applyFill="1" applyBorder="1" applyAlignment="1">
      <alignment horizontal="left" vertical="top" wrapText="1"/>
    </xf>
    <xf numFmtId="0" fontId="41"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41" fillId="0" borderId="29" xfId="0" applyFont="1" applyFill="1" applyBorder="1" applyAlignment="1">
      <alignment vertical="center"/>
    </xf>
    <xf numFmtId="0" fontId="41" fillId="0" borderId="30" xfId="0" applyFont="1" applyFill="1" applyBorder="1" applyAlignment="1">
      <alignment vertical="center"/>
    </xf>
    <xf numFmtId="0" fontId="41" fillId="0" borderId="31" xfId="0" applyFont="1" applyFill="1" applyBorder="1" applyAlignment="1">
      <alignment vertical="center"/>
    </xf>
    <xf numFmtId="0" fontId="41" fillId="0" borderId="0" xfId="0" applyFont="1" applyFill="1" applyAlignment="1">
      <alignment horizontal="right" vertical="center"/>
    </xf>
    <xf numFmtId="0" fontId="0" fillId="0" borderId="35" xfId="0" applyFont="1" applyFill="1" applyBorder="1" applyAlignment="1">
      <alignment vertical="center"/>
    </xf>
    <xf numFmtId="0" fontId="41" fillId="0" borderId="36" xfId="0" applyFont="1" applyFill="1" applyBorder="1" applyAlignment="1">
      <alignment vertical="center"/>
    </xf>
    <xf numFmtId="0" fontId="0" fillId="0" borderId="37" xfId="0" applyFont="1" applyFill="1" applyBorder="1" applyAlignment="1">
      <alignment vertical="center"/>
    </xf>
    <xf numFmtId="0" fontId="38" fillId="0" borderId="38" xfId="0" applyFont="1" applyFill="1" applyBorder="1" applyAlignment="1">
      <alignment horizontal="left" vertical="center"/>
    </xf>
    <xf numFmtId="0" fontId="41" fillId="0" borderId="0" xfId="0" applyFont="1" applyFill="1" applyAlignment="1">
      <alignment horizontal="left" vertical="top" wrapText="1"/>
    </xf>
    <xf numFmtId="0" fontId="0" fillId="0" borderId="36" xfId="0" applyFont="1" applyFill="1" applyBorder="1" applyAlignment="1">
      <alignment vertical="center"/>
    </xf>
    <xf numFmtId="0" fontId="41" fillId="0" borderId="0" xfId="0" applyFont="1" applyFill="1" applyAlignment="1">
      <alignment vertical="top" wrapText="1"/>
    </xf>
    <xf numFmtId="0" fontId="41" fillId="0" borderId="0" xfId="0" applyFont="1" applyFill="1" applyAlignment="1" applyProtection="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41" fillId="0" borderId="0" xfId="0" applyFont="1" applyBorder="1" applyAlignment="1" applyProtection="1">
      <alignment horizontal="left" vertical="center"/>
      <protection locked="0"/>
    </xf>
    <xf numFmtId="0" fontId="4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0" xfId="0" applyFont="1" applyBorder="1" applyAlignment="1" applyProtection="1">
      <alignment vertical="top" wrapText="1"/>
      <protection locked="0"/>
    </xf>
    <xf numFmtId="0" fontId="41" fillId="0" borderId="0" xfId="0" applyFont="1" applyFill="1" applyBorder="1" applyAlignment="1" applyProtection="1">
      <alignment vertical="center"/>
      <protection locked="0"/>
    </xf>
    <xf numFmtId="0" fontId="41" fillId="0" borderId="0" xfId="0" applyFont="1" applyBorder="1" applyAlignment="1" applyProtection="1">
      <alignment horizontal="right" vertical="center"/>
      <protection locked="0"/>
    </xf>
    <xf numFmtId="0" fontId="41" fillId="0" borderId="39" xfId="0" applyFont="1" applyBorder="1" applyAlignment="1" applyProtection="1">
      <alignment horizontal="right" vertical="center"/>
      <protection locked="0"/>
    </xf>
    <xf numFmtId="0" fontId="41" fillId="0" borderId="19" xfId="0" applyFont="1" applyBorder="1" applyAlignment="1" applyProtection="1">
      <alignment vertical="center"/>
      <protection locked="0"/>
    </xf>
    <xf numFmtId="0" fontId="41" fillId="0" borderId="39" xfId="0" applyFont="1" applyFill="1" applyBorder="1" applyAlignment="1" applyProtection="1">
      <alignment vertical="center"/>
      <protection locked="0"/>
    </xf>
    <xf numFmtId="0" fontId="41" fillId="0" borderId="40" xfId="0" applyFont="1" applyFill="1" applyBorder="1" applyAlignment="1" applyProtection="1">
      <alignment vertical="center"/>
      <protection locked="0"/>
    </xf>
    <xf numFmtId="0" fontId="41" fillId="0" borderId="25" xfId="0" applyFont="1" applyFill="1" applyBorder="1" applyAlignment="1" applyProtection="1">
      <alignment vertical="center"/>
      <protection locked="0"/>
    </xf>
    <xf numFmtId="0" fontId="41" fillId="0" borderId="33" xfId="0" applyFont="1" applyBorder="1" applyAlignment="1" applyProtection="1">
      <alignment horizontal="center" vertical="top" wrapText="1"/>
      <protection locked="0"/>
    </xf>
    <xf numFmtId="0" fontId="41" fillId="34" borderId="33" xfId="0" applyFont="1" applyFill="1" applyBorder="1" applyAlignment="1" applyProtection="1">
      <alignment horizontal="center" vertical="center" wrapText="1"/>
      <protection locked="0"/>
    </xf>
    <xf numFmtId="0" fontId="41" fillId="0" borderId="0" xfId="0" applyFont="1" applyBorder="1" applyAlignment="1" applyProtection="1">
      <alignment horizontal="left" vertical="top"/>
      <protection locked="0"/>
    </xf>
    <xf numFmtId="0" fontId="41" fillId="0" borderId="0" xfId="0" applyFont="1" applyAlignment="1" applyProtection="1">
      <alignment vertical="center"/>
      <protection locked="0"/>
    </xf>
    <xf numFmtId="0" fontId="34" fillId="0" borderId="0" xfId="0" applyFont="1" applyAlignment="1" applyProtection="1">
      <alignment horizontal="left" vertical="top"/>
      <protection locked="0"/>
    </xf>
    <xf numFmtId="0" fontId="41" fillId="0" borderId="0" xfId="0" applyFont="1" applyAlignment="1" applyProtection="1">
      <alignment horizontal="left" vertical="top"/>
      <protection locked="0"/>
    </xf>
    <xf numFmtId="0" fontId="41" fillId="0" borderId="0" xfId="0" applyNumberFormat="1" applyFont="1" applyFill="1" applyBorder="1" applyAlignment="1" applyProtection="1">
      <alignment vertical="center"/>
    </xf>
    <xf numFmtId="0" fontId="41" fillId="0" borderId="0" xfId="0" applyFont="1" applyAlignment="1" applyProtection="1">
      <alignment vertical="center" shrinkToFit="1"/>
    </xf>
    <xf numFmtId="0" fontId="41" fillId="0" borderId="0" xfId="0" applyFont="1" applyBorder="1" applyAlignment="1" applyProtection="1">
      <alignment vertical="top" shrinkToFit="1"/>
    </xf>
    <xf numFmtId="0" fontId="41" fillId="0" borderId="0" xfId="0" applyFont="1" applyBorder="1" applyAlignment="1" applyProtection="1">
      <alignment vertical="top"/>
      <protection locked="0"/>
    </xf>
    <xf numFmtId="177" fontId="45" fillId="0" borderId="0" xfId="0" applyNumberFormat="1" applyFont="1" applyFill="1" applyBorder="1" applyAlignment="1" applyProtection="1">
      <alignment vertical="center"/>
      <protection locked="0"/>
    </xf>
    <xf numFmtId="177" fontId="45" fillId="0" borderId="39" xfId="0" applyNumberFormat="1" applyFont="1" applyFill="1" applyBorder="1" applyAlignment="1" applyProtection="1">
      <alignment vertical="center"/>
      <protection locked="0"/>
    </xf>
    <xf numFmtId="0" fontId="46" fillId="34" borderId="0" xfId="0" applyFont="1" applyFill="1" applyBorder="1" applyAlignment="1" applyProtection="1">
      <alignment horizontal="left" vertical="top" wrapText="1"/>
      <protection locked="0"/>
    </xf>
    <xf numFmtId="0" fontId="41" fillId="34" borderId="0" xfId="0" applyFont="1" applyFill="1" applyBorder="1" applyAlignment="1" applyProtection="1">
      <alignment horizontal="left" vertical="top" wrapText="1"/>
      <protection locked="0"/>
    </xf>
    <xf numFmtId="0" fontId="41" fillId="34" borderId="39" xfId="0" applyFont="1" applyFill="1" applyBorder="1" applyAlignment="1" applyProtection="1">
      <alignment horizontal="left" vertical="top" wrapText="1"/>
      <protection locked="0"/>
    </xf>
    <xf numFmtId="0" fontId="41" fillId="35" borderId="0" xfId="0" applyFont="1" applyFill="1" applyBorder="1" applyAlignment="1" applyProtection="1">
      <alignment horizontal="left" vertical="top" wrapText="1"/>
      <protection locked="0"/>
    </xf>
    <xf numFmtId="0" fontId="41" fillId="35" borderId="39" xfId="0" applyFont="1" applyFill="1" applyBorder="1" applyAlignment="1" applyProtection="1">
      <alignment horizontal="left" vertical="top" wrapText="1"/>
      <protection locked="0"/>
    </xf>
    <xf numFmtId="0" fontId="41" fillId="0" borderId="0" xfId="0" applyFont="1" applyBorder="1" applyAlignment="1" applyProtection="1">
      <alignment horizontal="center" vertical="top"/>
      <protection locked="0"/>
    </xf>
    <xf numFmtId="0" fontId="41" fillId="0" borderId="0" xfId="0" applyFont="1" applyAlignment="1" applyProtection="1">
      <alignment horizontal="center" vertical="top"/>
      <protection locked="0"/>
    </xf>
    <xf numFmtId="0" fontId="41" fillId="0" borderId="0" xfId="0" applyFont="1" applyBorder="1" applyAlignment="1" applyProtection="1">
      <alignment horizontal="center" vertical="top"/>
    </xf>
    <xf numFmtId="0" fontId="41" fillId="0" borderId="0" xfId="0" applyNumberFormat="1" applyFont="1" applyFill="1" applyBorder="1" applyAlignment="1" applyProtection="1">
      <alignment vertical="top"/>
    </xf>
    <xf numFmtId="0" fontId="41" fillId="0" borderId="0" xfId="0" applyFont="1" applyAlignment="1" applyProtection="1">
      <alignment horizontal="center" vertical="top"/>
    </xf>
    <xf numFmtId="0" fontId="41" fillId="0" borderId="0" xfId="0" applyFont="1" applyAlignment="1" applyProtection="1">
      <alignment vertical="top"/>
    </xf>
    <xf numFmtId="0" fontId="41" fillId="0" borderId="41" xfId="0" applyFont="1" applyBorder="1" applyAlignment="1" applyProtection="1">
      <alignment vertical="center"/>
      <protection locked="0"/>
    </xf>
    <xf numFmtId="0" fontId="41" fillId="0" borderId="42" xfId="0" applyFont="1" applyFill="1" applyBorder="1" applyAlignment="1" applyProtection="1">
      <alignment horizontal="left" vertical="top"/>
      <protection locked="0"/>
    </xf>
    <xf numFmtId="0" fontId="41" fillId="0" borderId="22" xfId="0" applyFont="1" applyFill="1" applyBorder="1" applyAlignment="1" applyProtection="1">
      <alignment horizontal="left" vertical="top"/>
      <protection locked="0"/>
    </xf>
    <xf numFmtId="0" fontId="41" fillId="0" borderId="43" xfId="0" applyFont="1" applyFill="1" applyBorder="1" applyAlignment="1" applyProtection="1">
      <alignment horizontal="left" vertical="top"/>
      <protection locked="0"/>
    </xf>
    <xf numFmtId="0" fontId="41" fillId="0" borderId="44" xfId="0" applyFont="1" applyBorder="1" applyAlignment="1" applyProtection="1">
      <alignment vertical="center"/>
      <protection locked="0"/>
    </xf>
    <xf numFmtId="0" fontId="41" fillId="0" borderId="0" xfId="0" applyNumberFormat="1" applyFont="1" applyFill="1" applyBorder="1" applyAlignment="1" applyProtection="1">
      <alignment vertical="center" shrinkToFit="1"/>
      <protection locked="0"/>
    </xf>
    <xf numFmtId="0" fontId="41" fillId="0" borderId="39" xfId="0" applyNumberFormat="1" applyFont="1" applyFill="1" applyBorder="1" applyAlignment="1" applyProtection="1">
      <alignment vertical="center" shrinkToFit="1"/>
      <protection locked="0"/>
    </xf>
    <xf numFmtId="0" fontId="41" fillId="0" borderId="0"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41" fillId="0" borderId="0" xfId="0" applyFont="1" applyBorder="1" applyAlignment="1" applyProtection="1">
      <alignment vertical="top" wrapText="1"/>
    </xf>
    <xf numFmtId="0" fontId="41" fillId="0" borderId="0" xfId="0" applyFont="1" applyAlignment="1" applyProtection="1">
      <alignment vertical="top" wrapText="1"/>
    </xf>
    <xf numFmtId="0" fontId="41" fillId="0" borderId="0" xfId="0" applyFont="1" applyAlignment="1" applyProtection="1">
      <alignment horizontal="left" vertical="top" wrapText="1"/>
    </xf>
    <xf numFmtId="0" fontId="41" fillId="0" borderId="45" xfId="0" applyFont="1" applyBorder="1" applyAlignment="1" applyProtection="1">
      <alignment vertical="center"/>
      <protection locked="0"/>
    </xf>
    <xf numFmtId="0" fontId="41" fillId="0" borderId="40" xfId="0" applyFont="1" applyFill="1" applyBorder="1" applyAlignment="1" applyProtection="1">
      <alignment horizontal="left" vertical="top"/>
      <protection locked="0"/>
    </xf>
    <xf numFmtId="0" fontId="41" fillId="0" borderId="39" xfId="0" applyFont="1" applyFill="1" applyBorder="1" applyAlignment="1" applyProtection="1">
      <alignment horizontal="left" vertical="top"/>
      <protection locked="0"/>
    </xf>
    <xf numFmtId="0" fontId="41" fillId="0" borderId="46" xfId="0" applyFont="1" applyBorder="1" applyAlignment="1" applyProtection="1">
      <alignment vertical="center"/>
      <protection locked="0"/>
    </xf>
    <xf numFmtId="0" fontId="41" fillId="34" borderId="33" xfId="0" applyFont="1" applyFill="1" applyBorder="1" applyAlignment="1" applyProtection="1">
      <alignment horizontal="left" vertical="top" wrapText="1"/>
      <protection locked="0"/>
    </xf>
    <xf numFmtId="0" fontId="41" fillId="34" borderId="0" xfId="0" applyFont="1" applyFill="1" applyAlignment="1" applyProtection="1">
      <alignment horizontal="right" vertical="center"/>
      <protection locked="0"/>
    </xf>
    <xf numFmtId="0" fontId="41" fillId="34" borderId="0" xfId="0" applyFont="1" applyFill="1" applyAlignment="1" applyProtection="1">
      <alignment horizontal="right" vertical="center"/>
      <protection locked="0"/>
    </xf>
    <xf numFmtId="0" fontId="41" fillId="0" borderId="47" xfId="0" applyFont="1" applyBorder="1" applyAlignment="1" applyProtection="1">
      <alignment vertical="center"/>
      <protection locked="0"/>
    </xf>
    <xf numFmtId="0" fontId="41" fillId="0" borderId="48" xfId="0" applyFont="1" applyFill="1" applyBorder="1" applyAlignment="1" applyProtection="1">
      <alignment horizontal="left" vertical="top"/>
      <protection locked="0"/>
    </xf>
    <xf numFmtId="0" fontId="41" fillId="0" borderId="49" xfId="0" applyFont="1" applyFill="1" applyBorder="1" applyAlignment="1" applyProtection="1">
      <alignment horizontal="left" vertical="top"/>
      <protection locked="0"/>
    </xf>
    <xf numFmtId="0" fontId="41" fillId="0" borderId="50" xfId="0" applyFont="1" applyFill="1" applyBorder="1" applyAlignment="1" applyProtection="1">
      <alignment horizontal="left" vertical="top"/>
      <protection locked="0"/>
    </xf>
    <xf numFmtId="0" fontId="44" fillId="35" borderId="33" xfId="0" applyFont="1" applyFill="1" applyBorder="1" applyAlignment="1" applyProtection="1">
      <alignment horizontal="center" vertical="center"/>
      <protection locked="0"/>
    </xf>
    <xf numFmtId="178" fontId="41" fillId="35" borderId="0" xfId="44" applyNumberFormat="1" applyFont="1" applyFill="1" applyBorder="1" applyAlignment="1" applyProtection="1">
      <alignment horizontal="right" vertical="center" shrinkToFit="1"/>
      <protection locked="0"/>
    </xf>
    <xf numFmtId="178" fontId="41" fillId="35" borderId="39" xfId="44" applyNumberFormat="1" applyFont="1" applyFill="1" applyBorder="1" applyAlignment="1" applyProtection="1">
      <alignment horizontal="right" vertical="center" shrinkToFit="1"/>
      <protection locked="0"/>
    </xf>
    <xf numFmtId="0" fontId="41" fillId="0" borderId="39" xfId="0" applyNumberFormat="1" applyFont="1" applyFill="1" applyBorder="1" applyAlignment="1" applyProtection="1">
      <alignment horizontal="right" vertical="center" shrinkToFit="1"/>
      <protection locked="0"/>
    </xf>
    <xf numFmtId="0" fontId="41" fillId="0" borderId="0" xfId="0" applyFont="1" applyBorder="1" applyAlignment="1" applyProtection="1">
      <alignment vertical="center" wrapText="1"/>
      <protection locked="0"/>
    </xf>
    <xf numFmtId="0" fontId="41" fillId="0" borderId="19" xfId="0" applyFont="1" applyBorder="1" applyAlignment="1" applyProtection="1">
      <alignment horizontal="right" vertical="center"/>
      <protection locked="0"/>
    </xf>
    <xf numFmtId="0" fontId="41" fillId="35" borderId="0" xfId="0" applyFont="1" applyFill="1" applyBorder="1" applyAlignment="1" applyProtection="1">
      <alignment horizontal="left" vertical="center" shrinkToFit="1"/>
      <protection locked="0"/>
    </xf>
    <xf numFmtId="49" fontId="41" fillId="35" borderId="0" xfId="0" applyNumberFormat="1" applyFont="1" applyFill="1" applyBorder="1" applyAlignment="1" applyProtection="1">
      <alignment horizontal="left" vertical="center" shrinkToFit="1"/>
      <protection locked="0"/>
    </xf>
    <xf numFmtId="49" fontId="41" fillId="34" borderId="39" xfId="0" applyNumberFormat="1" applyFont="1" applyFill="1" applyBorder="1" applyAlignment="1" applyProtection="1">
      <alignment horizontal="left" vertical="center" shrinkToFit="1"/>
      <protection locked="0"/>
    </xf>
    <xf numFmtId="0" fontId="41" fillId="0" borderId="51" xfId="0" applyFont="1" applyBorder="1" applyAlignment="1" applyProtection="1">
      <alignment vertical="center"/>
      <protection locked="0"/>
    </xf>
    <xf numFmtId="0" fontId="41" fillId="0" borderId="52" xfId="0" applyFont="1" applyFill="1" applyBorder="1" applyAlignment="1" applyProtection="1">
      <alignment vertical="top" wrapText="1"/>
      <protection locked="0"/>
    </xf>
    <xf numFmtId="0" fontId="41" fillId="0" borderId="53" xfId="0" applyFont="1" applyFill="1" applyBorder="1" applyAlignment="1" applyProtection="1">
      <alignment vertical="top" wrapText="1"/>
      <protection locked="0"/>
    </xf>
    <xf numFmtId="0" fontId="41" fillId="0" borderId="54" xfId="0" applyFont="1" applyFill="1" applyBorder="1" applyAlignment="1" applyProtection="1">
      <alignment vertical="top" wrapText="1"/>
      <protection locked="0"/>
    </xf>
    <xf numFmtId="0" fontId="41" fillId="35" borderId="0" xfId="0" applyFont="1" applyFill="1" applyBorder="1" applyAlignment="1" applyProtection="1">
      <alignment horizontal="right" vertical="center" shrinkToFit="1"/>
      <protection locked="0"/>
    </xf>
    <xf numFmtId="0" fontId="41" fillId="35" borderId="39" xfId="0" applyFont="1" applyFill="1" applyBorder="1" applyAlignment="1" applyProtection="1">
      <alignment horizontal="left" vertical="center" shrinkToFit="1"/>
      <protection locked="0"/>
    </xf>
    <xf numFmtId="0" fontId="41" fillId="34" borderId="0" xfId="0" applyFont="1" applyFill="1" applyBorder="1" applyAlignment="1" applyProtection="1">
      <alignment horizontal="left" vertical="top" wrapText="1" shrinkToFit="1"/>
      <protection locked="0"/>
    </xf>
    <xf numFmtId="0" fontId="41" fillId="34" borderId="0" xfId="0" applyFont="1" applyFill="1" applyBorder="1" applyAlignment="1" applyProtection="1">
      <alignment horizontal="left" vertical="center"/>
      <protection locked="0"/>
    </xf>
    <xf numFmtId="0" fontId="41" fillId="0" borderId="40" xfId="0" applyFont="1" applyFill="1" applyBorder="1" applyAlignment="1" applyProtection="1">
      <alignment vertical="top" wrapText="1"/>
      <protection locked="0"/>
    </xf>
    <xf numFmtId="0" fontId="41" fillId="0" borderId="39" xfId="0" applyFont="1" applyFill="1" applyBorder="1" applyAlignment="1" applyProtection="1">
      <alignment vertical="top" wrapText="1"/>
      <protection locked="0"/>
    </xf>
    <xf numFmtId="0" fontId="41" fillId="35" borderId="24" xfId="0" applyFont="1" applyFill="1" applyBorder="1" applyAlignment="1" applyProtection="1">
      <alignment horizontal="left" vertical="center" shrinkToFit="1"/>
      <protection locked="0"/>
    </xf>
    <xf numFmtId="0" fontId="39" fillId="35" borderId="33"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44" fillId="36" borderId="33" xfId="0" applyFont="1" applyFill="1" applyBorder="1" applyAlignment="1" applyProtection="1">
      <alignment horizontal="center" vertical="center"/>
    </xf>
    <xf numFmtId="0" fontId="41" fillId="34" borderId="0" xfId="0" applyFont="1" applyFill="1" applyBorder="1" applyAlignment="1" applyProtection="1">
      <alignment horizontal="left" vertical="top" shrinkToFit="1"/>
      <protection locked="0"/>
    </xf>
    <xf numFmtId="0" fontId="41" fillId="0" borderId="0" xfId="0" applyFont="1" applyFill="1" applyAlignment="1" applyProtection="1">
      <alignment horizontal="right" vertical="center"/>
      <protection locked="0"/>
    </xf>
    <xf numFmtId="0" fontId="44" fillId="34" borderId="33" xfId="0" applyFont="1" applyFill="1" applyBorder="1" applyAlignment="1" applyProtection="1">
      <alignment horizontal="center" vertical="center"/>
      <protection locked="0"/>
    </xf>
    <xf numFmtId="0" fontId="44" fillId="0" borderId="39" xfId="0" applyFont="1" applyFill="1" applyBorder="1" applyAlignment="1" applyProtection="1">
      <alignment horizontal="center" vertical="center"/>
      <protection locked="0"/>
    </xf>
    <xf numFmtId="0" fontId="41" fillId="35" borderId="0" xfId="0" applyFont="1" applyFill="1" applyBorder="1" applyAlignment="1" applyProtection="1">
      <alignment horizontal="center" vertical="center" shrinkToFit="1"/>
      <protection locked="0"/>
    </xf>
    <xf numFmtId="0" fontId="41" fillId="0" borderId="53"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0" fontId="41" fillId="0" borderId="0" xfId="0" applyFont="1" applyFill="1" applyAlignment="1" applyProtection="1">
      <alignment vertical="center" shrinkToFit="1"/>
      <protection locked="0"/>
    </xf>
    <xf numFmtId="0" fontId="41" fillId="0" borderId="25" xfId="0" applyFont="1" applyFill="1" applyBorder="1" applyAlignment="1" applyProtection="1">
      <alignment horizontal="right" vertical="center" shrinkToFit="1"/>
      <protection locked="0"/>
    </xf>
    <xf numFmtId="0" fontId="41" fillId="34" borderId="0"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1" fillId="0" borderId="39" xfId="0" applyFont="1" applyBorder="1" applyAlignment="1" applyProtection="1">
      <alignment horizontal="left" vertical="center"/>
      <protection locked="0"/>
    </xf>
    <xf numFmtId="0" fontId="41" fillId="0" borderId="40" xfId="0" applyFont="1" applyBorder="1" applyAlignment="1" applyProtection="1">
      <alignment horizontal="right" vertical="center"/>
      <protection locked="0"/>
    </xf>
    <xf numFmtId="0" fontId="41" fillId="0" borderId="25" xfId="0" applyFont="1" applyFill="1" applyBorder="1" applyAlignment="1" applyProtection="1">
      <alignment horizontal="right" vertical="center"/>
      <protection locked="0"/>
    </xf>
    <xf numFmtId="0" fontId="41" fillId="0" borderId="40" xfId="0" applyFont="1" applyBorder="1" applyAlignment="1" applyProtection="1">
      <alignment horizontal="center" vertical="center"/>
      <protection locked="0"/>
    </xf>
    <xf numFmtId="0" fontId="41" fillId="0" borderId="25" xfId="0" applyFont="1" applyFill="1" applyBorder="1" applyAlignment="1" applyProtection="1">
      <alignment horizontal="center" vertical="center" shrinkToFit="1"/>
      <protection locked="0"/>
    </xf>
    <xf numFmtId="0" fontId="41" fillId="35" borderId="39" xfId="0" applyFont="1" applyFill="1" applyBorder="1" applyAlignment="1" applyProtection="1">
      <alignment horizontal="center" vertical="center" shrinkToFit="1"/>
      <protection locked="0"/>
    </xf>
    <xf numFmtId="0" fontId="41" fillId="0" borderId="0" xfId="0" applyFont="1" applyFill="1" applyAlignment="1" applyProtection="1">
      <alignment horizontal="right" vertical="center"/>
    </xf>
    <xf numFmtId="0" fontId="41" fillId="35" borderId="0" xfId="0" applyFont="1" applyFill="1" applyAlignment="1" applyProtection="1">
      <alignment horizontal="center" vertical="center" shrinkToFit="1"/>
      <protection locked="0"/>
    </xf>
    <xf numFmtId="0" fontId="41" fillId="0" borderId="39" xfId="0" applyFont="1" applyFill="1" applyBorder="1" applyAlignment="1" applyProtection="1">
      <alignment horizontal="left" vertical="center" shrinkToFit="1"/>
      <protection locked="0"/>
    </xf>
    <xf numFmtId="0" fontId="41" fillId="34" borderId="0" xfId="0" applyFont="1" applyFill="1" applyBorder="1" applyAlignment="1" applyProtection="1">
      <alignment horizontal="center" vertical="center" shrinkToFit="1"/>
      <protection locked="0"/>
    </xf>
    <xf numFmtId="0" fontId="41" fillId="0" borderId="0" xfId="0" applyFont="1" applyBorder="1" applyAlignment="1" applyProtection="1">
      <alignment horizontal="center" shrinkToFit="1"/>
      <protection locked="0"/>
    </xf>
    <xf numFmtId="0" fontId="41" fillId="35" borderId="0" xfId="0" applyFont="1" applyFill="1" applyBorder="1" applyAlignment="1" applyProtection="1">
      <alignment horizontal="right" vertical="center"/>
      <protection locked="0"/>
    </xf>
    <xf numFmtId="0" fontId="41" fillId="34" borderId="0" xfId="0" applyFont="1" applyFill="1" applyBorder="1" applyAlignment="1" applyProtection="1">
      <alignment horizontal="left" shrinkToFit="1"/>
      <protection locked="0"/>
    </xf>
    <xf numFmtId="0" fontId="41" fillId="34" borderId="0" xfId="0" applyFont="1" applyFill="1" applyAlignment="1" applyProtection="1">
      <alignment shrinkToFit="1"/>
      <protection locked="0"/>
    </xf>
    <xf numFmtId="0" fontId="48" fillId="0" borderId="0" xfId="0" applyFont="1" applyFill="1" applyBorder="1" applyAlignment="1" applyProtection="1">
      <alignment vertical="center"/>
    </xf>
    <xf numFmtId="0" fontId="41" fillId="35" borderId="0" xfId="0" applyFont="1" applyFill="1" applyAlignment="1" applyProtection="1">
      <alignment horizontal="right" vertical="center"/>
      <protection locked="0"/>
    </xf>
    <xf numFmtId="0" fontId="41" fillId="35" borderId="0" xfId="0" applyFont="1" applyFill="1" applyAlignment="1" applyProtection="1">
      <alignment horizontal="right" vertical="center" shrinkToFit="1"/>
      <protection locked="0"/>
    </xf>
    <xf numFmtId="0" fontId="41" fillId="34" borderId="0" xfId="0" applyFont="1" applyFill="1" applyBorder="1" applyAlignment="1" applyProtection="1">
      <alignment horizontal="left" vertical="center" shrinkToFit="1"/>
      <protection locked="0"/>
    </xf>
    <xf numFmtId="0" fontId="41" fillId="34" borderId="39" xfId="0" applyFont="1" applyFill="1" applyBorder="1" applyAlignment="1" applyProtection="1">
      <alignment horizontal="right" vertical="center" shrinkToFit="1"/>
      <protection locked="0"/>
    </xf>
    <xf numFmtId="177" fontId="41" fillId="36" borderId="19" xfId="0" applyNumberFormat="1" applyFont="1" applyFill="1" applyBorder="1" applyAlignment="1" applyProtection="1">
      <alignment horizontal="right" vertical="center" shrinkToFit="1"/>
    </xf>
    <xf numFmtId="0" fontId="41" fillId="0" borderId="55" xfId="0" applyFont="1" applyBorder="1" applyAlignment="1" applyProtection="1">
      <alignment vertical="center"/>
      <protection locked="0"/>
    </xf>
    <xf numFmtId="0" fontId="41" fillId="0" borderId="56" xfId="0" applyFont="1" applyFill="1" applyBorder="1" applyAlignment="1" applyProtection="1">
      <alignment vertical="top" wrapText="1"/>
      <protection locked="0"/>
    </xf>
    <xf numFmtId="0" fontId="41" fillId="0" borderId="16" xfId="0" applyFont="1" applyBorder="1" applyAlignment="1" applyProtection="1">
      <alignment vertical="top" wrapText="1"/>
      <protection locked="0"/>
    </xf>
    <xf numFmtId="0" fontId="41" fillId="0" borderId="57" xfId="0" applyFont="1" applyFill="1" applyBorder="1" applyAlignment="1" applyProtection="1">
      <alignment vertical="top" wrapText="1"/>
      <protection locked="0"/>
    </xf>
    <xf numFmtId="0" fontId="41" fillId="0" borderId="58" xfId="0" applyFont="1" applyBorder="1" applyAlignment="1" applyProtection="1">
      <alignment vertical="center"/>
      <protection locked="0"/>
    </xf>
    <xf numFmtId="177" fontId="41" fillId="36" borderId="19" xfId="0" applyNumberFormat="1" applyFont="1" applyFill="1" applyBorder="1" applyAlignment="1" applyProtection="1">
      <alignment vertical="center"/>
    </xf>
    <xf numFmtId="0" fontId="41" fillId="0" borderId="21" xfId="0" applyFont="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50" fillId="35" borderId="22" xfId="0" applyFont="1" applyFill="1" applyBorder="1" applyAlignment="1" applyProtection="1">
      <alignment horizontal="center" vertical="center"/>
      <protection locked="0"/>
    </xf>
    <xf numFmtId="0" fontId="50" fillId="35" borderId="23" xfId="0" applyFont="1" applyFill="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9" fillId="0" borderId="13" xfId="0" applyFont="1" applyFill="1" applyBorder="1" applyAlignment="1" applyProtection="1">
      <alignment horizontal="center" vertical="center"/>
      <protection locked="0"/>
    </xf>
    <xf numFmtId="0" fontId="50" fillId="35" borderId="0" xfId="0" applyFont="1" applyFill="1" applyBorder="1" applyAlignment="1" applyProtection="1">
      <alignment horizontal="center" vertical="center"/>
      <protection locked="0"/>
    </xf>
    <xf numFmtId="0" fontId="50" fillId="35" borderId="24" xfId="0" applyFont="1" applyFill="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40" xfId="0" applyFont="1" applyBorder="1" applyAlignment="1" applyProtection="1">
      <alignment horizontal="left" vertical="center"/>
      <protection locked="0"/>
    </xf>
    <xf numFmtId="0" fontId="41" fillId="0" borderId="25" xfId="0" applyFont="1" applyFill="1" applyBorder="1" applyAlignment="1" applyProtection="1">
      <alignment horizontal="left" vertical="center"/>
      <protection locked="0"/>
    </xf>
    <xf numFmtId="0" fontId="49" fillId="0" borderId="13" xfId="0" applyFont="1" applyFill="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51" fillId="0" borderId="24" xfId="0" applyFont="1" applyFill="1" applyBorder="1" applyAlignment="1" applyProtection="1">
      <alignment horizontal="center" vertical="center"/>
      <protection locked="0"/>
    </xf>
    <xf numFmtId="179" fontId="41" fillId="35" borderId="0" xfId="0" applyNumberFormat="1" applyFont="1" applyFill="1" applyBorder="1" applyAlignment="1" applyProtection="1">
      <alignment horizontal="right" vertical="center" shrinkToFit="1"/>
      <protection locked="0"/>
    </xf>
    <xf numFmtId="179" fontId="41" fillId="0" borderId="25" xfId="0" applyNumberFormat="1" applyFont="1" applyFill="1" applyBorder="1" applyAlignment="1" applyProtection="1">
      <alignment horizontal="right" vertical="center" shrinkToFit="1"/>
      <protection locked="0"/>
    </xf>
    <xf numFmtId="179" fontId="41" fillId="35" borderId="39" xfId="0" applyNumberFormat="1" applyFont="1" applyFill="1" applyBorder="1" applyAlignment="1" applyProtection="1">
      <alignment horizontal="right" vertical="center" shrinkToFit="1"/>
      <protection locked="0"/>
    </xf>
    <xf numFmtId="179" fontId="41" fillId="35" borderId="0" xfId="0" applyNumberFormat="1" applyFont="1" applyFill="1" applyAlignment="1" applyProtection="1">
      <alignment horizontal="right" vertical="center" shrinkToFit="1"/>
      <protection locked="0"/>
    </xf>
    <xf numFmtId="49" fontId="41" fillId="35" borderId="0" xfId="0" applyNumberFormat="1" applyFont="1" applyFill="1" applyAlignment="1" applyProtection="1">
      <alignment horizontal="right" vertical="center" shrinkToFit="1"/>
      <protection locked="0"/>
    </xf>
    <xf numFmtId="0" fontId="41" fillId="34" borderId="39" xfId="0" applyFont="1" applyFill="1" applyBorder="1" applyAlignment="1" applyProtection="1">
      <alignment horizontal="left" vertical="center"/>
      <protection locked="0"/>
    </xf>
    <xf numFmtId="49" fontId="41" fillId="35" borderId="0" xfId="0" applyNumberFormat="1" applyFont="1" applyFill="1" applyBorder="1" applyAlignment="1" applyProtection="1">
      <alignment horizontal="right" vertical="center" shrinkToFit="1"/>
      <protection locked="0"/>
    </xf>
    <xf numFmtId="49" fontId="41" fillId="0" borderId="0" xfId="0" applyNumberFormat="1" applyFont="1" applyFill="1" applyBorder="1" applyAlignment="1" applyProtection="1">
      <alignment vertical="center" shrinkToFit="1"/>
      <protection locked="0"/>
    </xf>
    <xf numFmtId="0" fontId="49" fillId="0" borderId="13" xfId="0" applyFont="1" applyFill="1" applyBorder="1" applyAlignment="1" applyProtection="1">
      <alignment vertical="center"/>
    </xf>
    <xf numFmtId="0" fontId="50" fillId="34" borderId="0" xfId="0" applyFont="1" applyFill="1" applyBorder="1" applyAlignment="1" applyProtection="1">
      <alignment horizontal="center" vertical="center"/>
      <protection locked="0"/>
    </xf>
    <xf numFmtId="0" fontId="50" fillId="34" borderId="24"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shrinkToFit="1"/>
      <protection locked="0"/>
    </xf>
    <xf numFmtId="0" fontId="41" fillId="0" borderId="19"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9" fillId="0" borderId="15" xfId="0" applyFont="1" applyFill="1" applyBorder="1" applyAlignment="1" applyProtection="1">
      <alignment horizontal="center" vertical="center"/>
      <protection locked="0"/>
    </xf>
    <xf numFmtId="0" fontId="50" fillId="35" borderId="16" xfId="0" applyFont="1" applyFill="1" applyBorder="1" applyAlignment="1" applyProtection="1">
      <alignment horizontal="center" vertical="center"/>
      <protection locked="0"/>
    </xf>
    <xf numFmtId="0" fontId="50" fillId="35" borderId="28" xfId="0" applyFont="1" applyFill="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39" fillId="0" borderId="0" xfId="0" applyFont="1" applyFill="1" applyBorder="1" applyAlignment="1" applyProtection="1">
      <alignment vertical="center"/>
    </xf>
    <xf numFmtId="0" fontId="41" fillId="0" borderId="0" xfId="0" applyFont="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50" fillId="0" borderId="0" xfId="0" applyFont="1" applyFill="1" applyAlignment="1" applyProtection="1">
      <alignment horizontal="center" vertical="center"/>
      <protection locked="0"/>
    </xf>
    <xf numFmtId="0" fontId="52" fillId="0" borderId="0" xfId="0" applyFont="1" applyBorder="1" applyAlignment="1" applyProtection="1">
      <alignment horizontal="right" vertical="center"/>
    </xf>
    <xf numFmtId="0" fontId="53" fillId="0" borderId="0" xfId="0" applyFont="1" applyBorder="1" applyAlignment="1" applyProtection="1">
      <alignment vertical="center"/>
    </xf>
    <xf numFmtId="0" fontId="54" fillId="0" borderId="52" xfId="0" applyFont="1" applyFill="1" applyBorder="1" applyAlignment="1" applyProtection="1">
      <alignment horizontal="left" vertical="center" wrapText="1"/>
    </xf>
    <xf numFmtId="0" fontId="54" fillId="0" borderId="53" xfId="0" applyFont="1" applyFill="1" applyBorder="1" applyAlignment="1" applyProtection="1">
      <alignment horizontal="left" vertical="center" wrapText="1"/>
    </xf>
    <xf numFmtId="0" fontId="54" fillId="0" borderId="54" xfId="0" applyFont="1" applyFill="1" applyBorder="1" applyAlignment="1" applyProtection="1">
      <alignment horizontal="left" vertical="center" wrapText="1"/>
    </xf>
    <xf numFmtId="0" fontId="0" fillId="0" borderId="0" xfId="0" applyFont="1" applyFill="1" applyAlignment="1" applyProtection="1">
      <alignment vertical="center" shrinkToFit="1"/>
    </xf>
    <xf numFmtId="0" fontId="55" fillId="0" borderId="0" xfId="0" applyFont="1" applyAlignment="1" applyProtection="1">
      <alignment horizontal="left" vertical="center"/>
    </xf>
    <xf numFmtId="0" fontId="54" fillId="0" borderId="4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39"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52" fillId="0" borderId="0" xfId="0" applyFont="1" applyAlignment="1" applyProtection="1">
      <alignment horizontal="right" vertical="center"/>
    </xf>
    <xf numFmtId="0" fontId="0" fillId="0" borderId="0" xfId="0" applyFont="1" applyFill="1" applyBorder="1" applyAlignment="1" applyProtection="1">
      <alignment vertical="center" shrinkToFit="1"/>
    </xf>
    <xf numFmtId="0" fontId="56" fillId="0" borderId="0" xfId="0" applyFont="1" applyAlignment="1" applyProtection="1">
      <alignment horizontal="right" vertical="center"/>
    </xf>
    <xf numFmtId="0" fontId="54" fillId="0" borderId="48" xfId="0" applyFont="1" applyFill="1" applyBorder="1" applyAlignment="1" applyProtection="1">
      <alignment horizontal="left" vertical="center" wrapText="1"/>
    </xf>
    <xf numFmtId="0" fontId="54" fillId="0" borderId="49" xfId="0" applyFont="1" applyFill="1" applyBorder="1" applyAlignment="1" applyProtection="1">
      <alignment horizontal="left" vertical="center" wrapText="1"/>
    </xf>
    <xf numFmtId="0" fontId="54" fillId="0" borderId="50" xfId="0" applyFont="1" applyFill="1" applyBorder="1" applyAlignment="1" applyProtection="1">
      <alignment horizontal="left" vertical="center" wrapText="1"/>
    </xf>
    <xf numFmtId="0" fontId="0" fillId="0" borderId="0" xfId="0" applyFont="1" applyFill="1" applyAlignment="1" applyProtection="1">
      <alignment horizontal="center" vertical="center"/>
    </xf>
    <xf numFmtId="0" fontId="53" fillId="0" borderId="0" xfId="0" applyFont="1" applyAlignment="1" applyProtection="1">
      <alignment horizontal="center" vertical="center"/>
    </xf>
    <xf numFmtId="0" fontId="57" fillId="0" borderId="0" xfId="0" applyFont="1" applyAlignment="1" applyProtection="1">
      <alignment horizontal="center" vertical="center"/>
    </xf>
    <xf numFmtId="0" fontId="0" fillId="0" borderId="0" xfId="0" applyFont="1" applyFill="1" applyAlignment="1" applyProtection="1">
      <alignment horizontal="right" vertical="center"/>
    </xf>
    <xf numFmtId="0" fontId="0" fillId="0" borderId="20" xfId="0" applyFont="1" applyBorder="1" applyAlignment="1" applyProtection="1">
      <alignment vertical="center" wrapText="1"/>
    </xf>
    <xf numFmtId="0" fontId="0" fillId="0" borderId="59" xfId="0" applyFont="1" applyBorder="1" applyAlignment="1" applyProtection="1">
      <alignment vertical="center" wrapText="1"/>
    </xf>
    <xf numFmtId="0" fontId="0" fillId="0" borderId="60" xfId="0" applyFont="1" applyBorder="1" applyAlignment="1" applyProtection="1">
      <alignment vertical="center" wrapText="1"/>
    </xf>
    <xf numFmtId="177" fontId="0" fillId="0" borderId="0" xfId="0" applyNumberFormat="1" applyFont="1" applyAlignment="1" applyProtection="1">
      <alignment vertical="center"/>
    </xf>
    <xf numFmtId="0" fontId="51" fillId="0" borderId="0" xfId="0" applyFont="1" applyFill="1" applyAlignment="1" applyProtection="1">
      <alignment vertical="center"/>
    </xf>
    <xf numFmtId="0" fontId="39" fillId="0" borderId="0" xfId="0" applyFont="1" applyAlignment="1" applyProtection="1">
      <alignment vertical="center"/>
    </xf>
    <xf numFmtId="0" fontId="58" fillId="0" borderId="0" xfId="0" applyFont="1" applyFill="1" applyAlignment="1" applyProtection="1">
      <alignment vertical="center"/>
    </xf>
    <xf numFmtId="0" fontId="41" fillId="0" borderId="0" xfId="0" applyFont="1" applyFill="1" applyAlignment="1" applyProtection="1">
      <alignment horizontal="left" vertical="center"/>
    </xf>
    <xf numFmtId="0" fontId="39" fillId="0" borderId="0" xfId="0" applyFont="1" applyFill="1" applyAlignment="1" applyProtection="1">
      <alignment horizontal="center" vertical="center"/>
    </xf>
    <xf numFmtId="0" fontId="41" fillId="0" borderId="0" xfId="0" applyFont="1" applyFill="1" applyBorder="1" applyAlignment="1" applyProtection="1">
      <alignment horizontal="center" vertical="center"/>
    </xf>
    <xf numFmtId="0" fontId="58" fillId="0" borderId="39" xfId="0" applyNumberFormat="1" applyFont="1" applyFill="1" applyBorder="1" applyAlignment="1" applyProtection="1">
      <alignment horizontal="left" vertical="center"/>
    </xf>
    <xf numFmtId="0" fontId="58" fillId="0" borderId="0" xfId="0" applyNumberFormat="1" applyFont="1" applyFill="1" applyBorder="1" applyAlignment="1" applyProtection="1">
      <alignment vertical="center"/>
    </xf>
    <xf numFmtId="0" fontId="58" fillId="0" borderId="40" xfId="0" applyNumberFormat="1" applyFont="1" applyFill="1" applyBorder="1" applyAlignment="1" applyProtection="1">
      <alignment vertical="center"/>
    </xf>
    <xf numFmtId="0" fontId="41" fillId="0" borderId="40" xfId="0" applyNumberFormat="1" applyFont="1" applyFill="1" applyBorder="1" applyAlignment="1" applyProtection="1">
      <alignment horizontal="left" vertical="center"/>
    </xf>
    <xf numFmtId="0" fontId="58" fillId="0" borderId="40" xfId="0" applyNumberFormat="1" applyFont="1" applyFill="1" applyBorder="1" applyAlignment="1" applyProtection="1">
      <alignment horizontal="left" vertical="center"/>
    </xf>
    <xf numFmtId="0" fontId="58" fillId="0" borderId="0" xfId="0" applyNumberFormat="1" applyFont="1" applyFill="1" applyBorder="1" applyAlignment="1" applyProtection="1">
      <alignment horizontal="center" vertical="center"/>
    </xf>
    <xf numFmtId="0" fontId="58" fillId="0" borderId="39" xfId="0" applyNumberFormat="1" applyFont="1" applyFill="1" applyBorder="1" applyAlignment="1" applyProtection="1">
      <alignment vertical="center"/>
    </xf>
    <xf numFmtId="0" fontId="41" fillId="0" borderId="39" xfId="0" applyNumberFormat="1" applyFont="1" applyFill="1" applyBorder="1" applyAlignment="1" applyProtection="1">
      <alignment vertical="center"/>
    </xf>
    <xf numFmtId="0" fontId="58" fillId="0" borderId="0" xfId="0" applyNumberFormat="1" applyFont="1" applyFill="1" applyBorder="1" applyAlignment="1" applyProtection="1">
      <alignment horizontal="left" vertical="center"/>
    </xf>
    <xf numFmtId="0" fontId="41" fillId="0" borderId="40" xfId="0" applyNumberFormat="1" applyFont="1" applyFill="1" applyBorder="1" applyAlignment="1" applyProtection="1">
      <alignment vertical="center"/>
    </xf>
    <xf numFmtId="0" fontId="59" fillId="0" borderId="0" xfId="0" applyNumberFormat="1" applyFont="1" applyFill="1" applyBorder="1" applyAlignment="1" applyProtection="1">
      <alignment vertical="center"/>
    </xf>
    <xf numFmtId="0" fontId="58" fillId="0" borderId="39" xfId="0" applyNumberFormat="1" applyFont="1" applyFill="1" applyBorder="1" applyAlignment="1" applyProtection="1">
      <alignment horizontal="center" vertical="center"/>
    </xf>
    <xf numFmtId="0" fontId="41" fillId="0" borderId="25" xfId="0" applyNumberFormat="1" applyFont="1" applyFill="1" applyBorder="1" applyAlignment="1" applyProtection="1">
      <alignment vertical="center"/>
    </xf>
    <xf numFmtId="177" fontId="58" fillId="0" borderId="0" xfId="0" applyNumberFormat="1" applyFont="1" applyFill="1" applyBorder="1" applyAlignment="1" applyProtection="1">
      <alignment horizontal="left" vertical="top" wrapText="1"/>
    </xf>
    <xf numFmtId="177" fontId="0" fillId="0" borderId="39" xfId="0" applyNumberFormat="1" applyFont="1" applyFill="1" applyBorder="1" applyAlignment="1" applyProtection="1">
      <alignment horizontal="left" vertical="center"/>
    </xf>
    <xf numFmtId="177" fontId="0" fillId="0" borderId="0" xfId="0" applyNumberFormat="1" applyFont="1" applyFill="1" applyAlignment="1" applyProtection="1">
      <alignment horizontal="left" vertical="center"/>
    </xf>
    <xf numFmtId="0" fontId="58" fillId="0" borderId="0" xfId="0" applyNumberFormat="1" applyFont="1" applyFill="1" applyBorder="1" applyAlignment="1" applyProtection="1">
      <alignment horizontal="left" vertical="top" wrapText="1"/>
    </xf>
    <xf numFmtId="180" fontId="41" fillId="0" borderId="0" xfId="0" applyNumberFormat="1" applyFont="1" applyFill="1" applyBorder="1" applyAlignment="1" applyProtection="1">
      <alignment vertical="center"/>
      <protection locked="0"/>
    </xf>
    <xf numFmtId="177" fontId="58" fillId="0" borderId="39" xfId="0" applyNumberFormat="1" applyFont="1" applyFill="1" applyBorder="1" applyAlignment="1" applyProtection="1">
      <alignment vertical="center"/>
    </xf>
    <xf numFmtId="177" fontId="58" fillId="0" borderId="0" xfId="0" applyNumberFormat="1" applyFont="1" applyFill="1" applyAlignment="1" applyProtection="1">
      <alignment vertical="center"/>
    </xf>
    <xf numFmtId="0" fontId="0" fillId="0" borderId="0" xfId="0" applyNumberFormat="1" applyFont="1" applyFill="1" applyBorder="1" applyAlignment="1" applyProtection="1">
      <alignment horizontal="left" vertical="top" wrapText="1"/>
    </xf>
    <xf numFmtId="0" fontId="41" fillId="0" borderId="0" xfId="0" applyNumberFormat="1" applyFont="1" applyFill="1" applyBorder="1" applyAlignment="1" applyProtection="1">
      <alignment horizontal="right" vertical="center"/>
    </xf>
    <xf numFmtId="0" fontId="41" fillId="0" borderId="0" xfId="0" applyNumberFormat="1" applyFont="1" applyFill="1" applyBorder="1" applyAlignment="1" applyProtection="1">
      <alignment vertical="center" shrinkToFit="1"/>
    </xf>
    <xf numFmtId="0" fontId="41" fillId="0" borderId="39" xfId="0" applyNumberFormat="1" applyFont="1" applyFill="1" applyBorder="1" applyAlignment="1" applyProtection="1">
      <alignment vertical="center" shrinkToFit="1"/>
    </xf>
    <xf numFmtId="177" fontId="58" fillId="0" borderId="39" xfId="0" applyNumberFormat="1" applyFont="1" applyFill="1" applyBorder="1" applyAlignment="1" applyProtection="1">
      <alignment horizontal="right" vertical="center"/>
    </xf>
    <xf numFmtId="177" fontId="58" fillId="0" borderId="0" xfId="0" applyNumberFormat="1" applyFont="1" applyFill="1" applyAlignment="1" applyProtection="1">
      <alignment horizontal="right" vertical="center"/>
    </xf>
    <xf numFmtId="0" fontId="58" fillId="0" borderId="0" xfId="0" applyNumberFormat="1" applyFont="1" applyFill="1" applyBorder="1" applyAlignment="1" applyProtection="1">
      <alignment horizontal="right" vertical="center"/>
    </xf>
    <xf numFmtId="177" fontId="39" fillId="0" borderId="33" xfId="0" applyNumberFormat="1" applyFont="1" applyFill="1" applyBorder="1" applyAlignment="1" applyProtection="1">
      <alignment horizontal="center" vertical="center"/>
    </xf>
    <xf numFmtId="177" fontId="41"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horizontal="right" vertical="center" shrinkToFit="1"/>
    </xf>
    <xf numFmtId="176" fontId="41" fillId="0" borderId="24" xfId="0" applyNumberFormat="1" applyFont="1" applyFill="1" applyBorder="1" applyAlignment="1" applyProtection="1">
      <alignment horizontal="right" vertical="center" shrinkToFit="1"/>
    </xf>
    <xf numFmtId="0" fontId="41" fillId="0" borderId="0" xfId="0" applyNumberFormat="1" applyFont="1" applyFill="1" applyBorder="1" applyAlignment="1" applyProtection="1">
      <alignment horizontal="left" vertical="center" shrinkToFit="1"/>
    </xf>
    <xf numFmtId="176" fontId="0" fillId="0" borderId="0" xfId="0" applyNumberFormat="1" applyFont="1" applyFill="1" applyBorder="1" applyAlignment="1" applyProtection="1">
      <alignment horizontal="right" vertical="center" shrinkToFit="1"/>
    </xf>
    <xf numFmtId="176" fontId="0" fillId="0" borderId="24" xfId="0" applyNumberFormat="1" applyFont="1" applyFill="1" applyBorder="1" applyAlignment="1" applyProtection="1">
      <alignment horizontal="right" vertical="center" shrinkToFit="1"/>
    </xf>
    <xf numFmtId="177" fontId="39" fillId="0" borderId="0" xfId="0" applyNumberFormat="1" applyFont="1" applyFill="1" applyBorder="1" applyAlignment="1" applyProtection="1">
      <alignment horizontal="center" vertical="center"/>
    </xf>
    <xf numFmtId="0" fontId="41" fillId="34" borderId="0" xfId="0" applyNumberFormat="1" applyFont="1" applyFill="1" applyBorder="1" applyAlignment="1" applyProtection="1">
      <alignment vertical="center"/>
    </xf>
    <xf numFmtId="177" fontId="60" fillId="0" borderId="0" xfId="0" applyNumberFormat="1" applyFont="1" applyFill="1" applyBorder="1" applyAlignment="1" applyProtection="1">
      <alignment horizontal="center" vertical="center"/>
    </xf>
    <xf numFmtId="0" fontId="41" fillId="0" borderId="39" xfId="0" applyNumberFormat="1" applyFont="1" applyFill="1" applyBorder="1" applyAlignment="1" applyProtection="1">
      <alignment horizontal="left" vertical="center" shrinkToFit="1"/>
    </xf>
    <xf numFmtId="0" fontId="41" fillId="0" borderId="0" xfId="0" applyNumberFormat="1" applyFont="1" applyFill="1" applyBorder="1" applyAlignment="1" applyProtection="1">
      <alignment vertical="top" wrapText="1" shrinkToFit="1"/>
    </xf>
    <xf numFmtId="0" fontId="0" fillId="34" borderId="0" xfId="0" applyFont="1" applyFill="1" applyAlignment="1" applyProtection="1">
      <alignment vertical="center"/>
    </xf>
    <xf numFmtId="0" fontId="41" fillId="0" borderId="0" xfId="0" applyNumberFormat="1" applyFont="1" applyFill="1" applyBorder="1" applyAlignment="1" applyProtection="1">
      <alignment horizontal="center" vertical="center" shrinkToFit="1"/>
    </xf>
    <xf numFmtId="0" fontId="41" fillId="0" borderId="53" xfId="0" applyFont="1" applyFill="1" applyBorder="1" applyAlignment="1" applyProtection="1">
      <alignment vertical="center"/>
    </xf>
    <xf numFmtId="177" fontId="41" fillId="0" borderId="0" xfId="0" applyNumberFormat="1" applyFont="1" applyFill="1" applyBorder="1" applyAlignment="1" applyProtection="1">
      <alignment horizontal="right" vertical="center"/>
    </xf>
    <xf numFmtId="177" fontId="41" fillId="0" borderId="39" xfId="0" applyNumberFormat="1" applyFont="1" applyFill="1" applyBorder="1" applyAlignment="1" applyProtection="1">
      <alignment horizontal="right" vertical="center"/>
    </xf>
    <xf numFmtId="177" fontId="41" fillId="0" borderId="0" xfId="0" applyNumberFormat="1" applyFont="1" applyFill="1" applyBorder="1" applyAlignment="1" applyProtection="1">
      <alignment vertical="center" shrinkToFit="1"/>
    </xf>
    <xf numFmtId="0" fontId="44" fillId="0" borderId="0" xfId="0" applyNumberFormat="1" applyFont="1" applyFill="1" applyBorder="1" applyAlignment="1" applyProtection="1">
      <alignment horizontal="center" vertical="center"/>
    </xf>
    <xf numFmtId="0" fontId="41" fillId="0" borderId="24" xfId="0" applyFont="1" applyFill="1" applyBorder="1" applyAlignment="1" applyProtection="1">
      <alignment horizontal="right" vertical="center" shrinkToFit="1"/>
    </xf>
    <xf numFmtId="0" fontId="41" fillId="0" borderId="24" xfId="0" applyNumberFormat="1" applyFont="1" applyFill="1" applyBorder="1" applyAlignment="1" applyProtection="1">
      <alignment vertical="center" shrinkToFit="1"/>
    </xf>
    <xf numFmtId="0" fontId="41" fillId="0" borderId="24" xfId="0" applyNumberFormat="1" applyFont="1" applyFill="1" applyBorder="1" applyAlignment="1" applyProtection="1">
      <alignment vertical="center"/>
    </xf>
    <xf numFmtId="0" fontId="44" fillId="0" borderId="39"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left" vertical="center"/>
    </xf>
    <xf numFmtId="177" fontId="44" fillId="0" borderId="0" xfId="0" applyNumberFormat="1" applyFont="1" applyFill="1" applyBorder="1" applyAlignment="1" applyProtection="1">
      <alignment horizontal="center" vertical="center"/>
    </xf>
    <xf numFmtId="177" fontId="58" fillId="0" borderId="0" xfId="0" applyNumberFormat="1" applyFont="1" applyFill="1" applyBorder="1" applyAlignment="1" applyProtection="1">
      <alignment vertical="center"/>
    </xf>
    <xf numFmtId="0" fontId="60" fillId="0" borderId="0" xfId="0" applyNumberFormat="1" applyFont="1" applyFill="1" applyBorder="1" applyAlignment="1" applyProtection="1">
      <alignment horizontal="center" vertical="center"/>
    </xf>
    <xf numFmtId="0" fontId="58" fillId="0" borderId="40" xfId="0" applyNumberFormat="1" applyFont="1" applyFill="1" applyBorder="1" applyAlignment="1" applyProtection="1">
      <alignment horizontal="center" vertical="center"/>
    </xf>
    <xf numFmtId="177" fontId="0" fillId="0" borderId="0" xfId="0" applyNumberFormat="1" applyFont="1" applyFill="1" applyBorder="1" applyAlignment="1" applyProtection="1">
      <alignment vertical="center"/>
    </xf>
    <xf numFmtId="0" fontId="58" fillId="34" borderId="0" xfId="0" applyNumberFormat="1" applyFont="1" applyFill="1" applyBorder="1" applyAlignment="1" applyProtection="1">
      <alignment horizontal="left" vertical="center"/>
    </xf>
    <xf numFmtId="0" fontId="41" fillId="0" borderId="40" xfId="0" applyFont="1" applyFill="1" applyBorder="1" applyAlignment="1" applyProtection="1">
      <alignment horizontal="right" vertical="center"/>
    </xf>
    <xf numFmtId="0" fontId="41" fillId="0" borderId="24" xfId="0" applyNumberFormat="1" applyFont="1" applyFill="1" applyBorder="1" applyAlignment="1" applyProtection="1">
      <alignment horizontal="right" vertical="center"/>
    </xf>
    <xf numFmtId="0" fontId="0" fillId="34" borderId="0" xfId="0" applyNumberFormat="1" applyFont="1" applyFill="1" applyBorder="1" applyAlignment="1" applyProtection="1">
      <alignment horizontal="left" vertical="center"/>
    </xf>
    <xf numFmtId="0" fontId="41" fillId="0" borderId="40" xfId="0" applyFont="1" applyFill="1" applyBorder="1" applyAlignment="1" applyProtection="1">
      <alignment horizontal="center" vertical="center"/>
    </xf>
    <xf numFmtId="0" fontId="41" fillId="0" borderId="24" xfId="0" applyNumberFormat="1" applyFont="1" applyFill="1" applyBorder="1" applyAlignment="1" applyProtection="1">
      <alignment horizontal="center" vertical="center" shrinkToFit="1"/>
    </xf>
    <xf numFmtId="0" fontId="0" fillId="0" borderId="40" xfId="0" applyFont="1" applyFill="1" applyBorder="1" applyAlignment="1" applyProtection="1">
      <alignment horizontal="center" vertical="center"/>
    </xf>
    <xf numFmtId="177" fontId="41" fillId="0" borderId="0" xfId="0" applyNumberFormat="1" applyFont="1" applyFill="1" applyBorder="1" applyAlignment="1" applyProtection="1">
      <alignment horizontal="left" vertical="center" shrinkToFit="1"/>
    </xf>
    <xf numFmtId="177" fontId="41" fillId="0" borderId="39" xfId="0" applyNumberFormat="1" applyFont="1" applyFill="1" applyBorder="1" applyAlignment="1" applyProtection="1">
      <alignment horizontal="left" vertical="center" shrinkToFit="1"/>
    </xf>
    <xf numFmtId="177" fontId="41" fillId="0" borderId="0" xfId="0" applyNumberFormat="1" applyFont="1" applyFill="1" applyAlignment="1" applyProtection="1">
      <alignment horizontal="right" vertical="center"/>
    </xf>
    <xf numFmtId="0" fontId="39" fillId="0" borderId="33" xfId="0" applyFont="1" applyFill="1" applyBorder="1" applyAlignment="1" applyProtection="1">
      <alignment horizontal="center" vertical="center"/>
    </xf>
    <xf numFmtId="177" fontId="50" fillId="0" borderId="0" xfId="0" applyNumberFormat="1" applyFont="1" applyFill="1" applyBorder="1" applyAlignment="1" applyProtection="1">
      <alignment horizontal="center" vertical="center"/>
      <protection locked="0"/>
    </xf>
    <xf numFmtId="177" fontId="0" fillId="0" borderId="0" xfId="0" applyNumberFormat="1" applyFont="1" applyFill="1" applyAlignment="1" applyProtection="1">
      <alignment horizontal="right" vertical="center"/>
    </xf>
    <xf numFmtId="0" fontId="41" fillId="0" borderId="24" xfId="0" applyNumberFormat="1" applyFont="1" applyFill="1" applyBorder="1" applyAlignment="1" applyProtection="1">
      <alignment horizontal="left" vertical="center"/>
    </xf>
    <xf numFmtId="177" fontId="41" fillId="0" borderId="0" xfId="0" applyNumberFormat="1" applyFont="1" applyFill="1" applyBorder="1" applyAlignment="1" applyProtection="1">
      <alignment horizontal="center" vertical="center" shrinkToFit="1"/>
    </xf>
    <xf numFmtId="177" fontId="0" fillId="0" borderId="0" xfId="0" applyNumberFormat="1" applyFont="1" applyFill="1" applyAlignment="1" applyProtection="1">
      <alignment horizontal="center" vertical="center" shrinkToFit="1"/>
    </xf>
    <xf numFmtId="177" fontId="0" fillId="0" borderId="0" xfId="0" applyNumberFormat="1" applyFont="1" applyFill="1" applyBorder="1" applyAlignment="1" applyProtection="1">
      <alignment horizontal="center" vertical="center" shrinkToFit="1"/>
    </xf>
    <xf numFmtId="0" fontId="58" fillId="0" borderId="0" xfId="0" applyNumberFormat="1" applyFont="1" applyFill="1" applyBorder="1" applyAlignment="1" applyProtection="1">
      <alignment horizontal="center" vertical="center" shrinkToFit="1"/>
    </xf>
    <xf numFmtId="179" fontId="41" fillId="0" borderId="24" xfId="0" applyNumberFormat="1" applyFont="1" applyFill="1" applyBorder="1" applyAlignment="1" applyProtection="1">
      <alignment horizontal="right" vertical="center" shrinkToFit="1"/>
    </xf>
    <xf numFmtId="0" fontId="0" fillId="0" borderId="39"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NumberFormat="1" applyFont="1" applyFill="1" applyBorder="1" applyAlignment="1" applyProtection="1">
      <alignment horizontal="center" vertical="center"/>
    </xf>
    <xf numFmtId="177" fontId="41" fillId="0" borderId="0" xfId="0" applyNumberFormat="1" applyFont="1" applyFill="1" applyBorder="1" applyAlignment="1" applyProtection="1">
      <alignment horizontal="right" vertical="center" shrinkToFit="1"/>
    </xf>
    <xf numFmtId="0" fontId="0" fillId="0" borderId="40" xfId="0" applyFont="1" applyFill="1" applyBorder="1" applyAlignment="1" applyProtection="1">
      <alignment vertical="center"/>
    </xf>
    <xf numFmtId="0" fontId="41" fillId="0" borderId="0" xfId="0" applyFont="1" applyFill="1" applyBorder="1" applyAlignment="1" applyProtection="1">
      <alignment horizontal="right" vertical="center" shrinkToFit="1"/>
    </xf>
    <xf numFmtId="0" fontId="0" fillId="0" borderId="39" xfId="0" applyNumberFormat="1" applyFont="1" applyFill="1" applyBorder="1" applyAlignment="1" applyProtection="1">
      <alignment vertical="center"/>
    </xf>
    <xf numFmtId="177" fontId="0" fillId="0" borderId="0" xfId="0" applyNumberFormat="1" applyFont="1" applyFill="1" applyAlignment="1" applyProtection="1">
      <alignment horizontal="right" vertical="center" shrinkToFit="1"/>
    </xf>
    <xf numFmtId="0" fontId="41" fillId="0" borderId="25" xfId="0" applyFont="1" applyFill="1" applyBorder="1" applyAlignment="1" applyProtection="1">
      <alignment horizontal="left" vertical="center"/>
    </xf>
    <xf numFmtId="0" fontId="41" fillId="0" borderId="39" xfId="0"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181" fontId="0" fillId="0" borderId="0" xfId="0" applyNumberFormat="1" applyFont="1" applyFill="1" applyAlignment="1" applyProtection="1">
      <alignment vertical="center"/>
    </xf>
    <xf numFmtId="0" fontId="61" fillId="0" borderId="0" xfId="0" applyFont="1" applyAlignment="1" applyProtection="1">
      <alignment vertical="center"/>
      <protection locked="0"/>
    </xf>
    <xf numFmtId="0" fontId="62" fillId="0" borderId="0" xfId="0" applyFont="1" applyAlignment="1" applyProtection="1">
      <alignment vertical="center"/>
      <protection locked="0"/>
    </xf>
    <xf numFmtId="0" fontId="63" fillId="0" borderId="0" xfId="0" applyFont="1" applyBorder="1" applyAlignment="1" applyProtection="1">
      <alignment vertical="center"/>
      <protection locked="0"/>
    </xf>
    <xf numFmtId="0" fontId="64" fillId="0" borderId="0" xfId="0" applyFont="1" applyBorder="1" applyAlignment="1" applyProtection="1">
      <alignment horizontal="center" vertical="center" wrapText="1"/>
      <protection locked="0"/>
    </xf>
    <xf numFmtId="0" fontId="65" fillId="0" borderId="0" xfId="0" applyFont="1" applyBorder="1" applyAlignment="1" applyProtection="1">
      <alignment vertical="center"/>
      <protection locked="0"/>
    </xf>
    <xf numFmtId="0" fontId="63" fillId="0" borderId="61" xfId="0" applyFont="1" applyBorder="1" applyAlignment="1" applyProtection="1">
      <alignment vertical="center" wrapText="1"/>
      <protection locked="0"/>
    </xf>
    <xf numFmtId="0" fontId="66" fillId="0" borderId="62" xfId="0" applyFont="1" applyBorder="1" applyAlignment="1" applyProtection="1">
      <alignment vertical="center" wrapText="1"/>
      <protection locked="0"/>
    </xf>
    <xf numFmtId="0" fontId="66" fillId="0" borderId="63" xfId="0" applyFont="1" applyBorder="1" applyAlignment="1" applyProtection="1">
      <alignment vertical="center" wrapText="1"/>
      <protection locked="0"/>
    </xf>
    <xf numFmtId="0" fontId="61" fillId="0" borderId="64" xfId="0" applyFont="1" applyBorder="1" applyAlignment="1" applyProtection="1">
      <alignment vertical="center"/>
      <protection locked="0"/>
    </xf>
    <xf numFmtId="0" fontId="63" fillId="0" borderId="65" xfId="0" applyFont="1" applyBorder="1" applyAlignment="1" applyProtection="1">
      <alignment horizontal="center" vertical="center" wrapText="1"/>
      <protection locked="0"/>
    </xf>
    <xf numFmtId="0" fontId="63" fillId="0" borderId="66" xfId="0" applyFont="1" applyBorder="1" applyAlignment="1" applyProtection="1">
      <alignment horizontal="center" vertical="center" wrapText="1"/>
      <protection locked="0"/>
    </xf>
    <xf numFmtId="0" fontId="0" fillId="0" borderId="67" xfId="0" applyFont="1" applyBorder="1" applyAlignment="1" applyProtection="1">
      <alignment horizontal="center" vertical="center" wrapText="1"/>
      <protection locked="0"/>
    </xf>
    <xf numFmtId="0" fontId="67" fillId="0" borderId="68" xfId="0" applyFont="1" applyBorder="1" applyAlignment="1" applyProtection="1">
      <alignment horizontal="center"/>
      <protection locked="0"/>
    </xf>
    <xf numFmtId="0" fontId="61" fillId="0" borderId="69" xfId="0" quotePrefix="1" applyFont="1" applyFill="1" applyBorder="1" applyAlignment="1" applyProtection="1">
      <alignment horizontal="center" vertical="top"/>
      <protection locked="0"/>
    </xf>
    <xf numFmtId="49" fontId="61" fillId="0" borderId="69" xfId="0" quotePrefix="1" applyNumberFormat="1" applyFont="1" applyBorder="1" applyAlignment="1" applyProtection="1">
      <alignment horizontal="center" vertical="top"/>
      <protection locked="0"/>
    </xf>
    <xf numFmtId="0" fontId="61" fillId="0" borderId="70" xfId="0" quotePrefix="1" applyFont="1" applyBorder="1" applyAlignment="1" applyProtection="1">
      <alignment horizontal="center" vertical="top"/>
      <protection locked="0"/>
    </xf>
    <xf numFmtId="0" fontId="61" fillId="0" borderId="69" xfId="0" quotePrefix="1" applyFont="1" applyBorder="1" applyAlignment="1" applyProtection="1">
      <alignment horizontal="center" vertical="top" wrapText="1"/>
      <protection locked="0"/>
    </xf>
    <xf numFmtId="0" fontId="61" fillId="0" borderId="70" xfId="0" quotePrefix="1" applyFont="1" applyBorder="1" applyAlignment="1" applyProtection="1">
      <alignment horizontal="center" vertical="top" wrapText="1"/>
      <protection locked="0"/>
    </xf>
    <xf numFmtId="49" fontId="61" fillId="0" borderId="69" xfId="0" quotePrefix="1" applyNumberFormat="1" applyFont="1" applyFill="1" applyBorder="1" applyAlignment="1" applyProtection="1">
      <alignment horizontal="center" vertical="top" wrapText="1"/>
      <protection locked="0"/>
    </xf>
    <xf numFmtId="0" fontId="68" fillId="0" borderId="69" xfId="0" quotePrefix="1" applyFont="1" applyBorder="1" applyAlignment="1" applyProtection="1">
      <alignment horizontal="center" vertical="center" wrapText="1"/>
      <protection locked="0"/>
    </xf>
    <xf numFmtId="49" fontId="68" fillId="0" borderId="69" xfId="0" quotePrefix="1" applyNumberFormat="1" applyFont="1" applyBorder="1" applyAlignment="1" applyProtection="1">
      <alignment horizontal="center" vertical="center" wrapText="1"/>
      <protection locked="0"/>
    </xf>
    <xf numFmtId="0" fontId="69" fillId="0" borderId="68" xfId="0" applyFont="1" applyBorder="1" applyAlignment="1" applyProtection="1">
      <alignment horizontal="center"/>
      <protection locked="0"/>
    </xf>
    <xf numFmtId="49" fontId="68" fillId="0" borderId="69" xfId="0" quotePrefix="1" applyNumberFormat="1" applyFont="1" applyBorder="1" applyAlignment="1" applyProtection="1">
      <alignment horizontal="center" vertical="center"/>
      <protection locked="0"/>
    </xf>
    <xf numFmtId="0" fontId="67" fillId="0" borderId="68" xfId="0" quotePrefix="1" applyFont="1" applyBorder="1" applyAlignment="1" applyProtection="1">
      <alignment horizontal="center" vertical="top"/>
      <protection locked="0"/>
    </xf>
    <xf numFmtId="0" fontId="68" fillId="0" borderId="69" xfId="0" quotePrefix="1" applyFont="1" applyBorder="1" applyAlignment="1" applyProtection="1">
      <alignment horizontal="center" vertical="center"/>
      <protection locked="0"/>
    </xf>
    <xf numFmtId="0" fontId="61" fillId="0" borderId="71" xfId="0" quotePrefix="1" applyFont="1" applyBorder="1" applyAlignment="1" applyProtection="1">
      <alignment horizontal="center" vertical="top"/>
      <protection locked="0"/>
    </xf>
    <xf numFmtId="0" fontId="61" fillId="0" borderId="72" xfId="0" quotePrefix="1" applyFont="1" applyBorder="1" applyAlignment="1" applyProtection="1">
      <alignment horizontal="left" vertical="top"/>
      <protection locked="0"/>
    </xf>
    <xf numFmtId="0" fontId="61" fillId="0" borderId="73" xfId="0" quotePrefix="1" applyFont="1" applyBorder="1" applyAlignment="1" applyProtection="1">
      <alignment horizontal="left" vertical="top"/>
      <protection locked="0"/>
    </xf>
    <xf numFmtId="0" fontId="61" fillId="0" borderId="62" xfId="0" quotePrefix="1" applyFont="1" applyBorder="1" applyAlignment="1" applyProtection="1">
      <alignment horizontal="right" vertical="top"/>
      <protection locked="0"/>
    </xf>
    <xf numFmtId="0" fontId="63" fillId="0" borderId="72" xfId="0" applyFont="1" applyBorder="1" applyAlignment="1" applyProtection="1">
      <alignment vertical="center"/>
      <protection locked="0"/>
    </xf>
    <xf numFmtId="0" fontId="61" fillId="0" borderId="69" xfId="0" applyFont="1" applyBorder="1" applyAlignment="1" applyProtection="1">
      <alignment horizontal="center" vertical="center"/>
      <protection locked="0"/>
    </xf>
    <xf numFmtId="0" fontId="61" fillId="0" borderId="69" xfId="0" applyFont="1" applyBorder="1" applyAlignment="1" applyProtection="1">
      <alignment vertical="center" shrinkToFit="1"/>
      <protection locked="0"/>
    </xf>
    <xf numFmtId="0" fontId="61" fillId="0" borderId="70" xfId="0" applyFont="1" applyBorder="1" applyAlignment="1" applyProtection="1">
      <alignment vertical="center" shrinkToFit="1"/>
      <protection locked="0"/>
    </xf>
    <xf numFmtId="0" fontId="61" fillId="0" borderId="0" xfId="0" applyFont="1" applyFill="1" applyAlignment="1" applyProtection="1">
      <alignment vertical="top" wrapText="1"/>
      <protection locked="0"/>
    </xf>
    <xf numFmtId="0" fontId="61" fillId="0" borderId="0" xfId="0" applyFont="1" applyFill="1" applyAlignment="1" applyProtection="1">
      <alignment horizontal="right" vertical="top"/>
      <protection locked="0"/>
    </xf>
    <xf numFmtId="0" fontId="61" fillId="0" borderId="0" xfId="0" applyFont="1" applyAlignment="1" applyProtection="1">
      <alignment horizontal="center" vertical="center"/>
      <protection locked="0"/>
    </xf>
    <xf numFmtId="0" fontId="61" fillId="0" borderId="0" xfId="0" applyFont="1" applyBorder="1" applyAlignment="1" applyProtection="1">
      <alignment vertical="center"/>
      <protection locked="0"/>
    </xf>
    <xf numFmtId="0" fontId="66" fillId="0" borderId="0" xfId="0" applyFont="1" applyAlignment="1" applyProtection="1">
      <alignment horizontal="center" vertical="center" wrapText="1"/>
      <protection locked="0"/>
    </xf>
    <xf numFmtId="0" fontId="66" fillId="0" borderId="74" xfId="0" applyFont="1" applyBorder="1" applyAlignment="1" applyProtection="1">
      <alignment vertical="center" wrapText="1"/>
      <protection locked="0"/>
    </xf>
    <xf numFmtId="0" fontId="66" fillId="0" borderId="49" xfId="0" applyFont="1" applyBorder="1" applyAlignment="1" applyProtection="1">
      <alignment vertical="center" wrapText="1"/>
      <protection locked="0"/>
    </xf>
    <xf numFmtId="0" fontId="66" fillId="0" borderId="75" xfId="0" applyFont="1" applyBorder="1" applyAlignment="1" applyProtection="1">
      <alignment vertical="center" wrapText="1"/>
      <protection locked="0"/>
    </xf>
    <xf numFmtId="0" fontId="63" fillId="0" borderId="76" xfId="0" applyFont="1" applyBorder="1" applyAlignment="1" applyProtection="1">
      <alignment horizontal="center" vertical="center" wrapText="1"/>
      <protection locked="0"/>
    </xf>
    <xf numFmtId="0" fontId="42" fillId="0" borderId="53" xfId="0" applyFont="1" applyBorder="1" applyAlignment="1" applyProtection="1">
      <alignment horizontal="center" vertical="center" wrapText="1"/>
      <protection locked="0"/>
    </xf>
    <xf numFmtId="0" fontId="0" fillId="0" borderId="77" xfId="0" applyFont="1" applyBorder="1" applyAlignment="1" applyProtection="1">
      <alignment horizontal="center" vertical="center" wrapText="1"/>
      <protection locked="0"/>
    </xf>
    <xf numFmtId="0" fontId="67" fillId="0" borderId="78" xfId="0" applyFont="1" applyBorder="1" applyAlignment="1" applyProtection="1">
      <alignment vertical="top" wrapText="1"/>
      <protection locked="0"/>
    </xf>
    <xf numFmtId="0" fontId="61" fillId="0" borderId="18" xfId="0" applyFont="1" applyFill="1" applyBorder="1" applyAlignment="1" applyProtection="1">
      <alignment vertical="top" wrapText="1"/>
      <protection locked="0"/>
    </xf>
    <xf numFmtId="0" fontId="61" fillId="0" borderId="18" xfId="0" applyFont="1" applyFill="1" applyBorder="1" applyAlignment="1" applyProtection="1">
      <alignment horizontal="left" vertical="top" wrapText="1"/>
      <protection locked="0"/>
    </xf>
    <xf numFmtId="0" fontId="61" fillId="0" borderId="33" xfId="0" applyFont="1" applyFill="1" applyBorder="1" applyAlignment="1" applyProtection="1">
      <alignment horizontal="center" vertical="top" textRotation="255" wrapText="1"/>
      <protection locked="0"/>
    </xf>
    <xf numFmtId="0" fontId="61" fillId="0" borderId="33" xfId="0" applyFont="1" applyBorder="1" applyAlignment="1" applyProtection="1">
      <alignment horizontal="center" vertical="top" textRotation="255"/>
      <protection locked="0"/>
    </xf>
    <xf numFmtId="0" fontId="61" fillId="0" borderId="79" xfId="0" applyFont="1" applyBorder="1" applyAlignment="1" applyProtection="1">
      <alignment horizontal="center" vertical="top" textRotation="255"/>
      <protection locked="0"/>
    </xf>
    <xf numFmtId="0" fontId="61" fillId="0" borderId="80" xfId="0" applyFont="1" applyFill="1" applyBorder="1" applyAlignment="1" applyProtection="1">
      <alignment vertical="top" wrapText="1"/>
      <protection locked="0"/>
    </xf>
    <xf numFmtId="0" fontId="61" fillId="0" borderId="20" xfId="0" applyFont="1" applyFill="1" applyBorder="1" applyAlignment="1" applyProtection="1">
      <alignment horizontal="center" vertical="top" textRotation="255" wrapText="1"/>
      <protection locked="0"/>
    </xf>
    <xf numFmtId="0" fontId="0" fillId="0" borderId="59" xfId="0" applyFont="1" applyBorder="1" applyAlignment="1" applyProtection="1">
      <alignment vertical="top"/>
      <protection locked="0"/>
    </xf>
    <xf numFmtId="0" fontId="0" fillId="0" borderId="60" xfId="0" applyFont="1" applyBorder="1" applyAlignment="1" applyProtection="1">
      <alignment vertical="top"/>
      <protection locked="0"/>
    </xf>
    <xf numFmtId="0" fontId="61" fillId="0" borderId="59" xfId="0" applyFont="1" applyFill="1" applyBorder="1" applyAlignment="1" applyProtection="1">
      <alignment horizontal="center" vertical="top" textRotation="255" wrapText="1"/>
      <protection locked="0"/>
    </xf>
    <xf numFmtId="0" fontId="61" fillId="0" borderId="60" xfId="0" applyFont="1" applyFill="1" applyBorder="1" applyAlignment="1" applyProtection="1">
      <alignment horizontal="center" vertical="top" textRotation="255" wrapText="1"/>
      <protection locked="0"/>
    </xf>
    <xf numFmtId="0" fontId="0" fillId="0" borderId="59" xfId="0" applyFont="1" applyBorder="1" applyAlignment="1" applyProtection="1">
      <alignment horizontal="center" vertical="top" textRotation="255" wrapText="1"/>
      <protection locked="0"/>
    </xf>
    <xf numFmtId="0" fontId="0" fillId="0" borderId="60" xfId="0" applyFont="1" applyBorder="1" applyAlignment="1" applyProtection="1">
      <alignment horizontal="center" vertical="top" textRotation="255" wrapText="1"/>
      <protection locked="0"/>
    </xf>
    <xf numFmtId="0" fontId="61" fillId="0" borderId="52" xfId="0" applyFont="1" applyBorder="1" applyAlignment="1" applyProtection="1">
      <alignment vertical="top" wrapText="1"/>
      <protection locked="0"/>
    </xf>
    <xf numFmtId="0" fontId="61" fillId="0" borderId="53" xfId="0" applyFont="1" applyBorder="1" applyAlignment="1" applyProtection="1">
      <alignment vertical="top" wrapText="1"/>
      <protection locked="0"/>
    </xf>
    <xf numFmtId="0" fontId="61" fillId="0" borderId="54" xfId="0" applyFont="1" applyBorder="1" applyAlignment="1" applyProtection="1">
      <alignment vertical="top" wrapText="1"/>
      <protection locked="0"/>
    </xf>
    <xf numFmtId="0" fontId="61" fillId="0" borderId="52" xfId="0" applyFont="1" applyBorder="1" applyAlignment="1" applyProtection="1">
      <alignment horizontal="left" vertical="center" wrapText="1"/>
      <protection locked="0"/>
    </xf>
    <xf numFmtId="0" fontId="61" fillId="0" borderId="52" xfId="0" applyFont="1" applyBorder="1" applyAlignment="1" applyProtection="1">
      <alignment horizontal="left" vertical="top" wrapText="1"/>
      <protection locked="0"/>
    </xf>
    <xf numFmtId="0" fontId="61" fillId="0" borderId="54" xfId="0" applyFont="1" applyBorder="1" applyAlignment="1" applyProtection="1">
      <alignment horizontal="left" vertical="top" wrapText="1"/>
      <protection locked="0"/>
    </xf>
    <xf numFmtId="0" fontId="61" fillId="0" borderId="33" xfId="0" applyFont="1" applyBorder="1" applyAlignment="1" applyProtection="1">
      <alignment horizontal="left" vertical="top" textRotation="255" wrapText="1"/>
      <protection locked="0"/>
    </xf>
    <xf numFmtId="0" fontId="58" fillId="0" borderId="53" xfId="0" applyFont="1" applyBorder="1" applyAlignment="1" applyProtection="1">
      <alignment vertical="top" wrapText="1"/>
      <protection locked="0"/>
    </xf>
    <xf numFmtId="0" fontId="61" fillId="0" borderId="53" xfId="0" applyFont="1" applyBorder="1" applyAlignment="1" applyProtection="1">
      <alignment horizontal="left" vertical="top" wrapText="1"/>
      <protection locked="0"/>
    </xf>
    <xf numFmtId="0" fontId="61" fillId="0" borderId="77" xfId="0" applyFont="1" applyBorder="1" applyAlignment="1" applyProtection="1">
      <alignment horizontal="left" vertical="top" wrapText="1"/>
      <protection locked="0"/>
    </xf>
    <xf numFmtId="0" fontId="69" fillId="0" borderId="78" xfId="0" applyFont="1" applyBorder="1" applyAlignment="1" applyProtection="1">
      <alignment vertical="top" wrapText="1"/>
      <protection locked="0"/>
    </xf>
    <xf numFmtId="0" fontId="58" fillId="0" borderId="54" xfId="0" applyFont="1" applyBorder="1" applyAlignment="1" applyProtection="1">
      <alignment vertical="top" wrapText="1"/>
      <protection locked="0"/>
    </xf>
    <xf numFmtId="0" fontId="61" fillId="0" borderId="20" xfId="0" applyFont="1" applyBorder="1" applyAlignment="1" applyProtection="1">
      <alignment horizontal="center" vertical="top" textRotation="255"/>
      <protection locked="0"/>
    </xf>
    <xf numFmtId="0" fontId="61" fillId="0" borderId="59" xfId="0" applyFont="1" applyBorder="1" applyAlignment="1" applyProtection="1">
      <alignment horizontal="center" vertical="top" textRotation="255"/>
      <protection locked="0"/>
    </xf>
    <xf numFmtId="0" fontId="61" fillId="0" borderId="81" xfId="0" applyFont="1" applyBorder="1" applyAlignment="1" applyProtection="1">
      <alignment horizontal="center" vertical="top" textRotation="255"/>
      <protection locked="0"/>
    </xf>
    <xf numFmtId="0" fontId="67" fillId="0" borderId="78" xfId="0" applyFont="1" applyBorder="1" applyAlignment="1" applyProtection="1">
      <alignment horizontal="left" vertical="center" wrapText="1"/>
      <protection locked="0"/>
    </xf>
    <xf numFmtId="0" fontId="61" fillId="0" borderId="33" xfId="0" applyFont="1" applyBorder="1" applyAlignment="1" applyProtection="1">
      <alignment horizontal="left" vertical="top" wrapText="1"/>
      <protection locked="0"/>
    </xf>
    <xf numFmtId="0" fontId="61" fillId="0" borderId="18" xfId="0" applyFont="1" applyBorder="1" applyAlignment="1" applyProtection="1">
      <alignment vertical="center" textRotation="255"/>
      <protection locked="0"/>
    </xf>
    <xf numFmtId="0" fontId="61" fillId="0" borderId="52" xfId="0" applyFont="1" applyBorder="1" applyAlignment="1" applyProtection="1">
      <alignment vertical="center" textRotation="255"/>
      <protection locked="0"/>
    </xf>
    <xf numFmtId="0" fontId="0" fillId="0" borderId="82" xfId="0" applyFont="1" applyBorder="1" applyAlignment="1" applyProtection="1">
      <alignment horizontal="left" vertical="center"/>
      <protection locked="0"/>
    </xf>
    <xf numFmtId="0" fontId="0" fillId="0" borderId="40" xfId="0" applyFont="1"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63" fillId="0" borderId="82" xfId="0" applyFont="1" applyBorder="1" applyAlignment="1" applyProtection="1">
      <alignment vertical="center"/>
      <protection locked="0"/>
    </xf>
    <xf numFmtId="0" fontId="61" fillId="0" borderId="18" xfId="0" applyFont="1" applyBorder="1" applyAlignment="1" applyProtection="1">
      <alignment horizontal="center" vertical="center" wrapText="1"/>
      <protection locked="0"/>
    </xf>
    <xf numFmtId="0" fontId="61" fillId="0" borderId="18" xfId="0" applyFont="1" applyBorder="1" applyAlignment="1" applyProtection="1">
      <alignment horizontal="left" vertical="center" shrinkToFit="1"/>
      <protection locked="0"/>
    </xf>
    <xf numFmtId="0" fontId="61" fillId="0" borderId="80" xfId="0" applyFont="1" applyBorder="1" applyAlignment="1" applyProtection="1">
      <alignment horizontal="left" vertical="center" shrinkToFit="1"/>
      <protection locked="0"/>
    </xf>
    <xf numFmtId="0" fontId="0" fillId="0" borderId="0" xfId="0" applyFont="1" applyAlignment="1" applyProtection="1">
      <alignment vertical="top" wrapText="1"/>
      <protection locked="0"/>
    </xf>
    <xf numFmtId="0" fontId="61" fillId="0" borderId="83" xfId="0" applyFont="1" applyBorder="1" applyAlignment="1" applyProtection="1">
      <alignment vertical="center"/>
      <protection locked="0"/>
    </xf>
    <xf numFmtId="0" fontId="61" fillId="0" borderId="33" xfId="0" applyFont="1" applyBorder="1" applyAlignment="1" applyProtection="1">
      <alignment vertical="center"/>
      <protection locked="0"/>
    </xf>
    <xf numFmtId="0" fontId="61" fillId="0" borderId="20" xfId="0" applyFont="1" applyBorder="1" applyAlignment="1" applyProtection="1">
      <alignment vertical="center" wrapText="1"/>
      <protection locked="0"/>
    </xf>
    <xf numFmtId="0" fontId="0" fillId="0" borderId="81" xfId="0" applyFont="1" applyBorder="1" applyAlignment="1" applyProtection="1">
      <alignment vertical="center" wrapText="1"/>
      <protection locked="0"/>
    </xf>
    <xf numFmtId="0" fontId="42" fillId="0" borderId="84"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42" fillId="0" borderId="82" xfId="0" applyFont="1" applyBorder="1" applyAlignment="1" applyProtection="1">
      <alignment vertical="top" wrapText="1"/>
      <protection locked="0"/>
    </xf>
    <xf numFmtId="0" fontId="61" fillId="0" borderId="19" xfId="0" applyFont="1" applyBorder="1" applyAlignment="1" applyProtection="1">
      <alignment vertical="top" wrapText="1"/>
      <protection locked="0"/>
    </xf>
    <xf numFmtId="0" fontId="61" fillId="0" borderId="18" xfId="0" applyFont="1" applyBorder="1" applyAlignment="1" applyProtection="1">
      <alignment vertical="center"/>
      <protection locked="0"/>
    </xf>
    <xf numFmtId="0" fontId="61" fillId="0" borderId="85" xfId="0" applyFont="1" applyFill="1" applyBorder="1" applyAlignment="1" applyProtection="1">
      <alignment vertical="top" wrapText="1"/>
      <protection locked="0"/>
    </xf>
    <xf numFmtId="0" fontId="0" fillId="0" borderId="53" xfId="0" applyFont="1" applyBorder="1" applyAlignment="1" applyProtection="1">
      <alignment vertical="top" wrapText="1"/>
      <protection locked="0"/>
    </xf>
    <xf numFmtId="0" fontId="0" fillId="0" borderId="54" xfId="0" applyFont="1" applyBorder="1" applyAlignment="1" applyProtection="1">
      <alignment vertical="top" wrapText="1"/>
      <protection locked="0"/>
    </xf>
    <xf numFmtId="0" fontId="58" fillId="0" borderId="40"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58" fillId="0" borderId="39" xfId="0" applyFont="1" applyBorder="1" applyAlignment="1" applyProtection="1">
      <alignment vertical="top" wrapText="1"/>
      <protection locked="0"/>
    </xf>
    <xf numFmtId="0" fontId="58" fillId="0" borderId="40" xfId="0" applyFont="1" applyBorder="1" applyAlignment="1" applyProtection="1">
      <alignment horizontal="left" vertical="center" wrapText="1"/>
      <protection locked="0"/>
    </xf>
    <xf numFmtId="0" fontId="58" fillId="0" borderId="40" xfId="0" applyFont="1" applyBorder="1" applyAlignment="1" applyProtection="1">
      <alignment horizontal="left" vertical="top" wrapText="1"/>
      <protection locked="0"/>
    </xf>
    <xf numFmtId="0" fontId="58" fillId="0" borderId="39" xfId="0" applyFont="1" applyBorder="1" applyAlignment="1" applyProtection="1">
      <alignment horizontal="left" vertical="top" wrapText="1"/>
      <protection locked="0"/>
    </xf>
    <xf numFmtId="0" fontId="61" fillId="0" borderId="40" xfId="0" applyFont="1" applyBorder="1" applyAlignment="1" applyProtection="1">
      <alignment horizontal="left" vertical="top" wrapText="1"/>
      <protection locked="0"/>
    </xf>
    <xf numFmtId="0" fontId="61" fillId="0" borderId="0" xfId="0" applyFont="1" applyBorder="1" applyAlignment="1" applyProtection="1">
      <alignment horizontal="left" vertical="top" wrapText="1"/>
      <protection locked="0"/>
    </xf>
    <xf numFmtId="0" fontId="61" fillId="0" borderId="64" xfId="0" applyFont="1" applyBorder="1" applyAlignment="1" applyProtection="1">
      <alignment horizontal="left" vertical="top" wrapText="1"/>
      <protection locked="0"/>
    </xf>
    <xf numFmtId="0" fontId="61" fillId="0" borderId="82" xfId="0" applyFont="1" applyBorder="1" applyAlignment="1" applyProtection="1">
      <alignment vertical="top" wrapText="1"/>
      <protection locked="0"/>
    </xf>
    <xf numFmtId="0" fontId="58" fillId="0" borderId="19" xfId="0" applyFont="1" applyBorder="1" applyAlignment="1" applyProtection="1">
      <alignment vertical="center" wrapText="1"/>
      <protection locked="0"/>
    </xf>
    <xf numFmtId="0" fontId="61" fillId="0" borderId="18" xfId="0" applyFont="1" applyBorder="1" applyAlignment="1" applyProtection="1">
      <alignment vertical="top"/>
      <protection locked="0"/>
    </xf>
    <xf numFmtId="0" fontId="61" fillId="0" borderId="80" xfId="0" applyFont="1" applyFill="1" applyBorder="1" applyAlignment="1" applyProtection="1">
      <alignment horizontal="left" vertical="top" wrapText="1"/>
      <protection locked="0"/>
    </xf>
    <xf numFmtId="0" fontId="61" fillId="0" borderId="80" xfId="0" applyFont="1" applyBorder="1" applyAlignment="1" applyProtection="1">
      <alignment vertical="center"/>
      <protection locked="0"/>
    </xf>
    <xf numFmtId="0" fontId="70" fillId="0" borderId="82" xfId="0" applyFont="1" applyBorder="1" applyAlignment="1" applyProtection="1">
      <alignment horizontal="left" vertical="center" wrapText="1"/>
      <protection locked="0"/>
    </xf>
    <xf numFmtId="0" fontId="0" fillId="0" borderId="19" xfId="0" applyFont="1" applyBorder="1" applyAlignment="1" applyProtection="1">
      <alignment vertical="center"/>
      <protection locked="0"/>
    </xf>
    <xf numFmtId="0" fontId="0" fillId="0" borderId="40" xfId="0" applyFont="1" applyBorder="1" applyAlignment="1" applyProtection="1">
      <alignment vertical="center"/>
      <protection locked="0"/>
    </xf>
    <xf numFmtId="0" fontId="0" fillId="0" borderId="0" xfId="0" applyFont="1" applyBorder="1" applyAlignment="1" applyProtection="1">
      <alignment horizontal="left" vertical="center"/>
      <protection locked="0"/>
    </xf>
    <xf numFmtId="0" fontId="0" fillId="0" borderId="38" xfId="0" applyFont="1" applyBorder="1" applyAlignment="1" applyProtection="1">
      <alignment horizontal="center" vertical="center" wrapText="1"/>
      <protection locked="0"/>
    </xf>
    <xf numFmtId="0" fontId="0" fillId="0" borderId="38" xfId="0" applyFont="1" applyBorder="1" applyAlignment="1" applyProtection="1">
      <alignment horizontal="left" vertical="center" shrinkToFit="1"/>
      <protection locked="0"/>
    </xf>
    <xf numFmtId="0" fontId="0" fillId="0" borderId="86" xfId="0" applyFont="1" applyBorder="1" applyAlignment="1" applyProtection="1">
      <alignment horizontal="left" vertical="center" shrinkToFit="1"/>
      <protection locked="0"/>
    </xf>
    <xf numFmtId="0" fontId="63" fillId="0" borderId="78" xfId="0" applyFont="1" applyBorder="1" applyAlignment="1" applyProtection="1">
      <alignment horizontal="left" vertical="center" wrapText="1"/>
      <protection locked="0"/>
    </xf>
    <xf numFmtId="177" fontId="61" fillId="0" borderId="18" xfId="0" applyNumberFormat="1" applyFont="1" applyFill="1" applyBorder="1" applyAlignment="1" applyProtection="1">
      <alignment horizontal="left" vertical="center" wrapText="1"/>
    </xf>
    <xf numFmtId="177" fontId="61" fillId="0" borderId="80" xfId="0" applyNumberFormat="1" applyFont="1" applyBorder="1" applyAlignment="1" applyProtection="1">
      <alignment horizontal="left" vertical="center" wrapText="1"/>
    </xf>
    <xf numFmtId="0" fontId="61" fillId="0" borderId="38" xfId="0" applyFont="1" applyBorder="1" applyAlignment="1" applyProtection="1">
      <alignment vertical="top" wrapText="1"/>
      <protection locked="0"/>
    </xf>
    <xf numFmtId="0" fontId="61" fillId="0" borderId="38" xfId="0" applyFont="1" applyBorder="1" applyAlignment="1" applyProtection="1">
      <alignment vertical="center"/>
      <protection locked="0"/>
    </xf>
    <xf numFmtId="0" fontId="61" fillId="0" borderId="86" xfId="0" applyFont="1" applyBorder="1" applyAlignment="1" applyProtection="1">
      <alignment vertical="center"/>
      <protection locked="0"/>
    </xf>
    <xf numFmtId="0" fontId="61" fillId="0" borderId="86" xfId="0" applyFont="1" applyBorder="1" applyAlignment="1" applyProtection="1">
      <alignment vertical="top" wrapText="1"/>
      <protection locked="0"/>
    </xf>
    <xf numFmtId="0" fontId="0" fillId="0" borderId="48" xfId="0" applyFont="1" applyBorder="1" applyAlignment="1" applyProtection="1">
      <alignment vertical="top" wrapText="1"/>
      <protection locked="0"/>
    </xf>
    <xf numFmtId="0" fontId="0" fillId="0" borderId="49" xfId="0" applyFont="1" applyBorder="1" applyAlignment="1" applyProtection="1">
      <alignment vertical="top" wrapText="1"/>
      <protection locked="0"/>
    </xf>
    <xf numFmtId="0" fontId="0" fillId="0" borderId="50" xfId="0" applyFont="1" applyBorder="1" applyAlignment="1" applyProtection="1">
      <alignment vertical="top" wrapText="1"/>
      <protection locked="0"/>
    </xf>
    <xf numFmtId="0" fontId="0" fillId="0" borderId="38" xfId="0" applyFont="1" applyBorder="1" applyAlignment="1" applyProtection="1">
      <alignment vertical="top" wrapText="1"/>
      <protection locked="0"/>
    </xf>
    <xf numFmtId="0" fontId="58" fillId="0" borderId="48" xfId="0" applyFont="1" applyBorder="1" applyAlignment="1" applyProtection="1">
      <alignment vertical="top" wrapText="1"/>
      <protection locked="0"/>
    </xf>
    <xf numFmtId="0" fontId="58" fillId="0" borderId="49" xfId="0" applyFont="1" applyBorder="1" applyAlignment="1" applyProtection="1">
      <alignment vertical="top" wrapText="1"/>
      <protection locked="0"/>
    </xf>
    <xf numFmtId="0" fontId="58" fillId="0" borderId="50" xfId="0" applyFont="1" applyBorder="1" applyAlignment="1" applyProtection="1">
      <alignment vertical="top" wrapText="1"/>
      <protection locked="0"/>
    </xf>
    <xf numFmtId="0" fontId="58" fillId="0" borderId="48" xfId="0" applyFont="1" applyBorder="1" applyAlignment="1" applyProtection="1">
      <alignment horizontal="left" vertical="center" wrapText="1"/>
      <protection locked="0"/>
    </xf>
    <xf numFmtId="0" fontId="58" fillId="0" borderId="48" xfId="0" applyFont="1" applyBorder="1" applyAlignment="1" applyProtection="1">
      <alignment horizontal="left" vertical="top" wrapText="1"/>
      <protection locked="0"/>
    </xf>
    <xf numFmtId="0" fontId="58" fillId="0" borderId="50" xfId="0" applyFont="1" applyBorder="1" applyAlignment="1" applyProtection="1">
      <alignment horizontal="left" vertical="top" wrapText="1"/>
      <protection locked="0"/>
    </xf>
    <xf numFmtId="0" fontId="61" fillId="0" borderId="48" xfId="0" applyFont="1" applyBorder="1" applyAlignment="1" applyProtection="1">
      <alignment horizontal="left" vertical="top" wrapText="1"/>
      <protection locked="0"/>
    </xf>
    <xf numFmtId="0" fontId="61" fillId="0" borderId="50" xfId="0" applyFont="1" applyBorder="1" applyAlignment="1" applyProtection="1">
      <alignment horizontal="left" vertical="top" wrapText="1"/>
      <protection locked="0"/>
    </xf>
    <xf numFmtId="0" fontId="61" fillId="0" borderId="49" xfId="0" applyFont="1" applyBorder="1" applyAlignment="1" applyProtection="1">
      <alignment horizontal="left" vertical="top" wrapText="1"/>
      <protection locked="0"/>
    </xf>
    <xf numFmtId="0" fontId="61" fillId="0" borderId="75" xfId="0" applyFont="1" applyBorder="1" applyAlignment="1" applyProtection="1">
      <alignment horizontal="left" vertical="top" wrapText="1"/>
      <protection locked="0"/>
    </xf>
    <xf numFmtId="0" fontId="58" fillId="0" borderId="38" xfId="0" applyFont="1" applyBorder="1" applyAlignment="1" applyProtection="1">
      <alignment vertical="center" wrapText="1"/>
      <protection locked="0"/>
    </xf>
    <xf numFmtId="0" fontId="61" fillId="0" borderId="38" xfId="0" applyFont="1" applyBorder="1" applyAlignment="1" applyProtection="1">
      <alignment vertical="top"/>
      <protection locked="0"/>
    </xf>
    <xf numFmtId="0" fontId="61" fillId="0" borderId="86" xfId="0" applyFont="1" applyFill="1" applyBorder="1" applyAlignment="1" applyProtection="1">
      <alignment horizontal="left" vertical="top" wrapText="1"/>
      <protection locked="0"/>
    </xf>
    <xf numFmtId="0" fontId="61" fillId="0" borderId="0" xfId="0" quotePrefix="1" applyFont="1" applyBorder="1" applyAlignment="1" applyProtection="1">
      <alignment horizontal="right" vertical="top"/>
      <protection locked="0"/>
    </xf>
    <xf numFmtId="0" fontId="66" fillId="0" borderId="82" xfId="0" applyFont="1" applyBorder="1" applyAlignment="1" applyProtection="1">
      <alignment horizontal="left" vertical="center" wrapText="1"/>
      <protection locked="0"/>
    </xf>
    <xf numFmtId="177" fontId="0" fillId="0" borderId="19" xfId="0" applyNumberFormat="1" applyFont="1" applyFill="1" applyBorder="1" applyAlignment="1" applyProtection="1">
      <alignment horizontal="left" vertical="center" wrapText="1"/>
    </xf>
    <xf numFmtId="177" fontId="0" fillId="0" borderId="85" xfId="0" applyNumberFormat="1" applyFont="1" applyBorder="1" applyAlignment="1" applyProtection="1">
      <alignment horizontal="left" vertical="center" wrapText="1"/>
    </xf>
    <xf numFmtId="0" fontId="61" fillId="0" borderId="18" xfId="0" applyFont="1" applyFill="1" applyBorder="1" applyAlignment="1" applyProtection="1">
      <alignment horizontal="justify" vertical="top" wrapText="1"/>
      <protection locked="0"/>
    </xf>
    <xf numFmtId="0" fontId="61" fillId="0" borderId="19" xfId="0" applyFont="1" applyBorder="1" applyAlignment="1" applyProtection="1">
      <alignment vertical="center"/>
      <protection locked="0"/>
    </xf>
    <xf numFmtId="0" fontId="61" fillId="0" borderId="18" xfId="0" applyFont="1" applyBorder="1" applyAlignment="1" applyProtection="1">
      <alignment vertical="center" wrapText="1"/>
      <protection locked="0"/>
    </xf>
    <xf numFmtId="0" fontId="61" fillId="0" borderId="18" xfId="0" applyFont="1" applyBorder="1" applyAlignment="1" applyProtection="1">
      <alignment horizontal="justify" vertical="center" wrapText="1"/>
      <protection locked="0"/>
    </xf>
    <xf numFmtId="0" fontId="61" fillId="0" borderId="18" xfId="0" applyFont="1" applyBorder="1" applyAlignment="1" applyProtection="1">
      <alignment horizontal="left" vertical="center" wrapText="1"/>
      <protection locked="0"/>
    </xf>
    <xf numFmtId="0" fontId="61" fillId="0" borderId="19" xfId="0" applyFont="1" applyBorder="1" applyAlignment="1" applyProtection="1">
      <alignment horizontal="justify" vertical="center" wrapText="1"/>
      <protection locked="0"/>
    </xf>
    <xf numFmtId="0" fontId="61" fillId="0" borderId="19" xfId="0" applyFont="1" applyBorder="1" applyProtection="1">
      <alignment vertical="center"/>
      <protection locked="0"/>
    </xf>
    <xf numFmtId="0" fontId="61" fillId="0" borderId="80" xfId="0" applyFont="1" applyBorder="1" applyAlignment="1" applyProtection="1">
      <alignment horizontal="justify" vertical="top" wrapText="1"/>
      <protection locked="0"/>
    </xf>
    <xf numFmtId="0" fontId="61" fillId="0" borderId="19" xfId="0" applyFont="1" applyBorder="1" applyAlignment="1">
      <alignment horizontal="left" vertical="center" wrapText="1"/>
    </xf>
    <xf numFmtId="0" fontId="61" fillId="0" borderId="19" xfId="0" applyFont="1" applyBorder="1" applyAlignment="1">
      <alignment horizontal="left" vertical="center"/>
    </xf>
    <xf numFmtId="0" fontId="61" fillId="0" borderId="19" xfId="0" applyFont="1" applyBorder="1" applyAlignment="1">
      <alignment horizontal="justify" vertical="center" wrapText="1"/>
    </xf>
    <xf numFmtId="0" fontId="61" fillId="0" borderId="82" xfId="0" applyFont="1" applyBorder="1" applyAlignment="1" applyProtection="1">
      <alignment vertical="center"/>
      <protection locked="0"/>
    </xf>
    <xf numFmtId="0" fontId="42" fillId="0" borderId="74" xfId="0" applyFont="1"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0" fillId="0" borderId="75" xfId="0" applyFont="1" applyBorder="1" applyAlignment="1" applyProtection="1">
      <alignment horizontal="center" vertical="center" wrapText="1"/>
      <protection locked="0"/>
    </xf>
    <xf numFmtId="0" fontId="0" fillId="0" borderId="38" xfId="0" applyFont="1" applyBorder="1" applyAlignment="1" applyProtection="1">
      <alignment vertical="center" wrapText="1"/>
      <protection locked="0"/>
    </xf>
    <xf numFmtId="0" fontId="61" fillId="0" borderId="85" xfId="0" applyFont="1" applyBorder="1" applyAlignment="1" applyProtection="1">
      <alignment vertical="center"/>
      <protection locked="0"/>
    </xf>
    <xf numFmtId="0" fontId="61" fillId="0" borderId="19" xfId="0" applyFont="1" applyBorder="1" applyAlignment="1" applyProtection="1">
      <alignment vertical="center" wrapText="1"/>
      <protection locked="0"/>
    </xf>
    <xf numFmtId="0" fontId="61" fillId="0" borderId="38" xfId="0" applyFont="1" applyBorder="1" applyAlignment="1" applyProtection="1">
      <alignment vertical="center" wrapText="1"/>
      <protection locked="0"/>
    </xf>
    <xf numFmtId="0" fontId="61" fillId="0" borderId="38" xfId="0" applyFont="1" applyBorder="1" applyAlignment="1" applyProtection="1">
      <alignment horizontal="left" vertical="center" wrapText="1"/>
      <protection locked="0"/>
    </xf>
    <xf numFmtId="0" fontId="58" fillId="0" borderId="38" xfId="0" applyFont="1" applyBorder="1" applyProtection="1">
      <alignment vertical="center"/>
      <protection locked="0"/>
    </xf>
    <xf numFmtId="0" fontId="61" fillId="0" borderId="19" xfId="0" applyFont="1" applyBorder="1" applyAlignment="1" applyProtection="1">
      <alignment horizontal="left" vertical="center" wrapText="1"/>
      <protection locked="0"/>
    </xf>
    <xf numFmtId="0" fontId="61" fillId="0" borderId="38" xfId="0" applyFont="1" applyBorder="1" applyAlignment="1">
      <alignment horizontal="justify" vertical="center" wrapText="1"/>
    </xf>
    <xf numFmtId="0" fontId="0" fillId="0" borderId="38" xfId="0" applyFont="1" applyBorder="1" applyAlignment="1" applyProtection="1">
      <alignment vertical="center"/>
      <protection locked="0"/>
    </xf>
    <xf numFmtId="0" fontId="0" fillId="0" borderId="48" xfId="0" applyFont="1" applyBorder="1" applyAlignment="1" applyProtection="1">
      <alignment vertical="center"/>
      <protection locked="0"/>
    </xf>
    <xf numFmtId="0" fontId="42" fillId="0" borderId="87" xfId="0" applyFont="1" applyBorder="1" applyAlignment="1" applyProtection="1">
      <alignment horizontal="center" vertical="center" wrapText="1"/>
      <protection locked="0"/>
    </xf>
    <xf numFmtId="0" fontId="0" fillId="0" borderId="59" xfId="0" applyFont="1" applyBorder="1" applyAlignment="1" applyProtection="1">
      <alignment horizontal="center" vertical="center" wrapText="1"/>
      <protection locked="0"/>
    </xf>
    <xf numFmtId="0" fontId="0" fillId="0" borderId="81" xfId="0" applyFont="1" applyBorder="1" applyAlignment="1" applyProtection="1">
      <alignment horizontal="center" vertical="center" wrapText="1"/>
      <protection locked="0"/>
    </xf>
    <xf numFmtId="0" fontId="61" fillId="0" borderId="79" xfId="0" applyFont="1" applyBorder="1" applyAlignment="1" applyProtection="1">
      <alignment vertical="center"/>
      <protection locked="0"/>
    </xf>
    <xf numFmtId="0" fontId="61" fillId="0" borderId="33" xfId="0" applyFont="1" applyBorder="1" applyProtection="1">
      <alignment vertical="center"/>
      <protection locked="0"/>
    </xf>
    <xf numFmtId="0" fontId="61" fillId="0" borderId="33" xfId="0" applyFont="1" applyBorder="1" applyAlignment="1" applyProtection="1">
      <alignment horizontal="left" vertical="center" wrapText="1"/>
      <protection locked="0"/>
    </xf>
    <xf numFmtId="0" fontId="61" fillId="0" borderId="20" xfId="0" applyFont="1" applyBorder="1" applyAlignment="1" applyProtection="1">
      <alignment vertical="center"/>
      <protection locked="0"/>
    </xf>
    <xf numFmtId="0" fontId="0" fillId="0" borderId="19" xfId="0" applyFont="1" applyBorder="1" applyAlignment="1" applyProtection="1">
      <alignment horizontal="center" vertical="center" wrapText="1"/>
      <protection locked="0"/>
    </xf>
    <xf numFmtId="0" fontId="0" fillId="0" borderId="19" xfId="0" applyFont="1" applyBorder="1" applyAlignment="1" applyProtection="1">
      <alignment horizontal="left" vertical="center" shrinkToFit="1"/>
      <protection locked="0"/>
    </xf>
    <xf numFmtId="0" fontId="0" fillId="0" borderId="85" xfId="0" applyFont="1" applyBorder="1" applyAlignment="1" applyProtection="1">
      <alignment horizontal="left" vertical="center" shrinkToFit="1"/>
      <protection locked="0"/>
    </xf>
    <xf numFmtId="0" fontId="63" fillId="0" borderId="78" xfId="0" applyFont="1" applyBorder="1" applyAlignment="1" applyProtection="1">
      <alignment horizontal="center" vertical="center" wrapText="1"/>
      <protection locked="0"/>
    </xf>
    <xf numFmtId="0" fontId="63" fillId="0" borderId="59" xfId="0" applyFont="1" applyBorder="1" applyAlignment="1" applyProtection="1">
      <alignment horizontal="center" vertical="center" wrapText="1"/>
      <protection locked="0"/>
    </xf>
    <xf numFmtId="0" fontId="69" fillId="0" borderId="33" xfId="0" applyFont="1" applyBorder="1" applyAlignment="1" applyProtection="1">
      <alignment horizontal="center" vertical="center"/>
      <protection locked="0"/>
    </xf>
    <xf numFmtId="0" fontId="69" fillId="0" borderId="79"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66" fillId="0" borderId="88" xfId="0" applyFont="1" applyBorder="1" applyAlignment="1" applyProtection="1">
      <alignment horizontal="left" vertical="center" wrapText="1"/>
      <protection locked="0"/>
    </xf>
    <xf numFmtId="177" fontId="0" fillId="0" borderId="38" xfId="0" applyNumberFormat="1" applyFont="1" applyFill="1" applyBorder="1" applyAlignment="1" applyProtection="1">
      <alignment horizontal="left" vertical="center" wrapText="1"/>
    </xf>
    <xf numFmtId="177" fontId="0" fillId="0" borderId="86" xfId="0" applyNumberFormat="1" applyFont="1" applyBorder="1" applyAlignment="1" applyProtection="1">
      <alignment horizontal="left" vertical="center" wrapText="1"/>
    </xf>
    <xf numFmtId="0" fontId="63" fillId="0" borderId="82" xfId="0" applyFont="1" applyBorder="1" applyAlignment="1" applyProtection="1">
      <alignment horizontal="center" vertical="center" wrapText="1"/>
      <protection locked="0"/>
    </xf>
    <xf numFmtId="0" fontId="63" fillId="0" borderId="53" xfId="0" applyFont="1" applyBorder="1" applyAlignment="1" applyProtection="1">
      <alignment horizontal="center" vertical="center" wrapText="1"/>
      <protection locked="0"/>
    </xf>
    <xf numFmtId="0" fontId="63" fillId="0" borderId="81" xfId="0" applyFont="1" applyBorder="1" applyAlignment="1" applyProtection="1">
      <alignment horizontal="center" vertical="center" wrapText="1"/>
      <protection locked="0"/>
    </xf>
    <xf numFmtId="0" fontId="61" fillId="0" borderId="80" xfId="0" applyFont="1" applyBorder="1" applyAlignment="1" applyProtection="1">
      <alignment vertical="center" wrapText="1"/>
      <protection locked="0"/>
    </xf>
    <xf numFmtId="0" fontId="0" fillId="0" borderId="88" xfId="0" applyFont="1" applyBorder="1" applyAlignment="1" applyProtection="1">
      <alignment horizontal="center" vertical="center" wrapText="1"/>
      <protection locked="0"/>
    </xf>
    <xf numFmtId="0" fontId="63" fillId="0" borderId="49" xfId="0" applyFont="1" applyBorder="1" applyAlignment="1" applyProtection="1">
      <alignment horizontal="center" vertical="center" wrapText="1"/>
      <protection locked="0"/>
    </xf>
    <xf numFmtId="0" fontId="63" fillId="0" borderId="79" xfId="0" applyFont="1" applyBorder="1" applyAlignment="1" applyProtection="1">
      <alignment horizontal="center" vertical="center" wrapText="1"/>
      <protection locked="0"/>
    </xf>
    <xf numFmtId="0" fontId="61" fillId="0" borderId="0" xfId="0" applyFont="1" applyBorder="1" applyAlignment="1" applyProtection="1">
      <alignment horizontal="right" vertical="center"/>
    </xf>
    <xf numFmtId="0" fontId="66" fillId="0" borderId="89" xfId="0" applyFont="1" applyBorder="1" applyAlignment="1" applyProtection="1">
      <alignment horizontal="center" vertical="center" wrapText="1"/>
      <protection locked="0"/>
    </xf>
    <xf numFmtId="0" fontId="0" fillId="0" borderId="90" xfId="0" applyFont="1" applyBorder="1" applyAlignment="1" applyProtection="1">
      <alignment vertical="center" wrapText="1"/>
      <protection locked="0"/>
    </xf>
    <xf numFmtId="0" fontId="0" fillId="0" borderId="91" xfId="0" applyFont="1" applyBorder="1" applyAlignment="1" applyProtection="1">
      <alignment vertical="center" wrapText="1"/>
      <protection locked="0"/>
    </xf>
    <xf numFmtId="0" fontId="63" fillId="0" borderId="92" xfId="0" applyFont="1" applyBorder="1" applyAlignment="1" applyProtection="1">
      <alignment horizontal="center" vertical="center" wrapText="1"/>
      <protection locked="0"/>
    </xf>
    <xf numFmtId="0" fontId="63" fillId="0" borderId="93" xfId="0" applyFont="1" applyBorder="1" applyAlignment="1" applyProtection="1">
      <alignment horizontal="center" vertical="center" wrapText="1"/>
      <protection locked="0"/>
    </xf>
    <xf numFmtId="0" fontId="0" fillId="0" borderId="94" xfId="0" applyFont="1" applyBorder="1" applyAlignment="1" applyProtection="1">
      <alignment horizontal="center" vertical="center" wrapText="1"/>
      <protection locked="0"/>
    </xf>
    <xf numFmtId="0" fontId="42" fillId="0" borderId="89" xfId="0" applyFont="1" applyBorder="1" applyAlignment="1" applyProtection="1">
      <alignment vertical="top" wrapText="1"/>
      <protection locked="0"/>
    </xf>
    <xf numFmtId="0" fontId="69" fillId="0" borderId="95" xfId="0" applyFont="1" applyBorder="1" applyAlignment="1" applyProtection="1">
      <alignment horizontal="center" vertical="center" shrinkToFit="1"/>
      <protection locked="0"/>
    </xf>
    <xf numFmtId="0" fontId="69" fillId="0" borderId="95" xfId="0" applyFont="1" applyBorder="1" applyAlignment="1" applyProtection="1">
      <alignment horizontal="center" vertical="center"/>
      <protection locked="0"/>
    </xf>
    <xf numFmtId="0" fontId="69" fillId="0" borderId="96" xfId="0" applyFont="1" applyBorder="1" applyAlignment="1" applyProtection="1">
      <alignment horizontal="center" vertical="center" shrinkToFit="1"/>
      <protection locked="0"/>
    </xf>
    <xf numFmtId="0" fontId="61" fillId="0" borderId="89" xfId="0" applyFont="1" applyBorder="1" applyAlignment="1" applyProtection="1">
      <alignment vertical="top" wrapText="1"/>
      <protection locked="0"/>
    </xf>
    <xf numFmtId="0" fontId="70" fillId="0" borderId="89" xfId="0" applyFont="1" applyBorder="1" applyAlignment="1" applyProtection="1">
      <alignment horizontal="left" vertical="center" wrapText="1"/>
      <protection locked="0"/>
    </xf>
    <xf numFmtId="0" fontId="69" fillId="0" borderId="97" xfId="0" applyFont="1" applyBorder="1" applyAlignment="1" applyProtection="1">
      <alignment horizontal="center" vertical="center" shrinkToFit="1"/>
      <protection locked="0"/>
    </xf>
    <xf numFmtId="0" fontId="0" fillId="0" borderId="89" xfId="0" applyFont="1" applyBorder="1" applyAlignment="1" applyProtection="1">
      <alignment horizontal="left" vertical="center"/>
      <protection locked="0"/>
    </xf>
    <xf numFmtId="0" fontId="0" fillId="0" borderId="98" xfId="0" applyFont="1" applyBorder="1" applyAlignment="1" applyProtection="1">
      <alignment horizontal="left" vertical="center"/>
      <protection locked="0"/>
    </xf>
    <xf numFmtId="0" fontId="0" fillId="0" borderId="99" xfId="0" applyFont="1" applyBorder="1" applyAlignment="1" applyProtection="1">
      <alignment horizontal="left" vertical="center"/>
      <protection locked="0"/>
    </xf>
    <xf numFmtId="0" fontId="61" fillId="0" borderId="89" xfId="0" applyFont="1" applyBorder="1" applyAlignment="1" applyProtection="1">
      <alignment vertical="center"/>
      <protection locked="0"/>
    </xf>
    <xf numFmtId="0" fontId="61" fillId="0" borderId="95" xfId="0" applyFont="1" applyBorder="1" applyAlignment="1" applyProtection="1">
      <alignment horizontal="center" vertical="center" wrapText="1"/>
      <protection locked="0"/>
    </xf>
    <xf numFmtId="0" fontId="61" fillId="0" borderId="95" xfId="0" applyFont="1" applyBorder="1" applyAlignment="1" applyProtection="1">
      <alignment vertical="center" shrinkToFit="1"/>
      <protection locked="0"/>
    </xf>
    <xf numFmtId="0" fontId="61" fillId="0" borderId="96" xfId="0" applyFont="1" applyBorder="1" applyAlignment="1" applyProtection="1">
      <alignment vertical="center" shrinkToFit="1"/>
      <protection locked="0"/>
    </xf>
    <xf numFmtId="0" fontId="61" fillId="0" borderId="0" xfId="0" applyFont="1" applyBorder="1" applyAlignment="1" applyProtection="1">
      <alignment horizontal="center" vertical="center" wrapText="1"/>
      <protection locked="0"/>
    </xf>
    <xf numFmtId="0" fontId="62" fillId="0" borderId="0" xfId="0" applyFont="1" applyBorder="1" applyAlignment="1" applyProtection="1">
      <alignment horizontal="center" vertical="top" wrapText="1"/>
      <protection locked="0"/>
    </xf>
    <xf numFmtId="0" fontId="62" fillId="0" borderId="0" xfId="0" applyFont="1" applyBorder="1" applyProtection="1">
      <alignment vertical="center"/>
      <protection locked="0"/>
    </xf>
    <xf numFmtId="0" fontId="42" fillId="0" borderId="0" xfId="34" applyFont="1"/>
    <xf numFmtId="49" fontId="42" fillId="0" borderId="0" xfId="34" applyNumberFormat="1" applyFont="1"/>
    <xf numFmtId="0" fontId="71" fillId="0" borderId="39" xfId="34" applyFont="1" applyBorder="1" applyAlignment="1">
      <alignment horizontal="center"/>
    </xf>
    <xf numFmtId="0" fontId="61" fillId="0" borderId="52" xfId="34" applyFont="1" applyBorder="1" applyAlignment="1">
      <alignment horizontal="center"/>
    </xf>
    <xf numFmtId="0" fontId="61" fillId="0" borderId="53" xfId="34" applyFont="1" applyBorder="1" applyAlignment="1">
      <alignment horizontal="center"/>
    </xf>
    <xf numFmtId="0" fontId="61" fillId="0" borderId="54" xfId="34" applyFont="1" applyBorder="1" applyAlignment="1">
      <alignment horizontal="left"/>
    </xf>
    <xf numFmtId="0" fontId="61" fillId="0" borderId="40" xfId="34" applyFont="1" applyBorder="1" applyAlignment="1">
      <alignment horizontal="center"/>
    </xf>
    <xf numFmtId="0" fontId="61" fillId="0" borderId="0" xfId="34" applyFont="1" applyBorder="1" applyAlignment="1">
      <alignment horizontal="center"/>
    </xf>
    <xf numFmtId="0" fontId="61" fillId="0" borderId="39" xfId="34" applyFont="1" applyBorder="1" applyAlignment="1"/>
    <xf numFmtId="0" fontId="61" fillId="0" borderId="0" xfId="34" applyFont="1" applyBorder="1" applyAlignment="1"/>
    <xf numFmtId="0" fontId="61" fillId="0" borderId="48" xfId="34" applyFont="1" applyBorder="1" applyAlignment="1">
      <alignment horizontal="center"/>
    </xf>
    <xf numFmtId="0" fontId="61" fillId="0" borderId="49" xfId="34" applyFont="1" applyBorder="1" applyAlignment="1">
      <alignment horizontal="center"/>
    </xf>
    <xf numFmtId="0" fontId="61" fillId="0" borderId="50" xfId="34" applyFont="1" applyBorder="1" applyAlignment="1"/>
    <xf numFmtId="49" fontId="61" fillId="0" borderId="18" xfId="34" applyNumberFormat="1" applyFont="1" applyBorder="1" applyAlignment="1">
      <alignment horizontal="center"/>
    </xf>
    <xf numFmtId="49" fontId="63" fillId="0" borderId="18" xfId="34" applyNumberFormat="1" applyFont="1" applyBorder="1" applyAlignment="1">
      <alignment horizontal="center"/>
    </xf>
    <xf numFmtId="49" fontId="61" fillId="0" borderId="18" xfId="34" applyNumberFormat="1" applyFont="1" applyBorder="1" applyAlignment="1">
      <alignment horizontal="center" wrapText="1"/>
    </xf>
    <xf numFmtId="49" fontId="63" fillId="0" borderId="52" xfId="34" applyNumberFormat="1" applyFont="1" applyBorder="1" applyAlignment="1">
      <alignment horizontal="center"/>
    </xf>
    <xf numFmtId="49" fontId="61" fillId="0" borderId="52" xfId="34" applyNumberFormat="1" applyFont="1" applyBorder="1" applyAlignment="1">
      <alignment horizontal="center"/>
    </xf>
    <xf numFmtId="49" fontId="61" fillId="0" borderId="33" xfId="34" applyNumberFormat="1" applyFont="1" applyBorder="1" applyAlignment="1">
      <alignment horizontal="center"/>
    </xf>
    <xf numFmtId="49" fontId="61" fillId="0" borderId="0" xfId="34" applyNumberFormat="1" applyFont="1" applyBorder="1" applyAlignment="1">
      <alignment vertical="center"/>
    </xf>
    <xf numFmtId="0" fontId="61" fillId="0" borderId="18" xfId="34" applyFont="1" applyBorder="1" applyAlignment="1">
      <alignment horizontal="center" wrapText="1"/>
    </xf>
    <xf numFmtId="0" fontId="63" fillId="0" borderId="18" xfId="34" applyFont="1" applyBorder="1" applyAlignment="1"/>
    <xf numFmtId="0" fontId="61" fillId="0" borderId="18" xfId="34" applyFont="1" applyBorder="1" applyAlignment="1"/>
    <xf numFmtId="0" fontId="61" fillId="0" borderId="52" xfId="34" applyFont="1" applyBorder="1" applyAlignment="1"/>
    <xf numFmtId="0" fontId="63" fillId="0" borderId="52" xfId="34" applyFont="1" applyBorder="1" applyAlignment="1"/>
    <xf numFmtId="0" fontId="61" fillId="0" borderId="0" xfId="34" applyFont="1" applyBorder="1" applyAlignment="1">
      <alignment wrapText="1"/>
    </xf>
    <xf numFmtId="0" fontId="61" fillId="0" borderId="19" xfId="34" applyFont="1" applyBorder="1" applyAlignment="1">
      <alignment horizontal="center" wrapText="1"/>
    </xf>
    <xf numFmtId="0" fontId="63" fillId="0" borderId="19" xfId="34" applyFont="1" applyBorder="1" applyAlignment="1"/>
    <xf numFmtId="0" fontId="61" fillId="0" borderId="19" xfId="34" applyFont="1" applyBorder="1" applyAlignment="1"/>
    <xf numFmtId="0" fontId="61" fillId="0" borderId="40" xfId="34" applyFont="1" applyBorder="1" applyAlignment="1"/>
    <xf numFmtId="0" fontId="63" fillId="0" borderId="40" xfId="34" applyFont="1" applyBorder="1" applyAlignment="1"/>
    <xf numFmtId="0" fontId="61" fillId="0" borderId="19" xfId="34" applyFont="1" applyBorder="1" applyAlignment="1">
      <alignment wrapText="1"/>
    </xf>
    <xf numFmtId="0" fontId="61" fillId="0" borderId="38" xfId="34" applyFont="1" applyBorder="1" applyAlignment="1">
      <alignment horizontal="center" wrapText="1"/>
    </xf>
    <xf numFmtId="0" fontId="63" fillId="0" borderId="38" xfId="34" applyFont="1" applyBorder="1" applyAlignment="1"/>
    <xf numFmtId="0" fontId="61" fillId="0" borderId="38" xfId="34" applyFont="1" applyBorder="1" applyAlignment="1"/>
    <xf numFmtId="0" fontId="61" fillId="0" borderId="48" xfId="34" applyFont="1" applyBorder="1" applyAlignment="1"/>
    <xf numFmtId="0" fontId="63" fillId="0" borderId="48" xfId="34" applyFont="1" applyBorder="1" applyAlignment="1"/>
    <xf numFmtId="0" fontId="61" fillId="0" borderId="38" xfId="34" applyFont="1" applyBorder="1" applyAlignment="1">
      <alignment wrapText="1"/>
    </xf>
    <xf numFmtId="0" fontId="58" fillId="0" borderId="0" xfId="33" applyFont="1"/>
    <xf numFmtId="0" fontId="58" fillId="0" borderId="0" xfId="33" applyFont="1" applyAlignment="1">
      <alignment vertical="center"/>
    </xf>
    <xf numFmtId="0" fontId="72" fillId="0" borderId="0" xfId="33" applyFont="1"/>
    <xf numFmtId="0" fontId="58" fillId="0" borderId="0" xfId="33" applyFont="1" applyBorder="1"/>
    <xf numFmtId="0" fontId="72" fillId="0" borderId="52" xfId="33" applyFont="1" applyBorder="1" applyAlignment="1">
      <alignment horizontal="center" vertical="center" wrapText="1"/>
    </xf>
    <xf numFmtId="0" fontId="72" fillId="0" borderId="53" xfId="33" applyFont="1" applyBorder="1" applyAlignment="1">
      <alignment horizontal="center" vertical="center" wrapText="1"/>
    </xf>
    <xf numFmtId="0" fontId="72" fillId="0" borderId="54" xfId="33" applyFont="1" applyBorder="1" applyAlignment="1">
      <alignment horizontal="center" vertical="center" wrapText="1"/>
    </xf>
    <xf numFmtId="0" fontId="72" fillId="0" borderId="40" xfId="33" applyFont="1" applyBorder="1" applyAlignment="1">
      <alignment horizontal="left" vertical="center" wrapText="1"/>
    </xf>
    <xf numFmtId="0" fontId="72" fillId="0" borderId="0" xfId="33" applyFont="1" applyBorder="1" applyAlignment="1">
      <alignment vertical="top"/>
    </xf>
    <xf numFmtId="0" fontId="72" fillId="0" borderId="0" xfId="33" applyFont="1" applyAlignment="1">
      <alignment vertical="top"/>
    </xf>
    <xf numFmtId="0" fontId="73" fillId="0" borderId="0" xfId="33" applyFont="1" applyBorder="1" applyAlignment="1">
      <alignment horizontal="center" vertical="center"/>
    </xf>
    <xf numFmtId="0" fontId="72" fillId="0" borderId="48" xfId="33" applyFont="1" applyBorder="1" applyAlignment="1">
      <alignment horizontal="center" vertical="center" wrapText="1"/>
    </xf>
    <xf numFmtId="0" fontId="72" fillId="0" borderId="49" xfId="33" applyFont="1" applyBorder="1" applyAlignment="1">
      <alignment horizontal="center" vertical="center" wrapText="1"/>
    </xf>
    <xf numFmtId="0" fontId="72" fillId="0" borderId="40" xfId="33" applyFont="1" applyBorder="1" applyAlignment="1">
      <alignment horizontal="center" vertical="center" wrapText="1"/>
    </xf>
    <xf numFmtId="0" fontId="72" fillId="0" borderId="0" xfId="33" applyFont="1" applyBorder="1" applyAlignment="1">
      <alignment horizontal="center" vertical="center" wrapText="1"/>
    </xf>
    <xf numFmtId="0" fontId="72" fillId="0" borderId="39" xfId="33" applyFont="1" applyBorder="1" applyAlignment="1">
      <alignment horizontal="center" vertical="center" wrapText="1"/>
    </xf>
    <xf numFmtId="0" fontId="65" fillId="0" borderId="0" xfId="33" applyFont="1" applyBorder="1" applyAlignment="1">
      <alignment wrapText="1"/>
    </xf>
    <xf numFmtId="0" fontId="72" fillId="0" borderId="50" xfId="33" applyFont="1" applyBorder="1" applyAlignment="1">
      <alignment horizontal="center" vertical="center" wrapText="1"/>
    </xf>
    <xf numFmtId="0" fontId="72" fillId="0" borderId="0" xfId="33" applyFont="1" applyBorder="1" applyAlignment="1">
      <alignment horizontal="left" vertical="top" wrapText="1"/>
    </xf>
    <xf numFmtId="0" fontId="72" fillId="0" borderId="0" xfId="33" applyFont="1" applyAlignment="1">
      <alignment vertical="top" wrapText="1"/>
    </xf>
    <xf numFmtId="0" fontId="61" fillId="0" borderId="0" xfId="33" applyFont="1" applyAlignment="1">
      <alignment horizontal="justify"/>
    </xf>
    <xf numFmtId="0" fontId="72" fillId="0" borderId="38" xfId="33" applyFont="1" applyBorder="1" applyAlignment="1">
      <alignment horizontal="center" vertical="center" wrapText="1"/>
    </xf>
    <xf numFmtId="0" fontId="71" fillId="0" borderId="49" xfId="33" applyFont="1" applyBorder="1" applyAlignment="1" applyProtection="1">
      <alignment horizontal="center" vertical="center" wrapText="1"/>
      <protection locked="0"/>
    </xf>
    <xf numFmtId="0" fontId="72" fillId="0" borderId="33" xfId="33" applyFont="1" applyBorder="1" applyAlignment="1">
      <alignment horizontal="center" vertical="center" wrapText="1"/>
    </xf>
    <xf numFmtId="0" fontId="71" fillId="0" borderId="33" xfId="33" applyFont="1" applyBorder="1" applyAlignment="1" applyProtection="1">
      <alignment horizontal="center" vertical="center" wrapText="1"/>
      <protection locked="0"/>
    </xf>
    <xf numFmtId="0" fontId="72" fillId="0" borderId="0" xfId="33" applyFont="1" applyBorder="1" applyAlignment="1">
      <alignment vertical="center" wrapText="1"/>
    </xf>
    <xf numFmtId="0" fontId="71" fillId="0" borderId="59" xfId="33" applyFont="1" applyBorder="1" applyAlignment="1" applyProtection="1">
      <alignment horizontal="center" vertical="center" wrapText="1"/>
      <protection locked="0"/>
    </xf>
    <xf numFmtId="0" fontId="71" fillId="0" borderId="18" xfId="33" applyFont="1" applyBorder="1" applyAlignment="1" applyProtection="1">
      <alignment horizontal="center" vertical="center" wrapText="1"/>
      <protection locked="0"/>
    </xf>
    <xf numFmtId="0" fontId="71" fillId="0" borderId="60" xfId="33" applyFont="1" applyBorder="1" applyAlignment="1" applyProtection="1">
      <alignment horizontal="center" vertical="center" wrapText="1"/>
      <protection locked="0"/>
    </xf>
    <xf numFmtId="0" fontId="72" fillId="0" borderId="100" xfId="33" applyFont="1" applyBorder="1" applyAlignment="1">
      <alignment horizontal="left" vertical="top" wrapText="1"/>
    </xf>
    <xf numFmtId="0" fontId="71" fillId="0" borderId="101" xfId="33" applyFont="1" applyBorder="1" applyAlignment="1" applyProtection="1">
      <alignment horizontal="justify" vertical="center" wrapText="1"/>
      <protection locked="0"/>
    </xf>
    <xf numFmtId="0" fontId="72" fillId="0" borderId="101" xfId="33" applyFont="1" applyBorder="1" applyAlignment="1" applyProtection="1">
      <alignment horizontal="justify" vertical="center" wrapText="1"/>
      <protection locked="0"/>
    </xf>
    <xf numFmtId="0" fontId="72" fillId="0" borderId="102" xfId="33" applyFont="1" applyBorder="1" applyAlignment="1" applyProtection="1">
      <alignment horizontal="justify" vertical="center" wrapText="1"/>
      <protection locked="0"/>
    </xf>
    <xf numFmtId="0" fontId="71" fillId="0" borderId="38" xfId="33" applyFont="1" applyBorder="1" applyAlignment="1" applyProtection="1">
      <alignment horizontal="center" vertical="center" wrapText="1"/>
      <protection locked="0"/>
    </xf>
    <xf numFmtId="0" fontId="71" fillId="0" borderId="101" xfId="33" applyFont="1" applyBorder="1" applyAlignment="1" applyProtection="1">
      <alignment horizontal="left" vertical="center" wrapText="1"/>
      <protection locked="0"/>
    </xf>
    <xf numFmtId="0" fontId="72" fillId="0" borderId="101" xfId="33" applyFont="1" applyBorder="1" applyAlignment="1" applyProtection="1">
      <alignment horizontal="left" vertical="center" wrapText="1"/>
      <protection locked="0"/>
    </xf>
    <xf numFmtId="0" fontId="72" fillId="0" borderId="102" xfId="33" applyFont="1" applyBorder="1" applyAlignment="1" applyProtection="1">
      <alignment horizontal="left" vertical="center" wrapText="1"/>
      <protection locked="0"/>
    </xf>
    <xf numFmtId="0" fontId="72" fillId="0" borderId="40" xfId="33" applyFont="1" applyBorder="1" applyAlignment="1">
      <alignment vertical="center" wrapText="1"/>
    </xf>
    <xf numFmtId="0" fontId="72" fillId="0" borderId="60" xfId="33" applyFont="1" applyBorder="1" applyAlignment="1">
      <alignment horizontal="center" vertical="center" wrapText="1"/>
    </xf>
    <xf numFmtId="0" fontId="72" fillId="0" borderId="103" xfId="33" applyFont="1" applyBorder="1" applyAlignment="1">
      <alignment horizontal="left" vertical="top" wrapText="1"/>
    </xf>
    <xf numFmtId="0" fontId="71" fillId="0" borderId="104" xfId="33" applyFont="1" applyBorder="1" applyAlignment="1" applyProtection="1">
      <alignment horizontal="justify" vertical="center" wrapText="1"/>
      <protection locked="0"/>
    </xf>
    <xf numFmtId="0" fontId="72" fillId="0" borderId="104" xfId="33" applyFont="1" applyBorder="1" applyAlignment="1" applyProtection="1">
      <alignment horizontal="justify" vertical="center" wrapText="1"/>
      <protection locked="0"/>
    </xf>
    <xf numFmtId="0" fontId="72" fillId="0" borderId="105" xfId="33" applyFont="1" applyBorder="1" applyAlignment="1" applyProtection="1">
      <alignment horizontal="justify" vertical="center" wrapText="1"/>
      <protection locked="0"/>
    </xf>
    <xf numFmtId="0" fontId="71" fillId="0" borderId="104" xfId="33" applyFont="1" applyBorder="1" applyAlignment="1" applyProtection="1">
      <alignment horizontal="left" vertical="center" wrapText="1"/>
      <protection locked="0"/>
    </xf>
    <xf numFmtId="0" fontId="72" fillId="0" borderId="104" xfId="33" applyFont="1" applyBorder="1" applyAlignment="1" applyProtection="1">
      <alignment horizontal="left" vertical="center" wrapText="1"/>
      <protection locked="0"/>
    </xf>
    <xf numFmtId="0" fontId="72" fillId="0" borderId="105" xfId="33" applyFont="1" applyBorder="1" applyAlignment="1" applyProtection="1">
      <alignment horizontal="left" vertical="center" wrapText="1"/>
      <protection locked="0"/>
    </xf>
    <xf numFmtId="0" fontId="73" fillId="0" borderId="0" xfId="33" applyFont="1" applyAlignment="1"/>
    <xf numFmtId="0" fontId="0" fillId="0" borderId="0" xfId="0" applyFont="1" applyAlignment="1" applyProtection="1">
      <alignment vertical="center"/>
      <protection locked="0"/>
    </xf>
    <xf numFmtId="0" fontId="41" fillId="0" borderId="0" xfId="0" applyFont="1" applyAlignment="1" applyProtection="1">
      <alignment vertical="top" wrapText="1"/>
      <protection locked="0"/>
    </xf>
    <xf numFmtId="49" fontId="41" fillId="34" borderId="0" xfId="0" applyNumberFormat="1" applyFont="1" applyFill="1" applyBorder="1" applyAlignment="1" applyProtection="1">
      <alignment horizontal="left" vertical="center" shrinkToFit="1"/>
      <protection locked="0"/>
    </xf>
    <xf numFmtId="0" fontId="41" fillId="0" borderId="0" xfId="0" applyFont="1" applyFill="1" applyBorder="1" applyAlignment="1" applyProtection="1">
      <alignment horizontal="right" vertical="center" shrinkToFit="1"/>
      <protection locked="0"/>
    </xf>
    <xf numFmtId="0" fontId="53" fillId="0" borderId="0" xfId="0" applyFont="1" applyBorder="1" applyAlignment="1" applyProtection="1">
      <alignment vertical="center"/>
      <protection locked="0"/>
    </xf>
    <xf numFmtId="0" fontId="54" fillId="0" borderId="0" xfId="0" applyFont="1" applyFill="1" applyBorder="1" applyAlignment="1" applyProtection="1">
      <alignment vertical="center" wrapText="1"/>
      <protection locked="0"/>
    </xf>
    <xf numFmtId="0" fontId="0" fillId="0" borderId="33" xfId="0" applyFont="1" applyBorder="1" applyAlignment="1" applyProtection="1">
      <alignment vertical="center"/>
    </xf>
    <xf numFmtId="0" fontId="0" fillId="0" borderId="0" xfId="0" applyFont="1" applyBorder="1" applyAlignment="1" applyProtection="1">
      <alignment vertical="center" shrinkToFit="1"/>
      <protection locked="0"/>
    </xf>
    <xf numFmtId="0" fontId="53" fillId="0" borderId="0" xfId="0" applyFont="1" applyBorder="1" applyAlignment="1" applyProtection="1">
      <alignment horizontal="center" vertical="center"/>
      <protection locked="0"/>
    </xf>
    <xf numFmtId="0" fontId="74" fillId="0" borderId="0" xfId="0" applyFont="1" applyBorder="1" applyAlignment="1" applyProtection="1">
      <alignment horizontal="center" vertical="top"/>
      <protection locked="0"/>
    </xf>
    <xf numFmtId="0" fontId="51" fillId="0" borderId="0" xfId="0" applyFont="1" applyAlignment="1" applyProtection="1">
      <alignment vertical="center"/>
      <protection locked="0"/>
    </xf>
    <xf numFmtId="0" fontId="0" fillId="0" borderId="0" xfId="0" applyBorder="1" applyProtection="1">
      <alignmen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写真" xfId="33"/>
    <cellStyle name="標準_図面"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 name="桁区切り" xfId="44" builtinId="6"/>
  </cellStyles>
  <dxfs count="3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DBFFD9"/>
      <color rgb="FFCCFFCC"/>
      <color rgb="FFFFCCFF"/>
      <color rgb="FFFFFF99"/>
      <color rgb="FFFFFFCC"/>
      <color rgb="FFCCFFFF"/>
      <color rgb="FFFF505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svg3.sv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11430</xdr:colOff>
      <xdr:row>20</xdr:row>
      <xdr:rowOff>11430</xdr:rowOff>
    </xdr:from>
    <xdr:to xmlns:xdr="http://schemas.openxmlformats.org/drawingml/2006/spreadsheetDrawing">
      <xdr:col>10</xdr:col>
      <xdr:colOff>189230</xdr:colOff>
      <xdr:row>35</xdr:row>
      <xdr:rowOff>73025</xdr:rowOff>
    </xdr:to>
    <xdr:pic macro="">
      <xdr:nvPicPr>
        <xdr:cNvPr id="12" name="図 13"/>
        <xdr:cNvPicPr>
          <a:picLocks noChangeAspect="1"/>
        </xdr:cNvPicPr>
      </xdr:nvPicPr>
      <xdr:blipFill>
        <a:blip xmlns:r="http://schemas.openxmlformats.org/officeDocument/2006/relationships" r:embed="rId1"/>
        <a:stretch>
          <a:fillRect/>
        </a:stretch>
      </xdr:blipFill>
      <xdr:spPr>
        <a:xfrm>
          <a:off x="201930" y="4592955"/>
          <a:ext cx="1882775" cy="2684145"/>
        </a:xfrm>
        <a:prstGeom prst="rect">
          <a:avLst/>
        </a:prstGeom>
        <a:noFill/>
        <a:ln w="3175" cmpd="sng">
          <a:solidFill>
            <a:schemeClr val="tx1"/>
          </a:solidFill>
        </a:ln>
      </xdr:spPr>
    </xdr:pic>
    <xdr:clientData/>
  </xdr:twoCellAnchor>
  <xdr:oneCellAnchor>
    <xdr:from xmlns:xdr="http://schemas.openxmlformats.org/drawingml/2006/spreadsheetDrawing">
      <xdr:col>35</xdr:col>
      <xdr:colOff>76200</xdr:colOff>
      <xdr:row>7</xdr:row>
      <xdr:rowOff>139700</xdr:rowOff>
    </xdr:from>
    <xdr:ext cx="4273550" cy="1137285"/>
    <xdr:sp macro="" textlink="">
      <xdr:nvSpPr>
        <xdr:cNvPr id="2" name="テキスト ボックス 1"/>
        <xdr:cNvSpPr txBox="1"/>
      </xdr:nvSpPr>
      <xdr:spPr>
        <a:xfrm>
          <a:off x="6724650" y="1997075"/>
          <a:ext cx="4273550" cy="113728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lstStyle/>
        <a:p>
          <a:pPr algn="l" rtl="0">
            <a:lnSpc>
              <a:spcPts val="2000"/>
            </a:lnSpc>
          </a:pPr>
          <a:r>
            <a:rPr kumimoji="1" lang="ja-JP" altLang="en-US" sz="1800" b="0" i="0" u="none" strike="noStrike" baseline="0">
              <a:solidFill>
                <a:srgbClr val="FF0000"/>
              </a:solidFill>
              <a:latin typeface="HGSｺﾞｼｯｸE"/>
              <a:ea typeface="HGSｺﾞｼｯｸE"/>
            </a:rPr>
            <a:t>「定期調査報告書」シートに入力した内容が自動で入力されるため、原則として直接入力は不要です。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2000"/>
            </a:lnSpc>
          </a:pPr>
          <a:endParaRPr kumimoji="1" lang="ja-JP" altLang="en-US" sz="1400" b="0" i="0" u="none" strike="noStrike" baseline="0">
            <a:solidFill>
              <a:srgbClr val="FF0000"/>
            </a:solidFill>
            <a:latin typeface="HGSｺﾞｼｯｸM"/>
            <a:ea typeface="HGSｺﾞｼｯｸM"/>
          </a:endParaRPr>
        </a:p>
      </xdr:txBody>
    </xdr:sp>
    <xdr:clientData/>
  </xdr:oneCellAnchor>
  <xdr:twoCellAnchor>
    <xdr:from xmlns:xdr="http://schemas.openxmlformats.org/drawingml/2006/spreadsheetDrawing">
      <xdr:col>11</xdr:col>
      <xdr:colOff>111125</xdr:colOff>
      <xdr:row>14</xdr:row>
      <xdr:rowOff>101600</xdr:rowOff>
    </xdr:from>
    <xdr:to xmlns:xdr="http://schemas.openxmlformats.org/drawingml/2006/spreadsheetDrawing">
      <xdr:col>34</xdr:col>
      <xdr:colOff>161290</xdr:colOff>
      <xdr:row>40</xdr:row>
      <xdr:rowOff>14605</xdr:rowOff>
    </xdr:to>
    <xdr:sp macro="" textlink="">
      <xdr:nvSpPr>
        <xdr:cNvPr id="6" name="四角形 5"/>
        <xdr:cNvSpPr/>
      </xdr:nvSpPr>
      <xdr:spPr>
        <a:xfrm>
          <a:off x="2197100" y="3863975"/>
          <a:ext cx="4422140" cy="4040505"/>
        </a:xfrm>
        <a:prstGeom prst="rect">
          <a:avLst/>
        </a:prstGeom>
        <a:noFill/>
        <a:ln w="12700" cap="flat" cmpd="sng">
          <a:solidFill>
            <a:sysClr val="windowText" lastClr="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 tIns="0" rIns="0" bIns="0"/>
        <a:lstStyle/>
        <a:p>
          <a:endParaRPr kumimoji="1" lang="ja-JP" altLang="en-US"/>
        </a:p>
      </xdr:txBody>
    </xdr:sp>
    <xdr:clientData/>
  </xdr:twoCellAnchor>
  <xdr:twoCellAnchor>
    <xdr:from xmlns:xdr="http://schemas.openxmlformats.org/drawingml/2006/spreadsheetDrawing">
      <xdr:col>10</xdr:col>
      <xdr:colOff>62230</xdr:colOff>
      <xdr:row>31</xdr:row>
      <xdr:rowOff>121920</xdr:rowOff>
    </xdr:from>
    <xdr:to xmlns:xdr="http://schemas.openxmlformats.org/drawingml/2006/spreadsheetDrawing">
      <xdr:col>11</xdr:col>
      <xdr:colOff>99060</xdr:colOff>
      <xdr:row>31</xdr:row>
      <xdr:rowOff>121920</xdr:rowOff>
    </xdr:to>
    <xdr:sp macro="" textlink="">
      <xdr:nvSpPr>
        <xdr:cNvPr id="7" name="直線 6"/>
        <xdr:cNvSpPr/>
      </xdr:nvSpPr>
      <xdr:spPr>
        <a:xfrm>
          <a:off x="1957705" y="6563995"/>
          <a:ext cx="227330" cy="0"/>
        </a:xfrm>
        <a:prstGeom prst="line">
          <a:avLst/>
        </a:prstGeom>
        <a:noFill/>
        <a:ln w="12700" cap="flat" cmpd="sng" algn="ctr">
          <a:solidFill>
            <a:srgbClr val="000000"/>
          </a:solidFill>
          <a:prstDash val="solid"/>
          <a:roun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167640</xdr:colOff>
      <xdr:row>31</xdr:row>
      <xdr:rowOff>76200</xdr:rowOff>
    </xdr:from>
    <xdr:to xmlns:xdr="http://schemas.openxmlformats.org/drawingml/2006/spreadsheetDrawing">
      <xdr:col>10</xdr:col>
      <xdr:colOff>57150</xdr:colOff>
      <xdr:row>31</xdr:row>
      <xdr:rowOff>176530</xdr:rowOff>
    </xdr:to>
    <xdr:sp macro="" textlink="">
      <xdr:nvSpPr>
        <xdr:cNvPr id="10" name="図形 6"/>
        <xdr:cNvSpPr/>
      </xdr:nvSpPr>
      <xdr:spPr>
        <a:xfrm>
          <a:off x="358140" y="6518275"/>
          <a:ext cx="1594485" cy="100330"/>
        </a:xfrm>
        <a:prstGeom prst="roundRect">
          <a:avLst/>
        </a:prstGeom>
        <a:noFill/>
        <a:ln w="12700" cap="flat" cmpd="sng">
          <a:solidFill>
            <a:sysClr val="windowText" lastClr="000000"/>
          </a:solidFill>
          <a:prstDash val="solid"/>
          <a:round/>
          <a:headEnd/>
          <a:tailEnd/>
        </a:ln>
        <a:effectLst/>
      </xdr:spPr>
      <xdr:style>
        <a:lnRef idx="2">
          <a:srgbClr val="000000"/>
        </a:lnRef>
        <a:fillRef idx="1">
          <a:srgbClr val="000000"/>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39</xdr:col>
      <xdr:colOff>85725</xdr:colOff>
      <xdr:row>6</xdr:row>
      <xdr:rowOff>53340</xdr:rowOff>
    </xdr:from>
    <xdr:ext cx="4305300" cy="1525905"/>
    <xdr:sp macro="" textlink="">
      <xdr:nvSpPr>
        <xdr:cNvPr id="2" name="テキスト ボックス 1"/>
        <xdr:cNvSpPr txBox="1"/>
      </xdr:nvSpPr>
      <xdr:spPr>
        <a:xfrm>
          <a:off x="6772275" y="1054100"/>
          <a:ext cx="4305300" cy="152590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1300"/>
            </a:lnSpc>
          </a:pP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該当する場合は第一面</a:t>
          </a:r>
          <a:r>
            <a:rPr kumimoji="1" lang="en-US" altLang="ja-JP" sz="1100" b="0" i="0" u="none" strike="noStrike" baseline="0">
              <a:solidFill>
                <a:srgbClr val="FF0000"/>
              </a:solidFill>
              <a:latin typeface="HGSｺﾞｼｯｸM"/>
              <a:ea typeface="HGSｺﾞｼｯｸM"/>
            </a:rPr>
            <a:t>【7.</a:t>
          </a:r>
          <a:r>
            <a:rPr kumimoji="1" lang="ja-JP" altLang="en-US" sz="1100" b="0" i="0" u="none" strike="noStrike" baseline="0">
              <a:solidFill>
                <a:srgbClr val="FF0000"/>
              </a:solidFill>
              <a:latin typeface="HGSｺﾞｼｯｸM"/>
              <a:ea typeface="HGSｺﾞｼｯｸM"/>
            </a:rPr>
            <a:t>建築物等に係る不具合等の状況</a:t>
          </a:r>
          <a:r>
            <a:rPr kumimoji="1" lang="en-US" altLang="ja-JP" sz="1100" b="0" i="0" u="none" strike="noStrike" baseline="0">
              <a:solidFill>
                <a:srgbClr val="FF0000"/>
              </a:solidFill>
              <a:latin typeface="HGSｺﾞｼｯｸM"/>
              <a:ea typeface="HGSｺﾞｼｯｸM"/>
            </a:rPr>
            <a:t>】</a:t>
          </a: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ja-JP" altLang="en-US" sz="1100" b="0" i="0" u="none" strike="noStrike" baseline="0">
              <a:solidFill>
                <a:srgbClr val="FF0000"/>
              </a:solidFill>
              <a:latin typeface="HGSｺﾞｼｯｸM"/>
              <a:ea typeface="HGSｺﾞｼｯｸM"/>
            </a:rPr>
            <a:t>　の着色セルのみ入力してください。</a:t>
          </a:r>
          <a:endParaRPr kumimoji="1" lang="en-US" altLang="ja-JP" sz="1100" b="0" i="0" u="none" strike="noStrike" baseline="0">
            <a:solidFill>
              <a:srgbClr val="FF0000"/>
            </a:solidFill>
            <a:latin typeface="HGSｺﾞｼｯｸM"/>
            <a:ea typeface="HGS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314325</xdr:colOff>
      <xdr:row>1</xdr:row>
      <xdr:rowOff>152400</xdr:rowOff>
    </xdr:from>
    <xdr:to xmlns:xdr="http://schemas.openxmlformats.org/drawingml/2006/spreadsheetDrawing">
      <xdr:col>16</xdr:col>
      <xdr:colOff>190500</xdr:colOff>
      <xdr:row>5</xdr:row>
      <xdr:rowOff>143510</xdr:rowOff>
    </xdr:to>
    <xdr:sp macro="" textlink="">
      <xdr:nvSpPr>
        <xdr:cNvPr id="2" name="テキスト ボックス 1"/>
        <xdr:cNvSpPr txBox="1">
          <a:spLocks noChangeArrowheads="1"/>
        </xdr:cNvSpPr>
      </xdr:nvSpPr>
      <xdr:spPr>
        <a:xfrm>
          <a:off x="10648950" y="295275"/>
          <a:ext cx="4676775" cy="64643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ja-JP" altLang="en-US" sz="1400" kern="100" baseline="0">
              <a:solidFill>
                <a:srgbClr val="2F5597"/>
              </a:solidFill>
              <a:effectLst/>
              <a:latin typeface="游明朝"/>
              <a:ea typeface="HGSｺﾞｼｯｸE"/>
              <a:cs typeface="Times New Roman"/>
            </a:rPr>
            <a:t>　　</a:t>
          </a:r>
          <a:r>
            <a:rPr lang="ja-JP" altLang="en-US" sz="1400" kern="100" baseline="0">
              <a:solidFill>
                <a:srgbClr val="FF0000"/>
              </a:solidFill>
              <a:effectLst/>
              <a:latin typeface="HGSｺﾞｼｯｸE"/>
              <a:ea typeface="HGSｺﾞｼｯｸE"/>
              <a:cs typeface="Times New Roman"/>
            </a:rPr>
            <a:t>オンライン提出を行う場合、図面は</a:t>
          </a:r>
          <a:r>
            <a:rPr lang="en-US" altLang="ja-JP" sz="1400" kern="100" baseline="0">
              <a:solidFill>
                <a:srgbClr val="FF0000"/>
              </a:solidFill>
              <a:effectLst/>
              <a:latin typeface="HGSｺﾞｼｯｸE"/>
              <a:ea typeface="HGSｺﾞｼｯｸE"/>
              <a:cs typeface="Times New Roman"/>
            </a:rPr>
            <a:t>PDF</a:t>
          </a:r>
          <a:r>
            <a:rPr lang="ja-JP" altLang="en-US" sz="1400" kern="100" baseline="0">
              <a:solidFill>
                <a:srgbClr val="FF0000"/>
              </a:solidFill>
              <a:effectLst/>
              <a:latin typeface="HGSｺﾞｼｯｸE"/>
              <a:ea typeface="HGSｺﾞｼｯｸE"/>
              <a:cs typeface="Times New Roman"/>
            </a:rPr>
            <a:t>ファイルで</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r>
            <a:rPr lang="ja-JP" altLang="en-US" sz="1400" kern="100" baseline="0">
              <a:solidFill>
                <a:srgbClr val="FF0000"/>
              </a:solidFill>
              <a:effectLst/>
              <a:latin typeface="HGSｺﾞｼｯｸE"/>
              <a:ea typeface="HGSｺﾞｼｯｸE"/>
              <a:cs typeface="Times New Roman"/>
            </a:rPr>
            <a:t>　　提出してください。</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endParaRPr lang="en-US" altLang="ja-JP" sz="1100" kern="100">
            <a:solidFill>
              <a:sysClr val="windowText" lastClr="000000"/>
            </a:solidFill>
            <a:effectLst/>
            <a:latin typeface="游ゴシック Light"/>
            <a:ea typeface="游ゴシック Light"/>
            <a:cs typeface="Times New Roman"/>
          </a:endParaRPr>
        </a:p>
      </xdr:txBody>
    </xdr:sp>
    <xdr:clientData/>
  </xdr:twoCellAnchor>
  <xdr:twoCellAnchor>
    <xdr:from xmlns:xdr="http://schemas.openxmlformats.org/drawingml/2006/spreadsheetDrawing">
      <xdr:col>9</xdr:col>
      <xdr:colOff>381635</xdr:colOff>
      <xdr:row>3</xdr:row>
      <xdr:rowOff>9525</xdr:rowOff>
    </xdr:from>
    <xdr:to xmlns:xdr="http://schemas.openxmlformats.org/drawingml/2006/spreadsheetDrawing">
      <xdr:col>9</xdr:col>
      <xdr:colOff>668655</xdr:colOff>
      <xdr:row>4</xdr:row>
      <xdr:rowOff>141605</xdr:rowOff>
    </xdr:to>
    <xdr:pic macro="">
      <xdr:nvPicPr>
        <xdr:cNvPr id="3" name="グラフィックス 2" descr="警告 単色塗りつぶし"/>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716260" y="478790"/>
          <a:ext cx="287020" cy="296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xdr:row>
          <xdr:rowOff>19050</xdr:rowOff>
        </xdr:from>
        <xdr:to xmlns:xdr="http://schemas.openxmlformats.org/drawingml/2006/spreadsheetDrawing">
          <xdr:col>5</xdr:col>
          <xdr:colOff>723265</xdr:colOff>
          <xdr:row>3</xdr:row>
          <xdr:rowOff>219075</xdr:rowOff>
        </xdr:to>
        <xdr:sp textlink="">
          <xdr:nvSpPr>
            <xdr:cNvPr id="15361" name="チェック 1" hidden="1">
              <a:extLst>
                <a:ext uri="{63B3BB69-23CF-44E3-9099-C40C66FF867C}">
                  <a14:compatExt spid="_x0000_s15361"/>
                </a:ext>
              </a:extLst>
            </xdr:cNvPr>
            <xdr:cNvSpPr>
              <a:spLocks noRot="1" noChangeShapeType="1"/>
            </xdr:cNvSpPr>
          </xdr:nvSpPr>
          <xdr:spPr>
            <a:xfrm>
              <a:off x="5534025"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3</xdr:row>
          <xdr:rowOff>19050</xdr:rowOff>
        </xdr:from>
        <xdr:to xmlns:xdr="http://schemas.openxmlformats.org/drawingml/2006/spreadsheetDrawing">
          <xdr:col>5</xdr:col>
          <xdr:colOff>1466850</xdr:colOff>
          <xdr:row>3</xdr:row>
          <xdr:rowOff>219075</xdr:rowOff>
        </xdr:to>
        <xdr:sp textlink="">
          <xdr:nvSpPr>
            <xdr:cNvPr id="15362" name="チェック 2" hidden="1">
              <a:extLst>
                <a:ext uri="{63B3BB69-23CF-44E3-9099-C40C66FF867C}">
                  <a14:compatExt spid="_x0000_s15362"/>
                </a:ext>
              </a:extLst>
            </xdr:cNvPr>
            <xdr:cNvSpPr>
              <a:spLocks noRot="1" noChangeShapeType="1"/>
            </xdr:cNvSpPr>
          </xdr:nvSpPr>
          <xdr:spPr>
            <a:xfrm>
              <a:off x="6277610"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18415</xdr:rowOff>
        </xdr:from>
        <xdr:to xmlns:xdr="http://schemas.openxmlformats.org/drawingml/2006/spreadsheetDrawing">
          <xdr:col>5</xdr:col>
          <xdr:colOff>723265</xdr:colOff>
          <xdr:row>19</xdr:row>
          <xdr:rowOff>218440</xdr:rowOff>
        </xdr:to>
        <xdr:sp textlink="">
          <xdr:nvSpPr>
            <xdr:cNvPr id="15363" name="チェック 3" hidden="1">
              <a:extLst>
                <a:ext uri="{63B3BB69-23CF-44E3-9099-C40C66FF867C}">
                  <a14:compatExt spid="_x0000_s15363"/>
                </a:ext>
              </a:extLst>
            </xdr:cNvPr>
            <xdr:cNvSpPr>
              <a:spLocks noRot="1" noChangeShapeType="1"/>
            </xdr:cNvSpPr>
          </xdr:nvSpPr>
          <xdr:spPr>
            <a:xfrm>
              <a:off x="5534025" y="504888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19</xdr:row>
          <xdr:rowOff>18415</xdr:rowOff>
        </xdr:from>
        <xdr:to xmlns:xdr="http://schemas.openxmlformats.org/drawingml/2006/spreadsheetDrawing">
          <xdr:col>5</xdr:col>
          <xdr:colOff>1466850</xdr:colOff>
          <xdr:row>19</xdr:row>
          <xdr:rowOff>218440</xdr:rowOff>
        </xdr:to>
        <xdr:sp textlink="">
          <xdr:nvSpPr>
            <xdr:cNvPr id="15364" name="チェック 4" hidden="1">
              <a:extLst>
                <a:ext uri="{63B3BB69-23CF-44E3-9099-C40C66FF867C}">
                  <a14:compatExt spid="_x0000_s15364"/>
                </a:ext>
              </a:extLst>
            </xdr:cNvPr>
            <xdr:cNvSpPr>
              <a:spLocks noRot="1" noChangeShapeType="1"/>
            </xdr:cNvSpPr>
          </xdr:nvSpPr>
          <xdr:spPr>
            <a:xfrm>
              <a:off x="6277610" y="5048885"/>
              <a:ext cx="608965" cy="200025"/>
            </a:xfrm>
            <a:prstGeom prst="rect"/>
          </xdr:spPr>
        </xdr:sp>
        <xdr:clientData/>
      </xdr:twoCellAnchor>
    </mc:Choice>
    <mc:Fallback/>
  </mc:AlternateContent>
  <xdr:twoCellAnchor>
    <xdr:from xmlns:xdr="http://schemas.openxmlformats.org/drawingml/2006/spreadsheetDrawing">
      <xdr:col>6</xdr:col>
      <xdr:colOff>219075</xdr:colOff>
      <xdr:row>1</xdr:row>
      <xdr:rowOff>66040</xdr:rowOff>
    </xdr:from>
    <xdr:to xmlns:xdr="http://schemas.openxmlformats.org/drawingml/2006/spreadsheetDrawing">
      <xdr:col>10</xdr:col>
      <xdr:colOff>0</xdr:colOff>
      <xdr:row>14</xdr:row>
      <xdr:rowOff>142240</xdr:rowOff>
    </xdr:to>
    <xdr:sp macro="" textlink="">
      <xdr:nvSpPr>
        <xdr:cNvPr id="4" name="テキスト ボックス 2"/>
        <xdr:cNvSpPr txBox="1">
          <a:spLocks noChangeArrowheads="1"/>
        </xdr:cNvSpPr>
      </xdr:nvSpPr>
      <xdr:spPr>
        <a:xfrm>
          <a:off x="7219950" y="237490"/>
          <a:ext cx="2524125" cy="367284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en-US" sz="1400" kern="100">
              <a:solidFill>
                <a:sysClr val="windowText" lastClr="000000"/>
              </a:solidFill>
              <a:effectLst/>
              <a:latin typeface="HGSｺﾞｼｯｸE"/>
              <a:ea typeface="HGSｺﾞｼｯｸE"/>
              <a:cs typeface="Times New Roman"/>
            </a:rPr>
            <a:t>Excel</a:t>
          </a:r>
          <a:r>
            <a:rPr lang="ja-JP" sz="1400" kern="100">
              <a:solidFill>
                <a:sysClr val="windowText" lastClr="000000"/>
              </a:solidFill>
              <a:effectLst/>
              <a:latin typeface="HGSｺﾞｼｯｸE"/>
              <a:ea typeface="HGSｺﾞｼｯｸE"/>
              <a:cs typeface="Times New Roman"/>
            </a:rPr>
            <a:t>での画像の圧縮方法</a:t>
          </a:r>
          <a:endParaRPr lang="ja-JP" sz="1800" kern="100">
            <a:solidFill>
              <a:sysClr val="windowText" lastClr="000000"/>
            </a:solidFill>
            <a:effectLst/>
            <a:latin typeface="HGSｺﾞｼｯｸE"/>
            <a:ea typeface="HGSｺﾞｼｯｸE"/>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19050</xdr:rowOff>
        </xdr:from>
        <xdr:to xmlns:xdr="http://schemas.openxmlformats.org/drawingml/2006/spreadsheetDrawing">
          <xdr:col>5</xdr:col>
          <xdr:colOff>723265</xdr:colOff>
          <xdr:row>42</xdr:row>
          <xdr:rowOff>219075</xdr:rowOff>
        </xdr:to>
        <xdr:sp textlink="">
          <xdr:nvSpPr>
            <xdr:cNvPr id="15379" name="チェック 19" hidden="1">
              <a:extLst>
                <a:ext uri="{63B3BB69-23CF-44E3-9099-C40C66FF867C}">
                  <a14:compatExt spid="_x0000_s15379"/>
                </a:ext>
              </a:extLst>
            </xdr:cNvPr>
            <xdr:cNvSpPr>
              <a:spLocks noRot="1" noChangeShapeType="1"/>
            </xdr:cNvSpPr>
          </xdr:nvSpPr>
          <xdr:spPr>
            <a:xfrm>
              <a:off x="5534025"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42</xdr:row>
          <xdr:rowOff>19050</xdr:rowOff>
        </xdr:from>
        <xdr:to xmlns:xdr="http://schemas.openxmlformats.org/drawingml/2006/spreadsheetDrawing">
          <xdr:col>5</xdr:col>
          <xdr:colOff>1466850</xdr:colOff>
          <xdr:row>42</xdr:row>
          <xdr:rowOff>219075</xdr:rowOff>
        </xdr:to>
        <xdr:sp textlink="">
          <xdr:nvSpPr>
            <xdr:cNvPr id="15380" name="チェック 20" hidden="1">
              <a:extLst>
                <a:ext uri="{63B3BB69-23CF-44E3-9099-C40C66FF867C}">
                  <a14:compatExt spid="_x0000_s15380"/>
                </a:ext>
              </a:extLst>
            </xdr:cNvPr>
            <xdr:cNvSpPr>
              <a:spLocks noRot="1" noChangeShapeType="1"/>
            </xdr:cNvSpPr>
          </xdr:nvSpPr>
          <xdr:spPr>
            <a:xfrm>
              <a:off x="6277610"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18415</xdr:rowOff>
        </xdr:from>
        <xdr:to xmlns:xdr="http://schemas.openxmlformats.org/drawingml/2006/spreadsheetDrawing">
          <xdr:col>5</xdr:col>
          <xdr:colOff>723265</xdr:colOff>
          <xdr:row>58</xdr:row>
          <xdr:rowOff>218440</xdr:rowOff>
        </xdr:to>
        <xdr:sp textlink="">
          <xdr:nvSpPr>
            <xdr:cNvPr id="15381" name="チェック 21" hidden="1">
              <a:extLst>
                <a:ext uri="{63B3BB69-23CF-44E3-9099-C40C66FF867C}">
                  <a14:compatExt spid="_x0000_s15381"/>
                </a:ext>
              </a:extLst>
            </xdr:cNvPr>
            <xdr:cNvSpPr>
              <a:spLocks noRot="1" noChangeShapeType="1"/>
            </xdr:cNvSpPr>
          </xdr:nvSpPr>
          <xdr:spPr>
            <a:xfrm>
              <a:off x="5534025"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58</xdr:row>
          <xdr:rowOff>18415</xdr:rowOff>
        </xdr:from>
        <xdr:to xmlns:xdr="http://schemas.openxmlformats.org/drawingml/2006/spreadsheetDrawing">
          <xdr:col>5</xdr:col>
          <xdr:colOff>1466850</xdr:colOff>
          <xdr:row>58</xdr:row>
          <xdr:rowOff>218440</xdr:rowOff>
        </xdr:to>
        <xdr:sp textlink="">
          <xdr:nvSpPr>
            <xdr:cNvPr id="15382" name="チェック 22" hidden="1">
              <a:extLst>
                <a:ext uri="{63B3BB69-23CF-44E3-9099-C40C66FF867C}">
                  <a14:compatExt spid="_x0000_s15382"/>
                </a:ext>
              </a:extLst>
            </xdr:cNvPr>
            <xdr:cNvSpPr>
              <a:spLocks noRot="1" noChangeShapeType="1"/>
            </xdr:cNvSpPr>
          </xdr:nvSpPr>
          <xdr:spPr>
            <a:xfrm>
              <a:off x="6277610"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75</xdr:row>
          <xdr:rowOff>19050</xdr:rowOff>
        </xdr:from>
        <xdr:to xmlns:xdr="http://schemas.openxmlformats.org/drawingml/2006/spreadsheetDrawing">
          <xdr:col>5</xdr:col>
          <xdr:colOff>723265</xdr:colOff>
          <xdr:row>75</xdr:row>
          <xdr:rowOff>219075</xdr:rowOff>
        </xdr:to>
        <xdr:sp textlink="">
          <xdr:nvSpPr>
            <xdr:cNvPr id="15383" name="チェック 23" hidden="1">
              <a:extLst>
                <a:ext uri="{63B3BB69-23CF-44E3-9099-C40C66FF867C}">
                  <a14:compatExt spid="_x0000_s15383"/>
                </a:ext>
              </a:extLst>
            </xdr:cNvPr>
            <xdr:cNvSpPr>
              <a:spLocks noRot="1" noChangeShapeType="1"/>
            </xdr:cNvSpPr>
          </xdr:nvSpPr>
          <xdr:spPr>
            <a:xfrm>
              <a:off x="5534025" y="202615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75</xdr:row>
          <xdr:rowOff>19050</xdr:rowOff>
        </xdr:from>
        <xdr:to xmlns:xdr="http://schemas.openxmlformats.org/drawingml/2006/spreadsheetDrawing">
          <xdr:col>5</xdr:col>
          <xdr:colOff>1466850</xdr:colOff>
          <xdr:row>75</xdr:row>
          <xdr:rowOff>219075</xdr:rowOff>
        </xdr:to>
        <xdr:sp textlink="">
          <xdr:nvSpPr>
            <xdr:cNvPr id="15384" name="チェック 24" hidden="1">
              <a:extLst>
                <a:ext uri="{63B3BB69-23CF-44E3-9099-C40C66FF867C}">
                  <a14:compatExt spid="_x0000_s15384"/>
                </a:ext>
              </a:extLst>
            </xdr:cNvPr>
            <xdr:cNvSpPr>
              <a:spLocks noRot="1" noChangeShapeType="1"/>
            </xdr:cNvSpPr>
          </xdr:nvSpPr>
          <xdr:spPr>
            <a:xfrm>
              <a:off x="6277610" y="202615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91</xdr:row>
          <xdr:rowOff>18415</xdr:rowOff>
        </xdr:from>
        <xdr:to xmlns:xdr="http://schemas.openxmlformats.org/drawingml/2006/spreadsheetDrawing">
          <xdr:col>5</xdr:col>
          <xdr:colOff>723265</xdr:colOff>
          <xdr:row>91</xdr:row>
          <xdr:rowOff>218440</xdr:rowOff>
        </xdr:to>
        <xdr:sp textlink="">
          <xdr:nvSpPr>
            <xdr:cNvPr id="15385" name="チェック 25" hidden="1">
              <a:extLst>
                <a:ext uri="{63B3BB69-23CF-44E3-9099-C40C66FF867C}">
                  <a14:compatExt spid="_x0000_s15385"/>
                </a:ext>
              </a:extLst>
            </xdr:cNvPr>
            <xdr:cNvSpPr>
              <a:spLocks noRot="1" noChangeShapeType="1"/>
            </xdr:cNvSpPr>
          </xdr:nvSpPr>
          <xdr:spPr>
            <a:xfrm>
              <a:off x="5534025" y="246360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91</xdr:row>
          <xdr:rowOff>18415</xdr:rowOff>
        </xdr:from>
        <xdr:to xmlns:xdr="http://schemas.openxmlformats.org/drawingml/2006/spreadsheetDrawing">
          <xdr:col>5</xdr:col>
          <xdr:colOff>1466850</xdr:colOff>
          <xdr:row>91</xdr:row>
          <xdr:rowOff>218440</xdr:rowOff>
        </xdr:to>
        <xdr:sp textlink="">
          <xdr:nvSpPr>
            <xdr:cNvPr id="15386" name="チェック 26" hidden="1">
              <a:extLst>
                <a:ext uri="{63B3BB69-23CF-44E3-9099-C40C66FF867C}">
                  <a14:compatExt spid="_x0000_s15386"/>
                </a:ext>
              </a:extLst>
            </xdr:cNvPr>
            <xdr:cNvSpPr>
              <a:spLocks noRot="1" noChangeShapeType="1"/>
            </xdr:cNvSpPr>
          </xdr:nvSpPr>
          <xdr:spPr>
            <a:xfrm>
              <a:off x="6277610" y="246360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108</xdr:row>
          <xdr:rowOff>19050</xdr:rowOff>
        </xdr:from>
        <xdr:to xmlns:xdr="http://schemas.openxmlformats.org/drawingml/2006/spreadsheetDrawing">
          <xdr:col>5</xdr:col>
          <xdr:colOff>723265</xdr:colOff>
          <xdr:row>108</xdr:row>
          <xdr:rowOff>219075</xdr:rowOff>
        </xdr:to>
        <xdr:sp textlink="">
          <xdr:nvSpPr>
            <xdr:cNvPr id="15387" name="チェック 27" hidden="1">
              <a:extLst>
                <a:ext uri="{63B3BB69-23CF-44E3-9099-C40C66FF867C}">
                  <a14:compatExt spid="_x0000_s15387"/>
                </a:ext>
              </a:extLst>
            </xdr:cNvPr>
            <xdr:cNvSpPr>
              <a:spLocks noRot="1" noChangeShapeType="1"/>
            </xdr:cNvSpPr>
          </xdr:nvSpPr>
          <xdr:spPr>
            <a:xfrm>
              <a:off x="5534025" y="292855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108</xdr:row>
          <xdr:rowOff>19050</xdr:rowOff>
        </xdr:from>
        <xdr:to xmlns:xdr="http://schemas.openxmlformats.org/drawingml/2006/spreadsheetDrawing">
          <xdr:col>5</xdr:col>
          <xdr:colOff>1466850</xdr:colOff>
          <xdr:row>108</xdr:row>
          <xdr:rowOff>219075</xdr:rowOff>
        </xdr:to>
        <xdr:sp textlink="">
          <xdr:nvSpPr>
            <xdr:cNvPr id="15388" name="チェック 28" hidden="1">
              <a:extLst>
                <a:ext uri="{63B3BB69-23CF-44E3-9099-C40C66FF867C}">
                  <a14:compatExt spid="_x0000_s15388"/>
                </a:ext>
              </a:extLst>
            </xdr:cNvPr>
            <xdr:cNvSpPr>
              <a:spLocks noRot="1" noChangeShapeType="1"/>
            </xdr:cNvSpPr>
          </xdr:nvSpPr>
          <xdr:spPr>
            <a:xfrm>
              <a:off x="6277610" y="292855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124</xdr:row>
          <xdr:rowOff>18415</xdr:rowOff>
        </xdr:from>
        <xdr:to xmlns:xdr="http://schemas.openxmlformats.org/drawingml/2006/spreadsheetDrawing">
          <xdr:col>5</xdr:col>
          <xdr:colOff>723265</xdr:colOff>
          <xdr:row>124</xdr:row>
          <xdr:rowOff>218440</xdr:rowOff>
        </xdr:to>
        <xdr:sp textlink="">
          <xdr:nvSpPr>
            <xdr:cNvPr id="15389" name="チェック 29" hidden="1">
              <a:extLst>
                <a:ext uri="{63B3BB69-23CF-44E3-9099-C40C66FF867C}">
                  <a14:compatExt spid="_x0000_s15389"/>
                </a:ext>
              </a:extLst>
            </xdr:cNvPr>
            <xdr:cNvSpPr>
              <a:spLocks noRot="1" noChangeShapeType="1"/>
            </xdr:cNvSpPr>
          </xdr:nvSpPr>
          <xdr:spPr>
            <a:xfrm>
              <a:off x="5534025" y="336600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124</xdr:row>
          <xdr:rowOff>18415</xdr:rowOff>
        </xdr:from>
        <xdr:to xmlns:xdr="http://schemas.openxmlformats.org/drawingml/2006/spreadsheetDrawing">
          <xdr:col>5</xdr:col>
          <xdr:colOff>1466850</xdr:colOff>
          <xdr:row>124</xdr:row>
          <xdr:rowOff>218440</xdr:rowOff>
        </xdr:to>
        <xdr:sp textlink="">
          <xdr:nvSpPr>
            <xdr:cNvPr id="15390" name="チェック 30" hidden="1">
              <a:extLst>
                <a:ext uri="{63B3BB69-23CF-44E3-9099-C40C66FF867C}">
                  <a14:compatExt spid="_x0000_s15390"/>
                </a:ext>
              </a:extLst>
            </xdr:cNvPr>
            <xdr:cNvSpPr>
              <a:spLocks noRot="1" noChangeShapeType="1"/>
            </xdr:cNvSpPr>
          </xdr:nvSpPr>
          <xdr:spPr>
            <a:xfrm>
              <a:off x="6277610" y="336600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141</xdr:row>
          <xdr:rowOff>19050</xdr:rowOff>
        </xdr:from>
        <xdr:to xmlns:xdr="http://schemas.openxmlformats.org/drawingml/2006/spreadsheetDrawing">
          <xdr:col>5</xdr:col>
          <xdr:colOff>723265</xdr:colOff>
          <xdr:row>141</xdr:row>
          <xdr:rowOff>219075</xdr:rowOff>
        </xdr:to>
        <xdr:sp textlink="">
          <xdr:nvSpPr>
            <xdr:cNvPr id="15391" name="チェック 31" hidden="1">
              <a:extLst>
                <a:ext uri="{63B3BB69-23CF-44E3-9099-C40C66FF867C}">
                  <a14:compatExt spid="_x0000_s15391"/>
                </a:ext>
              </a:extLst>
            </xdr:cNvPr>
            <xdr:cNvSpPr>
              <a:spLocks noRot="1" noChangeShapeType="1"/>
            </xdr:cNvSpPr>
          </xdr:nvSpPr>
          <xdr:spPr>
            <a:xfrm>
              <a:off x="5534025" y="3830955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141</xdr:row>
          <xdr:rowOff>19050</xdr:rowOff>
        </xdr:from>
        <xdr:to xmlns:xdr="http://schemas.openxmlformats.org/drawingml/2006/spreadsheetDrawing">
          <xdr:col>5</xdr:col>
          <xdr:colOff>1466850</xdr:colOff>
          <xdr:row>141</xdr:row>
          <xdr:rowOff>219075</xdr:rowOff>
        </xdr:to>
        <xdr:sp textlink="">
          <xdr:nvSpPr>
            <xdr:cNvPr id="15392" name="チェック 32" hidden="1">
              <a:extLst>
                <a:ext uri="{63B3BB69-23CF-44E3-9099-C40C66FF867C}">
                  <a14:compatExt spid="_x0000_s15392"/>
                </a:ext>
              </a:extLst>
            </xdr:cNvPr>
            <xdr:cNvSpPr>
              <a:spLocks noRot="1" noChangeShapeType="1"/>
            </xdr:cNvSpPr>
          </xdr:nvSpPr>
          <xdr:spPr>
            <a:xfrm>
              <a:off x="6277610" y="3830955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157</xdr:row>
          <xdr:rowOff>18415</xdr:rowOff>
        </xdr:from>
        <xdr:to xmlns:xdr="http://schemas.openxmlformats.org/drawingml/2006/spreadsheetDrawing">
          <xdr:col>5</xdr:col>
          <xdr:colOff>723265</xdr:colOff>
          <xdr:row>157</xdr:row>
          <xdr:rowOff>218440</xdr:rowOff>
        </xdr:to>
        <xdr:sp textlink="">
          <xdr:nvSpPr>
            <xdr:cNvPr id="15393" name="チェック 33" hidden="1">
              <a:extLst>
                <a:ext uri="{63B3BB69-23CF-44E3-9099-C40C66FF867C}">
                  <a14:compatExt spid="_x0000_s15393"/>
                </a:ext>
              </a:extLst>
            </xdr:cNvPr>
            <xdr:cNvSpPr>
              <a:spLocks noRot="1" noChangeShapeType="1"/>
            </xdr:cNvSpPr>
          </xdr:nvSpPr>
          <xdr:spPr>
            <a:xfrm>
              <a:off x="5534025" y="426840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157</xdr:row>
          <xdr:rowOff>18415</xdr:rowOff>
        </xdr:from>
        <xdr:to xmlns:xdr="http://schemas.openxmlformats.org/drawingml/2006/spreadsheetDrawing">
          <xdr:col>5</xdr:col>
          <xdr:colOff>1466850</xdr:colOff>
          <xdr:row>157</xdr:row>
          <xdr:rowOff>218440</xdr:rowOff>
        </xdr:to>
        <xdr:sp textlink="">
          <xdr:nvSpPr>
            <xdr:cNvPr id="15394" name="チェック 34" hidden="1">
              <a:extLst>
                <a:ext uri="{63B3BB69-23CF-44E3-9099-C40C66FF867C}">
                  <a14:compatExt spid="_x0000_s15394"/>
                </a:ext>
              </a:extLst>
            </xdr:cNvPr>
            <xdr:cNvSpPr>
              <a:spLocks noRot="1" noChangeShapeType="1"/>
            </xdr:cNvSpPr>
          </xdr:nvSpPr>
          <xdr:spPr>
            <a:xfrm>
              <a:off x="6277610" y="42684065"/>
              <a:ext cx="608965" cy="200025"/>
            </a:xfrm>
            <a:prstGeom prst="rect"/>
          </xdr:spPr>
        </xdr:sp>
        <xdr:clientData/>
      </xdr:twoCellAnchor>
    </mc:Choice>
    <mc:Fallback/>
  </mc:AlternateContent>
  <xdr:twoCellAnchor>
    <xdr:from xmlns:xdr="http://schemas.openxmlformats.org/drawingml/2006/spreadsheetDrawing">
      <xdr:col>6</xdr:col>
      <xdr:colOff>328295</xdr:colOff>
      <xdr:row>1</xdr:row>
      <xdr:rowOff>167005</xdr:rowOff>
    </xdr:from>
    <xdr:to xmlns:xdr="http://schemas.openxmlformats.org/drawingml/2006/spreadsheetDrawing">
      <xdr:col>9</xdr:col>
      <xdr:colOff>506730</xdr:colOff>
      <xdr:row>14</xdr:row>
      <xdr:rowOff>212090</xdr:rowOff>
    </xdr:to>
    <xdr:sp macro="" textlink="">
      <xdr:nvSpPr>
        <xdr:cNvPr id="6" name="テキスト ボックス 2"/>
        <xdr:cNvSpPr txBox="1">
          <a:spLocks noChangeArrowheads="1"/>
        </xdr:cNvSpPr>
      </xdr:nvSpPr>
      <xdr:spPr>
        <a:xfrm>
          <a:off x="7329170" y="338455"/>
          <a:ext cx="2235835" cy="3641725"/>
        </a:xfrm>
        <a:prstGeom prst="rect">
          <a:avLst/>
        </a:prstGeom>
        <a:noFill/>
        <a:ln w="9525">
          <a:noFill/>
          <a:miter lim="800000"/>
          <a:headEnd/>
          <a:tailEnd/>
        </a:ln>
      </xdr:spPr>
      <xdr:txBody>
        <a:bodyPr rot="0" vertOverflow="overflow" horzOverflow="overflow" wrap="square" lIns="72000" tIns="0" rIns="72000" bIns="36000" anchor="ctr" anchorCtr="0"/>
        <a:lstStyle/>
        <a:p>
          <a:pPr algn="just">
            <a:lnSpc>
              <a:spcPts val="1200"/>
            </a:lnSpc>
            <a:spcBef>
              <a:spcPts val="240"/>
            </a:spcBef>
          </a:pPr>
          <a:r>
            <a:rPr lang="ja-JP" sz="1050" kern="100">
              <a:solidFill>
                <a:srgbClr val="000000"/>
              </a:solidFill>
              <a:effectLst/>
              <a:latin typeface="游明朝"/>
              <a:ea typeface="游ゴシック Light"/>
              <a:cs typeface="Times New Roman"/>
            </a:rPr>
            <a:t>① 画像を選択</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② 「図の形式」をクリック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③ 「図の圧縮」をクリック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④ 解像度を選択</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a:t>
          </a:r>
          <a:r>
            <a:rPr lang="en-US" sz="1000" kern="100">
              <a:solidFill>
                <a:srgbClr val="000000"/>
              </a:solidFill>
              <a:effectLst/>
              <a:latin typeface="游明朝"/>
              <a:ea typeface="游ゴシック Light"/>
              <a:cs typeface="Times New Roman"/>
            </a:rPr>
            <a:t>ppi</a:t>
          </a:r>
          <a:r>
            <a:rPr lang="ja-JP" sz="1000" kern="100">
              <a:solidFill>
                <a:srgbClr val="000000"/>
              </a:solidFill>
              <a:effectLst/>
              <a:latin typeface="游明朝"/>
              <a:ea typeface="游ゴシック Light"/>
              <a:cs typeface="Times New Roman"/>
            </a:rPr>
            <a:t>」の数値が小さいほどサイズは小さくなります。</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⑥ 「</a:t>
          </a:r>
          <a:r>
            <a:rPr lang="en-US" sz="1050" kern="100">
              <a:solidFill>
                <a:srgbClr val="000000"/>
              </a:solidFill>
              <a:effectLst/>
              <a:latin typeface="游明朝"/>
              <a:ea typeface="游ゴシック Light"/>
              <a:cs typeface="Times New Roman"/>
            </a:rPr>
            <a:t>OK</a:t>
          </a:r>
          <a:r>
            <a:rPr lang="ja-JP" sz="1050" kern="100">
              <a:solidFill>
                <a:srgbClr val="000000"/>
              </a:solidFill>
              <a:effectLst/>
              <a:latin typeface="游明朝"/>
              <a:ea typeface="游ゴシック Light"/>
              <a:cs typeface="Times New Roman"/>
            </a:rPr>
            <a:t>」をクリック</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「この画像だけに適用する」のチェックを外すことですべての画像に適用できます。</a:t>
          </a:r>
          <a:endParaRPr lang="ja-JP" sz="1400" kern="100">
            <a:effectLst/>
            <a:latin typeface="游明朝"/>
            <a:ea typeface="游明朝"/>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39</xdr:col>
      <xdr:colOff>76200</xdr:colOff>
      <xdr:row>4</xdr:row>
      <xdr:rowOff>55880</xdr:rowOff>
    </xdr:from>
    <xdr:ext cx="4733290" cy="1833880"/>
    <xdr:sp macro="" textlink="">
      <xdr:nvSpPr>
        <xdr:cNvPr id="2" name="テキスト ボックス 1"/>
        <xdr:cNvSpPr txBox="1"/>
      </xdr:nvSpPr>
      <xdr:spPr>
        <a:xfrm>
          <a:off x="6762750" y="713740"/>
          <a:ext cx="4733290" cy="1833880"/>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通常は提出不要です。</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a:ea typeface="HGSｺﾞｼｯｸE"/>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cap="flat" cmpd="sng">
          <a:solidFill>
            <a:sysClr val="windowText" lastClr="000000"/>
          </a:solidFill>
          <a:prstDash val="solid"/>
          <a:round/>
          <a:headEnd/>
          <a:tailEnd/>
        </a:ln>
        <a:effectLst/>
      </a:spPr>
      <a:bodyPr vertOverflow="overflow" horzOverflow="overflow"/>
      <a:lstStyle/>
      <a:style>
        <a:lnRef idx="2">
          <a:srgbClr val="000000"/>
        </a:lnRef>
        <a:fillRef idx="1">
          <a:srgbClr val="000000"/>
        </a:fillRef>
        <a:effectRef idx="0">
          <a:schemeClr val="accent1"/>
        </a:effectRef>
        <a:fontRef idx="minor"/>
      </a:style>
    </a:spDef>
    <a:ln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txDef>
      <a:spPr>
        <a:xfrm>
          <a:off x="0" y="0"/>
          <a:ext cx="0" cy="0"/>
        </a:xfrm>
        <a:custGeom>
          <a:avLst/>
          <a:gdLst/>
          <a:ahLst/>
          <a:cxnLst/>
          <a:rect l="l" t="t" r="r" b="b"/>
          <a:pathLst/>
        </a:custGeom>
        <a:solidFill>
          <a:srgbClr xmlns:mc="http://schemas.openxmlformats.org/markup-compatibility/2006" xmlns:a14="http://schemas.microsoft.com/office/drawing/2010/main" val="FFFFCC" a14:legacySpreadsheetColorIndex="26" mc:Ignorable="a14"/>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 Id="rId3" Type="http://schemas.openxmlformats.org/officeDocument/2006/relationships/vmlDrawing" Target="../drawings/vmlDrawing5.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RW2"/>
  <sheetViews>
    <sheetView workbookViewId="0"/>
  </sheetViews>
  <sheetFormatPr defaultColWidth="10.625" defaultRowHeight="13.5"/>
  <cols>
    <col min="80" max="141" width="10.625" style="1"/>
  </cols>
  <sheetData>
    <row r="1" spans="1:491" s="2" customFormat="1">
      <c r="A1" s="2" t="s">
        <v>822</v>
      </c>
      <c r="B1" s="2" t="s">
        <v>727</v>
      </c>
      <c r="C1" s="4" t="s">
        <v>816</v>
      </c>
      <c r="D1" s="4" t="s">
        <v>817</v>
      </c>
      <c r="E1" s="4" t="s">
        <v>87</v>
      </c>
      <c r="F1" s="4" t="s">
        <v>233</v>
      </c>
      <c r="G1" s="4" t="s">
        <v>818</v>
      </c>
      <c r="H1" s="2" t="s">
        <v>444</v>
      </c>
      <c r="I1" s="2" t="s">
        <v>820</v>
      </c>
      <c r="J1" s="2" t="s">
        <v>821</v>
      </c>
      <c r="K1" s="2" t="s">
        <v>154</v>
      </c>
      <c r="L1" s="2" t="s">
        <v>730</v>
      </c>
      <c r="M1" s="2" t="s">
        <v>661</v>
      </c>
      <c r="N1" s="2" t="s">
        <v>427</v>
      </c>
      <c r="O1" s="2" t="s">
        <v>64</v>
      </c>
      <c r="P1" s="2" t="s">
        <v>823</v>
      </c>
      <c r="Q1" s="2" t="s">
        <v>285</v>
      </c>
      <c r="R1" s="2" t="s">
        <v>720</v>
      </c>
      <c r="S1" s="2" t="s">
        <v>735</v>
      </c>
      <c r="T1" s="2" t="s">
        <v>26</v>
      </c>
      <c r="U1" s="2" t="s">
        <v>826</v>
      </c>
      <c r="V1" s="2" t="s">
        <v>696</v>
      </c>
      <c r="W1" s="2" t="s">
        <v>828</v>
      </c>
      <c r="X1" s="2" t="s">
        <v>831</v>
      </c>
      <c r="Y1" s="2" t="s">
        <v>834</v>
      </c>
      <c r="Z1" s="2" t="s">
        <v>835</v>
      </c>
      <c r="AA1" s="2" t="s">
        <v>236</v>
      </c>
      <c r="AB1" s="2" t="s">
        <v>269</v>
      </c>
      <c r="AC1" s="2" t="s">
        <v>838</v>
      </c>
      <c r="AD1" s="2" t="s">
        <v>634</v>
      </c>
      <c r="AE1" s="2" t="s">
        <v>840</v>
      </c>
      <c r="AF1" s="2" t="s">
        <v>841</v>
      </c>
      <c r="AG1" s="2" t="s">
        <v>843</v>
      </c>
      <c r="AH1" s="4" t="s">
        <v>844</v>
      </c>
      <c r="AI1" s="4" t="s">
        <v>160</v>
      </c>
      <c r="AJ1" s="4" t="s">
        <v>845</v>
      </c>
      <c r="AK1" s="4" t="s">
        <v>418</v>
      </c>
      <c r="AL1" s="4" t="s">
        <v>199</v>
      </c>
      <c r="AM1" s="4" t="s">
        <v>441</v>
      </c>
      <c r="AN1" s="4" t="s">
        <v>638</v>
      </c>
      <c r="AO1" s="4" t="s">
        <v>554</v>
      </c>
      <c r="AP1" s="4" t="s">
        <v>848</v>
      </c>
      <c r="AQ1" s="4" t="s">
        <v>850</v>
      </c>
      <c r="AR1" s="4" t="s">
        <v>851</v>
      </c>
      <c r="AS1" s="4" t="s">
        <v>852</v>
      </c>
      <c r="AT1" s="4" t="s">
        <v>855</v>
      </c>
      <c r="AU1" s="4" t="s">
        <v>75</v>
      </c>
      <c r="AV1" s="4" t="s">
        <v>501</v>
      </c>
      <c r="AW1" s="4" t="s">
        <v>699</v>
      </c>
      <c r="AX1" s="2" t="s">
        <v>856</v>
      </c>
      <c r="AY1" s="2" t="s">
        <v>409</v>
      </c>
      <c r="AZ1" s="2" t="s">
        <v>234</v>
      </c>
      <c r="BA1" s="2" t="s">
        <v>857</v>
      </c>
      <c r="BB1" s="2" t="s">
        <v>92</v>
      </c>
      <c r="BC1" s="2" t="s">
        <v>790</v>
      </c>
      <c r="BD1" s="2" t="s">
        <v>732</v>
      </c>
      <c r="BE1" s="2" t="s">
        <v>336</v>
      </c>
      <c r="BF1" s="2" t="s">
        <v>858</v>
      </c>
      <c r="BG1" s="2" t="s">
        <v>587</v>
      </c>
      <c r="BH1" s="2" t="s">
        <v>770</v>
      </c>
      <c r="BI1" s="2" t="s">
        <v>117</v>
      </c>
      <c r="BJ1" s="2" t="s">
        <v>859</v>
      </c>
      <c r="BK1" s="4" t="s">
        <v>438</v>
      </c>
      <c r="BL1" s="4" t="s">
        <v>860</v>
      </c>
      <c r="BM1" s="4" t="s">
        <v>861</v>
      </c>
      <c r="BN1" s="4" t="s">
        <v>863</v>
      </c>
      <c r="BO1" s="4" t="s">
        <v>757</v>
      </c>
      <c r="BP1" s="4" t="s">
        <v>864</v>
      </c>
      <c r="BQ1" s="4" t="s">
        <v>186</v>
      </c>
      <c r="BR1" s="4" t="s">
        <v>330</v>
      </c>
      <c r="BS1" s="4" t="s">
        <v>865</v>
      </c>
      <c r="BT1" s="4" t="s">
        <v>866</v>
      </c>
      <c r="BU1" s="4" t="s">
        <v>685</v>
      </c>
      <c r="BV1" s="4" t="s">
        <v>662</v>
      </c>
      <c r="BW1" s="4" t="s">
        <v>775</v>
      </c>
      <c r="BX1" s="4" t="s">
        <v>333</v>
      </c>
      <c r="BY1" s="4" t="s">
        <v>187</v>
      </c>
      <c r="BZ1" s="4" t="s">
        <v>410</v>
      </c>
      <c r="CA1" s="4" t="s">
        <v>870</v>
      </c>
      <c r="CB1" s="6" t="s">
        <v>1014</v>
      </c>
      <c r="CC1" s="6" t="s">
        <v>413</v>
      </c>
      <c r="CD1" s="6" t="s">
        <v>1015</v>
      </c>
      <c r="CE1" s="7" t="s">
        <v>1016</v>
      </c>
      <c r="CF1" s="6" t="s">
        <v>1018</v>
      </c>
      <c r="CG1" s="6" t="s">
        <v>514</v>
      </c>
      <c r="CH1" s="6" t="s">
        <v>1011</v>
      </c>
      <c r="CI1" s="6" t="s">
        <v>1013</v>
      </c>
      <c r="CJ1" s="6" t="s">
        <v>403</v>
      </c>
      <c r="CK1" s="7" t="s">
        <v>364</v>
      </c>
      <c r="CL1" s="6" t="s">
        <v>1020</v>
      </c>
      <c r="CM1" s="6" t="s">
        <v>1021</v>
      </c>
      <c r="CN1" s="6" t="s">
        <v>716</v>
      </c>
      <c r="CO1" s="6" t="s">
        <v>1022</v>
      </c>
      <c r="CP1" s="6" t="s">
        <v>1023</v>
      </c>
      <c r="CQ1" s="7" t="s">
        <v>368</v>
      </c>
      <c r="CR1" s="6" t="s">
        <v>1025</v>
      </c>
      <c r="CS1" s="6" t="s">
        <v>1026</v>
      </c>
      <c r="CT1" s="6" t="s">
        <v>709</v>
      </c>
      <c r="CU1" s="6" t="s">
        <v>184</v>
      </c>
      <c r="CV1" s="6" t="s">
        <v>121</v>
      </c>
      <c r="CW1" s="7" t="s">
        <v>1028</v>
      </c>
      <c r="CX1" s="6" t="s">
        <v>1017</v>
      </c>
      <c r="CY1" s="6" t="s">
        <v>242</v>
      </c>
      <c r="CZ1" s="6" t="s">
        <v>702</v>
      </c>
      <c r="DA1" s="6" t="s">
        <v>1029</v>
      </c>
      <c r="DB1" s="6" t="s">
        <v>454</v>
      </c>
      <c r="DC1" s="7" t="s">
        <v>1030</v>
      </c>
      <c r="DD1" s="6" t="s">
        <v>1031</v>
      </c>
      <c r="DE1" s="6" t="s">
        <v>1032</v>
      </c>
      <c r="DF1" s="6" t="s">
        <v>1035</v>
      </c>
      <c r="DG1" s="6" t="s">
        <v>420</v>
      </c>
      <c r="DH1" s="6" t="s">
        <v>824</v>
      </c>
      <c r="DI1" s="7" t="s">
        <v>297</v>
      </c>
      <c r="DJ1" s="6" t="s">
        <v>212</v>
      </c>
      <c r="DK1" s="6" t="s">
        <v>1036</v>
      </c>
      <c r="DL1" s="6" t="s">
        <v>299</v>
      </c>
      <c r="DM1" s="6" t="s">
        <v>411</v>
      </c>
      <c r="DN1" s="6" t="s">
        <v>389</v>
      </c>
      <c r="DO1" s="7" t="s">
        <v>541</v>
      </c>
      <c r="DP1" s="6" t="s">
        <v>473</v>
      </c>
      <c r="DQ1" s="6" t="s">
        <v>431</v>
      </c>
      <c r="DR1" s="6" t="s">
        <v>1037</v>
      </c>
      <c r="DS1" s="6" t="s">
        <v>178</v>
      </c>
      <c r="DT1" s="6" t="s">
        <v>1039</v>
      </c>
      <c r="DU1" s="7" t="s">
        <v>1041</v>
      </c>
      <c r="DV1" s="6" t="s">
        <v>177</v>
      </c>
      <c r="DW1" s="6" t="s">
        <v>1042</v>
      </c>
      <c r="DX1" s="6" t="s">
        <v>997</v>
      </c>
      <c r="DY1" s="6" t="s">
        <v>292</v>
      </c>
      <c r="DZ1" s="6" t="s">
        <v>692</v>
      </c>
      <c r="EA1" s="7" t="s">
        <v>174</v>
      </c>
      <c r="EB1" s="6" t="s">
        <v>671</v>
      </c>
      <c r="EC1" s="6" t="s">
        <v>941</v>
      </c>
      <c r="ED1" s="6" t="s">
        <v>1106</v>
      </c>
      <c r="EE1" s="6" t="s">
        <v>49</v>
      </c>
      <c r="EF1" s="6" t="s">
        <v>1044</v>
      </c>
      <c r="EG1" s="6" t="s">
        <v>1033</v>
      </c>
      <c r="EH1" s="6" t="s">
        <v>167</v>
      </c>
      <c r="EI1" s="6" t="s">
        <v>1107</v>
      </c>
      <c r="EJ1" s="6" t="s">
        <v>1108</v>
      </c>
      <c r="EK1" s="6" t="s">
        <v>466</v>
      </c>
      <c r="EL1" s="4" t="s">
        <v>794</v>
      </c>
      <c r="EM1" s="4" t="s">
        <v>4</v>
      </c>
      <c r="EN1" s="4" t="s">
        <v>872</v>
      </c>
      <c r="EO1" s="4" t="s">
        <v>649</v>
      </c>
      <c r="EP1" s="4" t="s">
        <v>874</v>
      </c>
      <c r="EQ1" s="4" t="s">
        <v>876</v>
      </c>
      <c r="ER1" s="4" t="s">
        <v>877</v>
      </c>
      <c r="ES1" s="4" t="s">
        <v>878</v>
      </c>
      <c r="ET1" s="4" t="s">
        <v>879</v>
      </c>
      <c r="EU1" s="4" t="s">
        <v>880</v>
      </c>
      <c r="EV1" s="4" t="s">
        <v>468</v>
      </c>
      <c r="EW1" s="4" t="s">
        <v>57</v>
      </c>
      <c r="EX1" s="4" t="s">
        <v>882</v>
      </c>
      <c r="EY1" s="4" t="s">
        <v>45</v>
      </c>
      <c r="EZ1" s="4" t="s">
        <v>883</v>
      </c>
      <c r="FA1" s="4" t="s">
        <v>884</v>
      </c>
      <c r="FB1" s="4" t="s">
        <v>885</v>
      </c>
      <c r="FC1" s="4" t="s">
        <v>886</v>
      </c>
      <c r="FD1" s="4" t="s">
        <v>887</v>
      </c>
      <c r="FE1" s="4" t="s">
        <v>888</v>
      </c>
      <c r="FF1" s="4" t="s">
        <v>643</v>
      </c>
      <c r="FG1" s="4" t="s">
        <v>406</v>
      </c>
      <c r="FH1" s="4" t="s">
        <v>759</v>
      </c>
      <c r="FI1" s="4" t="s">
        <v>14</v>
      </c>
      <c r="FJ1" s="4" t="s">
        <v>889</v>
      </c>
      <c r="FK1" s="4" t="s">
        <v>171</v>
      </c>
      <c r="FL1" s="4" t="s">
        <v>891</v>
      </c>
      <c r="FM1" s="4" t="s">
        <v>892</v>
      </c>
      <c r="FN1" s="4" t="s">
        <v>894</v>
      </c>
      <c r="FO1" s="4" t="s">
        <v>610</v>
      </c>
      <c r="FP1" s="4" t="s">
        <v>895</v>
      </c>
      <c r="FQ1" s="4" t="s">
        <v>792</v>
      </c>
      <c r="FR1" s="4" t="s">
        <v>896</v>
      </c>
      <c r="FS1" s="4" t="s">
        <v>256</v>
      </c>
      <c r="FT1" s="4" t="s">
        <v>390</v>
      </c>
      <c r="FU1" s="4" t="s">
        <v>898</v>
      </c>
      <c r="FV1" s="4" t="s">
        <v>245</v>
      </c>
      <c r="FW1" s="4" t="s">
        <v>900</v>
      </c>
      <c r="FX1" s="4" t="s">
        <v>901</v>
      </c>
      <c r="FY1" s="4" t="s">
        <v>371</v>
      </c>
      <c r="FZ1" s="4" t="s">
        <v>98</v>
      </c>
      <c r="GA1" s="4" t="s">
        <v>25</v>
      </c>
      <c r="GB1" s="4" t="s">
        <v>903</v>
      </c>
      <c r="GC1" s="4" t="s">
        <v>811</v>
      </c>
      <c r="GD1" s="4" t="s">
        <v>784</v>
      </c>
      <c r="GE1" s="4" t="s">
        <v>904</v>
      </c>
      <c r="GF1" s="4" t="s">
        <v>908</v>
      </c>
      <c r="GG1" s="4" t="s">
        <v>81</v>
      </c>
      <c r="GH1" s="4" t="s">
        <v>640</v>
      </c>
      <c r="GI1" s="4" t="s">
        <v>166</v>
      </c>
      <c r="GJ1" s="4" t="s">
        <v>909</v>
      </c>
      <c r="GK1" s="4" t="s">
        <v>911</v>
      </c>
      <c r="GL1" s="4" t="s">
        <v>741</v>
      </c>
      <c r="GM1" s="4" t="s">
        <v>912</v>
      </c>
      <c r="GN1" s="2" t="s">
        <v>788</v>
      </c>
      <c r="GO1" s="2" t="s">
        <v>484</v>
      </c>
      <c r="GP1" s="4" t="s">
        <v>131</v>
      </c>
      <c r="GQ1" s="4" t="s">
        <v>800</v>
      </c>
      <c r="GR1" s="4" t="s">
        <v>348</v>
      </c>
      <c r="GS1" s="4" t="s">
        <v>914</v>
      </c>
      <c r="GT1" s="4" t="s">
        <v>309</v>
      </c>
      <c r="GU1" s="4" t="s">
        <v>916</v>
      </c>
      <c r="GV1" s="4" t="s">
        <v>787</v>
      </c>
      <c r="GW1" s="2" t="s">
        <v>737</v>
      </c>
      <c r="GX1" s="2" t="s">
        <v>379</v>
      </c>
      <c r="GY1" s="2" t="s">
        <v>190</v>
      </c>
      <c r="GZ1" s="2" t="s">
        <v>918</v>
      </c>
      <c r="HA1" s="4" t="s">
        <v>919</v>
      </c>
      <c r="HB1" s="4" t="s">
        <v>920</v>
      </c>
      <c r="HC1" s="4" t="s">
        <v>108</v>
      </c>
      <c r="HD1" s="4" t="s">
        <v>922</v>
      </c>
      <c r="HE1" s="4" t="s">
        <v>923</v>
      </c>
      <c r="HF1" s="4" t="s">
        <v>924</v>
      </c>
      <c r="HG1" s="4" t="s">
        <v>130</v>
      </c>
      <c r="HH1" s="4" t="s">
        <v>832</v>
      </c>
      <c r="HI1" s="4" t="s">
        <v>805</v>
      </c>
      <c r="HJ1" s="4" t="s">
        <v>149</v>
      </c>
      <c r="HK1" s="4" t="s">
        <v>322</v>
      </c>
      <c r="HL1" s="4" t="s">
        <v>926</v>
      </c>
      <c r="HM1" s="4" t="s">
        <v>928</v>
      </c>
      <c r="HN1" s="4" t="s">
        <v>905</v>
      </c>
      <c r="HO1" s="4" t="s">
        <v>881</v>
      </c>
      <c r="HP1" s="4" t="s">
        <v>668</v>
      </c>
      <c r="HQ1" s="4" t="s">
        <v>530</v>
      </c>
      <c r="HR1" s="4" t="s">
        <v>86</v>
      </c>
      <c r="HS1" s="4" t="s">
        <v>929</v>
      </c>
      <c r="HT1" s="4" t="s">
        <v>15</v>
      </c>
      <c r="HU1" s="4" t="s">
        <v>931</v>
      </c>
      <c r="HV1" s="4" t="s">
        <v>352</v>
      </c>
      <c r="HW1" s="4" t="s">
        <v>932</v>
      </c>
      <c r="HX1" s="4" t="s">
        <v>728</v>
      </c>
      <c r="HY1" s="2" t="s">
        <v>338</v>
      </c>
      <c r="HZ1" s="2" t="s">
        <v>287</v>
      </c>
      <c r="IA1" s="2" t="s">
        <v>933</v>
      </c>
      <c r="IB1" s="2" t="s">
        <v>934</v>
      </c>
      <c r="IC1" s="2" t="s">
        <v>935</v>
      </c>
      <c r="ID1" s="2" t="s">
        <v>937</v>
      </c>
      <c r="IE1" s="2" t="s">
        <v>355</v>
      </c>
      <c r="IF1" s="2" t="s">
        <v>938</v>
      </c>
      <c r="IG1" s="2" t="s">
        <v>584</v>
      </c>
      <c r="IH1" s="2" t="s">
        <v>618</v>
      </c>
      <c r="II1" s="2" t="s">
        <v>684</v>
      </c>
      <c r="IJ1" s="2" t="s">
        <v>939</v>
      </c>
      <c r="IK1" s="2" t="s">
        <v>942</v>
      </c>
      <c r="IL1" s="2" t="s">
        <v>28</v>
      </c>
      <c r="IM1" s="2" t="s">
        <v>238</v>
      </c>
      <c r="IN1" s="2" t="s">
        <v>943</v>
      </c>
      <c r="IO1" s="2" t="s">
        <v>412</v>
      </c>
      <c r="IP1" s="2" t="s">
        <v>168</v>
      </c>
      <c r="IQ1" s="2" t="s">
        <v>945</v>
      </c>
      <c r="IR1" s="2" t="s">
        <v>946</v>
      </c>
      <c r="IS1" s="2" t="s">
        <v>615</v>
      </c>
      <c r="IT1" s="2" t="s">
        <v>948</v>
      </c>
      <c r="IU1" s="2" t="s">
        <v>949</v>
      </c>
      <c r="IV1" s="2" t="s">
        <v>950</v>
      </c>
      <c r="IW1" s="2" t="s">
        <v>312</v>
      </c>
      <c r="IX1" s="2" t="s">
        <v>951</v>
      </c>
      <c r="IY1" s="2" t="s">
        <v>225</v>
      </c>
      <c r="IZ1" s="2" t="s">
        <v>954</v>
      </c>
      <c r="JA1" s="2" t="s">
        <v>636</v>
      </c>
      <c r="JB1" s="2" t="s">
        <v>957</v>
      </c>
      <c r="JC1" s="2" t="s">
        <v>753</v>
      </c>
      <c r="JD1" s="2" t="s">
        <v>959</v>
      </c>
      <c r="JE1" s="2" t="s">
        <v>961</v>
      </c>
      <c r="JF1" s="2" t="s">
        <v>401</v>
      </c>
      <c r="JG1" s="2" t="s">
        <v>962</v>
      </c>
      <c r="JH1" s="2" t="s">
        <v>383</v>
      </c>
      <c r="JI1" s="2" t="s">
        <v>277</v>
      </c>
      <c r="JJ1" s="2" t="s">
        <v>533</v>
      </c>
      <c r="JK1" s="2" t="s">
        <v>59</v>
      </c>
      <c r="JL1" s="2" t="s">
        <v>963</v>
      </c>
      <c r="JM1" s="2" t="s">
        <v>847</v>
      </c>
      <c r="JN1" s="2" t="s">
        <v>104</v>
      </c>
      <c r="JO1" s="2" t="s">
        <v>580</v>
      </c>
      <c r="JP1" s="2" t="s">
        <v>508</v>
      </c>
      <c r="JQ1" s="2" t="s">
        <v>964</v>
      </c>
      <c r="JR1" s="2" t="s">
        <v>965</v>
      </c>
      <c r="JS1" s="2" t="s">
        <v>967</v>
      </c>
      <c r="JT1" s="2" t="s">
        <v>968</v>
      </c>
      <c r="JU1" s="2" t="s">
        <v>969</v>
      </c>
      <c r="JV1" s="2" t="s">
        <v>608</v>
      </c>
      <c r="JW1" s="2" t="s">
        <v>280</v>
      </c>
      <c r="JX1" s="2" t="s">
        <v>251</v>
      </c>
      <c r="JY1" s="2" t="s">
        <v>726</v>
      </c>
      <c r="JZ1" s="2" t="s">
        <v>675</v>
      </c>
      <c r="KA1" s="2" t="s">
        <v>970</v>
      </c>
      <c r="KB1" s="2" t="s">
        <v>604</v>
      </c>
      <c r="KC1" s="2" t="s">
        <v>972</v>
      </c>
      <c r="KD1" s="2" t="s">
        <v>973</v>
      </c>
      <c r="KE1" s="2" t="s">
        <v>974</v>
      </c>
      <c r="KF1" s="2" t="s">
        <v>902</v>
      </c>
      <c r="KG1" s="2" t="s">
        <v>975</v>
      </c>
      <c r="KH1" s="2" t="s">
        <v>869</v>
      </c>
      <c r="KI1" s="2" t="s">
        <v>436</v>
      </c>
      <c r="KJ1" s="2" t="s">
        <v>976</v>
      </c>
      <c r="KK1" s="4" t="s">
        <v>862</v>
      </c>
      <c r="KL1" s="4" t="s">
        <v>956</v>
      </c>
      <c r="KM1" s="4" t="s">
        <v>978</v>
      </c>
      <c r="KN1" s="4" t="s">
        <v>979</v>
      </c>
      <c r="KO1" s="4" t="s">
        <v>754</v>
      </c>
      <c r="KP1" s="4" t="s">
        <v>980</v>
      </c>
      <c r="KQ1" s="4" t="s">
        <v>981</v>
      </c>
      <c r="KR1" s="4" t="s">
        <v>982</v>
      </c>
      <c r="KS1" s="4" t="s">
        <v>315</v>
      </c>
      <c r="KT1" s="4" t="s">
        <v>673</v>
      </c>
      <c r="KU1" s="4" t="s">
        <v>983</v>
      </c>
      <c r="KV1" s="4" t="s">
        <v>708</v>
      </c>
      <c r="KW1" s="4" t="s">
        <v>148</v>
      </c>
      <c r="KX1" s="4" t="s">
        <v>780</v>
      </c>
      <c r="KY1" s="4" t="s">
        <v>985</v>
      </c>
      <c r="KZ1" s="4" t="s">
        <v>284</v>
      </c>
      <c r="LA1" s="4" t="s">
        <v>85</v>
      </c>
      <c r="LB1" s="4" t="s">
        <v>712</v>
      </c>
      <c r="LC1" s="4" t="s">
        <v>853</v>
      </c>
      <c r="LD1" s="4" t="s">
        <v>642</v>
      </c>
      <c r="LE1" s="4" t="s">
        <v>681</v>
      </c>
      <c r="LF1" s="4" t="s">
        <v>701</v>
      </c>
      <c r="LG1" s="2" t="s">
        <v>914</v>
      </c>
      <c r="LH1" s="4" t="s">
        <v>309</v>
      </c>
      <c r="LI1" s="4" t="s">
        <v>916</v>
      </c>
      <c r="LJ1" s="4" t="s">
        <v>787</v>
      </c>
      <c r="LK1" s="4" t="s">
        <v>921</v>
      </c>
      <c r="LL1" s="4" t="s">
        <v>987</v>
      </c>
      <c r="LM1" s="4" t="s">
        <v>988</v>
      </c>
      <c r="LN1" s="4" t="s">
        <v>830</v>
      </c>
      <c r="LO1" s="4" t="s">
        <v>703</v>
      </c>
      <c r="LP1" s="4" t="s">
        <v>989</v>
      </c>
      <c r="LQ1" s="4" t="s">
        <v>220</v>
      </c>
      <c r="LR1" s="4" t="s">
        <v>693</v>
      </c>
      <c r="LS1" s="4" t="s">
        <v>940</v>
      </c>
      <c r="LT1" s="4" t="s">
        <v>991</v>
      </c>
      <c r="LU1" s="4" t="s">
        <v>993</v>
      </c>
      <c r="LV1" s="4" t="s">
        <v>250</v>
      </c>
      <c r="LW1" s="4" t="s">
        <v>994</v>
      </c>
      <c r="LX1" s="4" t="s">
        <v>653</v>
      </c>
      <c r="LY1" s="4" t="s">
        <v>492</v>
      </c>
      <c r="LZ1" s="4" t="s">
        <v>995</v>
      </c>
      <c r="MA1" s="4" t="s">
        <v>559</v>
      </c>
      <c r="MB1" s="4" t="s">
        <v>996</v>
      </c>
      <c r="MC1" s="4" t="s">
        <v>998</v>
      </c>
      <c r="MD1" s="4" t="s">
        <v>999</v>
      </c>
      <c r="ME1" s="4" t="s">
        <v>1000</v>
      </c>
      <c r="MF1" s="4" t="s">
        <v>910</v>
      </c>
      <c r="MG1" s="4" t="s">
        <v>767</v>
      </c>
      <c r="MH1" s="4" t="s">
        <v>1001</v>
      </c>
      <c r="MI1" s="4" t="s">
        <v>1002</v>
      </c>
      <c r="MJ1" s="4" t="s">
        <v>1004</v>
      </c>
      <c r="MK1" s="4" t="s">
        <v>1005</v>
      </c>
      <c r="ML1" s="4" t="s">
        <v>243</v>
      </c>
      <c r="MM1" s="4" t="s">
        <v>897</v>
      </c>
      <c r="MN1" s="6" t="s">
        <v>1043</v>
      </c>
      <c r="MO1" s="6" t="s">
        <v>761</v>
      </c>
      <c r="MP1" s="6" t="s">
        <v>1046</v>
      </c>
      <c r="MQ1" s="7" t="s">
        <v>101</v>
      </c>
      <c r="MR1" s="6" t="s">
        <v>742</v>
      </c>
      <c r="MS1" s="6" t="s">
        <v>362</v>
      </c>
      <c r="MT1" s="6" t="s">
        <v>971</v>
      </c>
      <c r="MU1" s="6" t="s">
        <v>493</v>
      </c>
      <c r="MV1" s="6" t="s">
        <v>1048</v>
      </c>
      <c r="MW1" s="7" t="s">
        <v>676</v>
      </c>
      <c r="MX1" s="6" t="s">
        <v>1049</v>
      </c>
      <c r="MY1" s="6" t="s">
        <v>658</v>
      </c>
      <c r="MZ1" s="6" t="s">
        <v>694</v>
      </c>
      <c r="NA1" s="6" t="s">
        <v>1050</v>
      </c>
      <c r="NB1" s="6" t="s">
        <v>462</v>
      </c>
      <c r="NC1" s="7" t="s">
        <v>1051</v>
      </c>
      <c r="ND1" s="6" t="s">
        <v>632</v>
      </c>
      <c r="NE1" s="6" t="s">
        <v>6</v>
      </c>
      <c r="NF1" s="6" t="s">
        <v>736</v>
      </c>
      <c r="NG1" s="6" t="s">
        <v>1047</v>
      </c>
      <c r="NH1" s="6" t="s">
        <v>772</v>
      </c>
      <c r="NI1" s="7" t="s">
        <v>1045</v>
      </c>
      <c r="NJ1" s="6" t="s">
        <v>1053</v>
      </c>
      <c r="NK1" s="6" t="s">
        <v>1055</v>
      </c>
      <c r="NL1" s="6" t="s">
        <v>1056</v>
      </c>
      <c r="NM1" s="6" t="s">
        <v>1057</v>
      </c>
      <c r="NN1" s="6" t="s">
        <v>553</v>
      </c>
      <c r="NO1" s="7" t="s">
        <v>639</v>
      </c>
      <c r="NP1" s="6" t="s">
        <v>665</v>
      </c>
      <c r="NQ1" s="6" t="s">
        <v>1059</v>
      </c>
      <c r="NR1" s="6" t="s">
        <v>560</v>
      </c>
      <c r="NS1" s="6" t="s">
        <v>659</v>
      </c>
      <c r="NT1" s="6" t="s">
        <v>1060</v>
      </c>
      <c r="NU1" s="7" t="s">
        <v>1062</v>
      </c>
      <c r="NV1" s="6" t="s">
        <v>1063</v>
      </c>
      <c r="NW1" s="6" t="s">
        <v>35</v>
      </c>
      <c r="NX1" s="6" t="s">
        <v>1065</v>
      </c>
      <c r="NY1" s="6" t="s">
        <v>1066</v>
      </c>
      <c r="NZ1" s="6" t="s">
        <v>842</v>
      </c>
      <c r="OA1" s="7" t="s">
        <v>952</v>
      </c>
      <c r="OB1" s="6" t="s">
        <v>718</v>
      </c>
      <c r="OC1" s="6" t="s">
        <v>813</v>
      </c>
      <c r="OD1" s="6" t="s">
        <v>570</v>
      </c>
      <c r="OE1" s="6" t="s">
        <v>308</v>
      </c>
      <c r="OF1" s="6" t="s">
        <v>769</v>
      </c>
      <c r="OG1" s="7" t="s">
        <v>10</v>
      </c>
      <c r="OH1" s="6" t="s">
        <v>1067</v>
      </c>
      <c r="OI1" s="6" t="s">
        <v>1068</v>
      </c>
      <c r="OJ1" s="6" t="s">
        <v>1069</v>
      </c>
      <c r="OK1" s="6" t="s">
        <v>94</v>
      </c>
      <c r="OL1" s="6" t="s">
        <v>679</v>
      </c>
      <c r="OM1" s="7" t="s">
        <v>1070</v>
      </c>
      <c r="ON1" s="6" t="s">
        <v>1071</v>
      </c>
      <c r="OO1" s="6" t="s">
        <v>1072</v>
      </c>
      <c r="OP1" s="6" t="s">
        <v>1073</v>
      </c>
      <c r="OQ1" s="6" t="s">
        <v>476</v>
      </c>
      <c r="OR1" s="6" t="s">
        <v>1074</v>
      </c>
      <c r="OS1" s="7" t="s">
        <v>815</v>
      </c>
      <c r="OT1" s="6" t="s">
        <v>646</v>
      </c>
      <c r="OU1" s="6" t="s">
        <v>1075</v>
      </c>
      <c r="OV1" s="6" t="s">
        <v>1064</v>
      </c>
      <c r="OW1" s="6" t="s">
        <v>984</v>
      </c>
      <c r="OX1" s="6" t="s">
        <v>650</v>
      </c>
      <c r="OY1" s="7" t="s">
        <v>1076</v>
      </c>
      <c r="OZ1" s="6" t="s">
        <v>1077</v>
      </c>
      <c r="PA1" s="6" t="s">
        <v>1080</v>
      </c>
      <c r="PB1" s="6" t="s">
        <v>760</v>
      </c>
      <c r="PC1" s="6" t="s">
        <v>268</v>
      </c>
      <c r="PD1" s="6" t="s">
        <v>478</v>
      </c>
      <c r="PE1" s="7" t="s">
        <v>1081</v>
      </c>
      <c r="PF1" s="6" t="s">
        <v>278</v>
      </c>
      <c r="PG1" s="6" t="s">
        <v>1082</v>
      </c>
      <c r="PH1" s="6" t="s">
        <v>66</v>
      </c>
      <c r="PI1" s="6" t="s">
        <v>537</v>
      </c>
      <c r="PJ1" s="6" t="s">
        <v>786</v>
      </c>
      <c r="PK1" s="7" t="s">
        <v>796</v>
      </c>
      <c r="PL1" s="6" t="s">
        <v>599</v>
      </c>
      <c r="PM1" s="6" t="s">
        <v>791</v>
      </c>
      <c r="PN1" s="6" t="s">
        <v>1083</v>
      </c>
      <c r="PO1" s="6" t="s">
        <v>1084</v>
      </c>
      <c r="PP1" s="6" t="s">
        <v>1086</v>
      </c>
      <c r="PQ1" s="7" t="s">
        <v>776</v>
      </c>
      <c r="PR1" s="6" t="s">
        <v>955</v>
      </c>
      <c r="PS1" s="6" t="s">
        <v>721</v>
      </c>
      <c r="PT1" s="6" t="s">
        <v>1087</v>
      </c>
      <c r="PU1" s="6" t="s">
        <v>519</v>
      </c>
      <c r="PV1" s="6" t="s">
        <v>1089</v>
      </c>
      <c r="PW1" s="7" t="s">
        <v>1091</v>
      </c>
      <c r="PX1" s="6" t="s">
        <v>927</v>
      </c>
      <c r="PY1" s="6" t="s">
        <v>1092</v>
      </c>
      <c r="PZ1" s="6" t="s">
        <v>1093</v>
      </c>
      <c r="QA1" s="6" t="s">
        <v>1094</v>
      </c>
      <c r="QB1" s="6" t="s">
        <v>613</v>
      </c>
      <c r="QC1" s="7" t="s">
        <v>809</v>
      </c>
      <c r="QD1" s="6" t="s">
        <v>1096</v>
      </c>
      <c r="QE1" s="6" t="s">
        <v>779</v>
      </c>
      <c r="QF1" s="6" t="s">
        <v>157</v>
      </c>
      <c r="QG1" s="6" t="s">
        <v>1097</v>
      </c>
      <c r="QH1" s="6" t="s">
        <v>82</v>
      </c>
      <c r="QI1" s="7" t="s">
        <v>123</v>
      </c>
      <c r="QJ1" s="6" t="s">
        <v>1098</v>
      </c>
      <c r="QK1" s="6" t="s">
        <v>400</v>
      </c>
      <c r="QL1" s="6" t="s">
        <v>633</v>
      </c>
      <c r="QM1" s="6" t="s">
        <v>1099</v>
      </c>
      <c r="QN1" s="6" t="s">
        <v>1100</v>
      </c>
      <c r="QO1" s="7" t="s">
        <v>210</v>
      </c>
      <c r="QP1" s="6" t="s">
        <v>343</v>
      </c>
      <c r="QQ1" s="6" t="s">
        <v>1054</v>
      </c>
      <c r="QR1" s="6" t="s">
        <v>1101</v>
      </c>
      <c r="QS1" s="6" t="s">
        <v>1038</v>
      </c>
      <c r="QT1" s="6" t="s">
        <v>837</v>
      </c>
      <c r="QU1" s="7" t="s">
        <v>141</v>
      </c>
      <c r="QV1" s="6" t="s">
        <v>1103</v>
      </c>
      <c r="QW1" s="6" t="s">
        <v>209</v>
      </c>
      <c r="QX1" s="6" t="s">
        <v>836</v>
      </c>
      <c r="QY1" s="6" t="s">
        <v>23</v>
      </c>
      <c r="QZ1" s="6" t="s">
        <v>567</v>
      </c>
      <c r="RA1" s="7" t="s">
        <v>498</v>
      </c>
      <c r="RB1" s="6" t="s">
        <v>773</v>
      </c>
      <c r="RC1" s="6" t="s">
        <v>1104</v>
      </c>
      <c r="RD1" s="6" t="s">
        <v>990</v>
      </c>
      <c r="RE1" s="6" t="s">
        <v>873</v>
      </c>
      <c r="RF1" s="6" t="s">
        <v>450</v>
      </c>
      <c r="RG1" s="6" t="s">
        <v>1109</v>
      </c>
      <c r="RH1" s="6" t="s">
        <v>370</v>
      </c>
      <c r="RI1" s="6" t="s">
        <v>1111</v>
      </c>
      <c r="RJ1" s="6" t="s">
        <v>1112</v>
      </c>
      <c r="RK1" s="6" t="s">
        <v>1113</v>
      </c>
      <c r="RL1" s="6" t="s">
        <v>1114</v>
      </c>
      <c r="RM1" s="6" t="s">
        <v>1116</v>
      </c>
      <c r="RN1" s="6" t="s">
        <v>819</v>
      </c>
      <c r="RO1" s="6" t="s">
        <v>1117</v>
      </c>
      <c r="RP1" s="6" t="s">
        <v>1009</v>
      </c>
      <c r="RQ1" s="6" t="s">
        <v>747</v>
      </c>
      <c r="RR1" s="6" t="s">
        <v>1118</v>
      </c>
      <c r="RS1" s="6" t="s">
        <v>907</v>
      </c>
      <c r="RT1" s="6" t="s">
        <v>875</v>
      </c>
      <c r="RU1" s="6" t="s">
        <v>231</v>
      </c>
      <c r="RV1" s="6" t="s">
        <v>1119</v>
      </c>
      <c r="RW1" s="6" t="s">
        <v>960</v>
      </c>
    </row>
    <row r="2" spans="1:491" s="3" customFormat="1">
      <c r="A2" s="3">
        <f>'１報告書'!AB59</f>
        <v>0</v>
      </c>
      <c r="B2" s="3" t="e">
        <f>#REF!</f>
        <v>#REF!</v>
      </c>
      <c r="C2" s="3" t="str">
        <f>'１報告書'!A5</f>
        <v>　旭川市長　　　　　　　様</v>
      </c>
      <c r="D2" s="3" t="str">
        <f>'１報告書'!AC6</f>
        <v>令和</v>
      </c>
      <c r="E2" s="3">
        <f>'１報告書'!AE6</f>
        <v>0</v>
      </c>
      <c r="F2" s="3">
        <f>'１報告書'!AH6</f>
        <v>0</v>
      </c>
      <c r="G2" s="3">
        <f>'１報告書'!AK6</f>
        <v>0</v>
      </c>
      <c r="H2" s="3">
        <f>'１報告書'!Y7</f>
        <v>0</v>
      </c>
      <c r="I2" s="3">
        <f>'１報告書'!Z9</f>
        <v>0</v>
      </c>
      <c r="J2" s="3">
        <f>'１報告書'!Z10</f>
        <v>0</v>
      </c>
      <c r="K2" s="3">
        <f>'１報告書'!J12</f>
        <v>0</v>
      </c>
      <c r="L2" s="3">
        <f>'１報告書'!J13</f>
        <v>0</v>
      </c>
      <c r="M2" s="5">
        <f>'１報告書'!J14</f>
        <v>0</v>
      </c>
      <c r="N2" s="3">
        <f>'１報告書'!J15</f>
        <v>0</v>
      </c>
      <c r="O2" s="5">
        <f>'１報告書'!J16</f>
        <v>0</v>
      </c>
      <c r="P2" s="3">
        <f>'１報告書'!J18</f>
        <v>0</v>
      </c>
      <c r="Q2" s="3">
        <f>'１報告書'!J19</f>
        <v>0</v>
      </c>
      <c r="R2" s="5">
        <f>'１報告書'!J20</f>
        <v>0</v>
      </c>
      <c r="S2" s="3">
        <f>'１報告書'!J21</f>
        <v>0</v>
      </c>
      <c r="T2" s="5">
        <f>'１報告書'!J22</f>
        <v>0</v>
      </c>
      <c r="U2" s="3">
        <f>'１報告書'!P26</f>
        <v>0</v>
      </c>
      <c r="V2" s="3">
        <f>'１報告書'!Y26</f>
        <v>0</v>
      </c>
      <c r="W2" s="5">
        <f>'１報告書'!AG26</f>
        <v>0</v>
      </c>
      <c r="X2" s="5">
        <f>'１報告書'!AG27</f>
        <v>0</v>
      </c>
      <c r="Y2" s="3">
        <f>'１報告書'!K28</f>
        <v>0</v>
      </c>
      <c r="Z2" s="3">
        <f>'１報告書'!K29</f>
        <v>0</v>
      </c>
      <c r="AA2" s="3">
        <f>'１報告書'!K30</f>
        <v>0</v>
      </c>
      <c r="AB2" s="3">
        <f>'１報告書'!M31</f>
        <v>0</v>
      </c>
      <c r="AC2" s="3">
        <f>'１報告書'!X31</f>
        <v>0</v>
      </c>
      <c r="AD2" s="5">
        <f>'１報告書'!AG31</f>
        <v>0</v>
      </c>
      <c r="AE2" s="5">
        <f>'１報告書'!K32</f>
        <v>0</v>
      </c>
      <c r="AF2" s="3">
        <f>'１報告書'!K33</f>
        <v>0</v>
      </c>
      <c r="AG2" s="5">
        <f>'１報告書'!K34</f>
        <v>0</v>
      </c>
      <c r="AX2" s="3">
        <f>'１報告書'!K47</f>
        <v>0</v>
      </c>
      <c r="AY2" s="3">
        <f>'１報告書'!K48</f>
        <v>0</v>
      </c>
      <c r="AZ2" s="3">
        <f>'１報告書'!K49</f>
        <v>0</v>
      </c>
      <c r="BA2" s="3">
        <f>'１報告書'!K50</f>
        <v>0</v>
      </c>
      <c r="BB2" s="3" t="str">
        <f>'１報告書'!$L$52</f>
        <v/>
      </c>
      <c r="BC2" s="3" t="str">
        <f>'１報告書'!$U$52</f>
        <v/>
      </c>
      <c r="BD2" s="3" t="str">
        <f>'１報告書'!$AG$52</f>
        <v/>
      </c>
      <c r="BE2" s="3">
        <f>'１報告書'!$K$53</f>
        <v>0</v>
      </c>
      <c r="BF2" s="3">
        <f>'１報告書'!$L$54</f>
        <v>0</v>
      </c>
      <c r="BG2" s="3" t="str">
        <f>'１報告書'!$P$54</f>
        <v>令和</v>
      </c>
      <c r="BH2" s="3">
        <f>'１報告書'!$R$54</f>
        <v>0</v>
      </c>
      <c r="BI2" s="3">
        <f>'１報告書'!$U$54</f>
        <v>0</v>
      </c>
      <c r="BJ2" s="3">
        <f>'１報告書'!$AG$54</f>
        <v>0</v>
      </c>
      <c r="CB2" s="3">
        <f>'１報告書'!$N$83</f>
        <v>0</v>
      </c>
      <c r="CC2" s="3">
        <f>'１報告書'!U83</f>
        <v>0</v>
      </c>
      <c r="CD2" s="3">
        <f>'１報告書'!AE83</f>
        <v>0</v>
      </c>
      <c r="CE2" s="3">
        <f>'１報告書'!N83</f>
        <v>0</v>
      </c>
      <c r="CF2" s="3">
        <f>'１報告書'!U84</f>
        <v>0</v>
      </c>
      <c r="CG2" s="3">
        <f>'１報告書'!AE84</f>
        <v>0</v>
      </c>
      <c r="CH2" s="3">
        <f>'１報告書'!N85</f>
        <v>0</v>
      </c>
      <c r="CI2" s="3">
        <f>'１報告書'!U85</f>
        <v>0</v>
      </c>
      <c r="CJ2" s="3">
        <f>'１報告書'!AE85</f>
        <v>0</v>
      </c>
      <c r="CK2" s="3">
        <f>'１報告書'!N85</f>
        <v>0</v>
      </c>
      <c r="CL2" s="3">
        <f>'１報告書'!U86</f>
        <v>0</v>
      </c>
      <c r="CM2" s="3">
        <f>'１報告書'!AE86</f>
        <v>0</v>
      </c>
      <c r="CN2" s="3">
        <f>'１報告書'!N87</f>
        <v>0</v>
      </c>
      <c r="CO2" s="3">
        <f>'１報告書'!U87</f>
        <v>0</v>
      </c>
      <c r="CP2" s="3">
        <f>'１報告書'!AE87</f>
        <v>0</v>
      </c>
      <c r="CQ2" s="3">
        <f>'１報告書'!N87</f>
        <v>0</v>
      </c>
      <c r="CR2" s="3">
        <f>'１報告書'!U88</f>
        <v>0</v>
      </c>
      <c r="CS2" s="3">
        <f>'１報告書'!AE88</f>
        <v>0</v>
      </c>
      <c r="CT2" s="3">
        <f>'１報告書'!N89</f>
        <v>0</v>
      </c>
      <c r="CU2" s="3">
        <f>'１報告書'!U89</f>
        <v>0</v>
      </c>
      <c r="CV2" s="3">
        <f>'１報告書'!AE89</f>
        <v>0</v>
      </c>
      <c r="CW2" s="3">
        <f>'１報告書'!N89</f>
        <v>0</v>
      </c>
      <c r="CX2" s="3">
        <f>'１報告書'!U90</f>
        <v>0</v>
      </c>
      <c r="CY2" s="3">
        <f>'１報告書'!AE90</f>
        <v>0</v>
      </c>
      <c r="CZ2" s="3">
        <f>'１報告書'!N91</f>
        <v>0</v>
      </c>
      <c r="DA2" s="3">
        <f>'１報告書'!U91</f>
        <v>0</v>
      </c>
      <c r="DB2" s="3">
        <f>'１報告書'!AE91</f>
        <v>0</v>
      </c>
      <c r="DC2" s="3">
        <f>'１報告書'!N91</f>
        <v>0</v>
      </c>
      <c r="DD2" s="3">
        <f>'１報告書'!U92</f>
        <v>0</v>
      </c>
      <c r="DE2" s="3">
        <f>'１報告書'!AE92</f>
        <v>0</v>
      </c>
      <c r="DF2" s="3">
        <f>'１報告書'!N93</f>
        <v>0</v>
      </c>
      <c r="DG2" s="3">
        <f>'１報告書'!U93</f>
        <v>0</v>
      </c>
      <c r="DH2" s="3">
        <f>'１報告書'!AE93</f>
        <v>0</v>
      </c>
      <c r="DI2" s="3">
        <f>'１報告書'!N93</f>
        <v>0</v>
      </c>
      <c r="DJ2" s="3">
        <f>'１報告書'!U94</f>
        <v>0</v>
      </c>
      <c r="DK2" s="3">
        <f>'１報告書'!AE94</f>
        <v>0</v>
      </c>
      <c r="DL2" s="3">
        <f>'１報告書'!N95</f>
        <v>0</v>
      </c>
      <c r="DM2" s="3">
        <f>'１報告書'!U95</f>
        <v>0</v>
      </c>
      <c r="DN2" s="3">
        <f>'１報告書'!AE95</f>
        <v>0</v>
      </c>
      <c r="DO2" s="3">
        <f>'１報告書'!N95</f>
        <v>0</v>
      </c>
      <c r="DP2" s="3">
        <f>'１報告書'!U96</f>
        <v>0</v>
      </c>
      <c r="DQ2" s="3">
        <f>'１報告書'!AE96</f>
        <v>0</v>
      </c>
      <c r="DR2" s="3">
        <f>'１報告書'!N97</f>
        <v>0</v>
      </c>
      <c r="DS2" s="3">
        <f>'１報告書'!U97</f>
        <v>0</v>
      </c>
      <c r="DT2" s="3">
        <f>'１報告書'!AE97</f>
        <v>0</v>
      </c>
      <c r="DU2" s="3">
        <f>'１報告書'!N97</f>
        <v>0</v>
      </c>
      <c r="DV2" s="3">
        <f>'１報告書'!U98</f>
        <v>0</v>
      </c>
      <c r="DW2" s="3">
        <f>'１報告書'!AE98</f>
        <v>0</v>
      </c>
      <c r="DX2" s="3">
        <f>'１報告書'!N99</f>
        <v>0</v>
      </c>
      <c r="DY2" s="3">
        <f>'１報告書'!U99</f>
        <v>0</v>
      </c>
      <c r="DZ2" s="3">
        <f>'１報告書'!AE99</f>
        <v>0</v>
      </c>
      <c r="EA2" s="3">
        <f>'１報告書'!N99</f>
        <v>0</v>
      </c>
      <c r="EB2" s="3">
        <f>'１報告書'!U100</f>
        <v>0</v>
      </c>
      <c r="EC2" s="3">
        <f>'１報告書'!AE100</f>
        <v>0</v>
      </c>
      <c r="ED2" s="3">
        <f>'１報告書'!U102</f>
        <v>0</v>
      </c>
      <c r="EE2" s="3">
        <f>'１報告書'!AE102</f>
        <v>0</v>
      </c>
      <c r="EF2" s="3">
        <f>'１報告書'!U103</f>
        <v>0</v>
      </c>
      <c r="EG2" s="3">
        <f>'１報告書'!AE103</f>
        <v>0</v>
      </c>
      <c r="EH2" s="3">
        <f>'１報告書'!U104</f>
        <v>0</v>
      </c>
      <c r="EI2" s="3">
        <f>'１報告書'!AE104</f>
        <v>0</v>
      </c>
      <c r="EJ2" s="3">
        <f>'１報告書'!U105</f>
        <v>0</v>
      </c>
      <c r="EK2" s="3">
        <f>'１報告書'!AE105</f>
        <v>0</v>
      </c>
      <c r="GN2" s="3">
        <f>'１報告書'!S134</f>
        <v>0</v>
      </c>
      <c r="GO2" s="3">
        <f>'１報告書'!V134</f>
        <v>0</v>
      </c>
      <c r="GW2" s="3" t="str">
        <f>'１報告書'!S148</f>
        <v>令和</v>
      </c>
      <c r="GX2" s="3">
        <f>'１報告書'!U148</f>
        <v>0</v>
      </c>
      <c r="GY2" s="3">
        <f>'１報告書'!X148</f>
        <v>0</v>
      </c>
      <c r="GZ2" s="3">
        <f>'１報告書'!AA148</f>
        <v>0</v>
      </c>
      <c r="HY2" s="3">
        <f>'１報告書'!L160</f>
        <v>0</v>
      </c>
      <c r="HZ2" s="3">
        <f>'１報告書'!V160</f>
        <v>0</v>
      </c>
      <c r="IA2" s="3">
        <f>'１報告書'!AD160</f>
        <v>0</v>
      </c>
      <c r="IB2" s="3">
        <f>'１報告書'!L161</f>
        <v>0</v>
      </c>
      <c r="IC2" s="3">
        <f>'１報告書'!L162</f>
        <v>0</v>
      </c>
      <c r="ID2" s="3" t="str">
        <f>'１報告書'!P162</f>
        <v>令和</v>
      </c>
      <c r="IE2" s="3">
        <f>'１報告書'!R162</f>
        <v>0</v>
      </c>
      <c r="IF2" s="3">
        <f>'１報告書'!U162</f>
        <v>0</v>
      </c>
      <c r="IG2" s="3">
        <f>'１報告書'!AD162</f>
        <v>0</v>
      </c>
      <c r="IH2" s="3">
        <f>'１報告書'!L165</f>
        <v>0</v>
      </c>
      <c r="II2" s="3">
        <f>'１報告書'!V165</f>
        <v>0</v>
      </c>
      <c r="IJ2" s="3">
        <f>'１報告書'!AD165</f>
        <v>0</v>
      </c>
      <c r="IK2" s="3">
        <f>'１報告書'!L166</f>
        <v>0</v>
      </c>
      <c r="IL2" s="3">
        <f>'１報告書'!L167</f>
        <v>0</v>
      </c>
      <c r="IM2" s="3" t="str">
        <f>'１報告書'!P167</f>
        <v>令和</v>
      </c>
      <c r="IN2" s="3">
        <f>'１報告書'!R167</f>
        <v>0</v>
      </c>
      <c r="IO2" s="3">
        <f>'１報告書'!U167</f>
        <v>0</v>
      </c>
      <c r="IP2" s="3">
        <f>'１報告書'!AD167</f>
        <v>0</v>
      </c>
      <c r="IQ2" s="3">
        <f>'１報告書'!L170</f>
        <v>0</v>
      </c>
      <c r="IR2" s="3">
        <f>'１報告書'!V170</f>
        <v>0</v>
      </c>
      <c r="IS2" s="3">
        <f>'１報告書'!AD170</f>
        <v>0</v>
      </c>
      <c r="IT2" s="3">
        <f>'１報告書'!L171</f>
        <v>0</v>
      </c>
      <c r="IU2" s="3">
        <f>'１報告書'!L172</f>
        <v>0</v>
      </c>
      <c r="IV2" s="3" t="str">
        <f>'１報告書'!P172</f>
        <v>令和</v>
      </c>
      <c r="IW2" s="3">
        <f>'１報告書'!R172</f>
        <v>0</v>
      </c>
      <c r="IX2" s="3">
        <f>'１報告書'!U172</f>
        <v>0</v>
      </c>
      <c r="IY2" s="3">
        <f>'１報告書'!AD172</f>
        <v>0</v>
      </c>
      <c r="IZ2" s="3">
        <f>'１報告書'!L175</f>
        <v>0</v>
      </c>
      <c r="JA2" s="3">
        <f>'１報告書'!V175</f>
        <v>0</v>
      </c>
      <c r="JB2" s="3">
        <f>'１報告書'!AD175</f>
        <v>0</v>
      </c>
      <c r="JC2" s="3">
        <f>'１報告書'!L176</f>
        <v>0</v>
      </c>
      <c r="JD2" s="3">
        <f>'１報告書'!L177</f>
        <v>0</v>
      </c>
      <c r="JE2" s="3" t="str">
        <f>'１報告書'!P177</f>
        <v>令和</v>
      </c>
      <c r="JF2" s="3">
        <f>'１報告書'!R177</f>
        <v>0</v>
      </c>
      <c r="JG2" s="3">
        <f>'１報告書'!U177</f>
        <v>0</v>
      </c>
      <c r="JH2" s="3">
        <f>'１報告書'!AD177</f>
        <v>0</v>
      </c>
      <c r="JI2" s="3">
        <f>'１報告書'!L180</f>
        <v>0</v>
      </c>
      <c r="JJ2" s="3">
        <f>'１報告書'!V180</f>
        <v>0</v>
      </c>
      <c r="JK2" s="3">
        <f>'１報告書'!AD180</f>
        <v>0</v>
      </c>
      <c r="JL2" s="3">
        <f>'１報告書'!L181</f>
        <v>0</v>
      </c>
      <c r="JM2" s="3">
        <f>'１報告書'!L182</f>
        <v>0</v>
      </c>
      <c r="JN2" s="3" t="str">
        <f>'１報告書'!P182</f>
        <v>令和</v>
      </c>
      <c r="JO2" s="3">
        <f>'１報告書'!R182</f>
        <v>0</v>
      </c>
      <c r="JP2" s="3">
        <f>'１報告書'!U182</f>
        <v>0</v>
      </c>
      <c r="JQ2" s="3">
        <f>'１報告書'!AD182</f>
        <v>0</v>
      </c>
      <c r="JR2" s="3">
        <f>'１報告書'!L185</f>
        <v>0</v>
      </c>
      <c r="JS2" s="3">
        <f>'１報告書'!V185</f>
        <v>0</v>
      </c>
      <c r="JT2" s="3">
        <f>'１報告書'!AD185</f>
        <v>0</v>
      </c>
      <c r="JU2" s="3">
        <f>'１報告書'!L186</f>
        <v>0</v>
      </c>
      <c r="JV2" s="3">
        <f>'１報告書'!L187</f>
        <v>0</v>
      </c>
      <c r="JW2" s="3" t="str">
        <f>'１報告書'!P187</f>
        <v>令和</v>
      </c>
      <c r="JX2" s="3">
        <f>'１報告書'!R187</f>
        <v>0</v>
      </c>
      <c r="JY2" s="3">
        <f>'１報告書'!U187</f>
        <v>0</v>
      </c>
      <c r="JZ2" s="3">
        <f>'１報告書'!AD187</f>
        <v>0</v>
      </c>
      <c r="KA2" s="3">
        <f>'１報告書'!N190</f>
        <v>0</v>
      </c>
      <c r="KB2" s="3">
        <f>'１報告書'!Y190</f>
        <v>0</v>
      </c>
      <c r="KC2" s="3">
        <f>'１報告書'!N192</f>
        <v>0</v>
      </c>
      <c r="KD2" s="3">
        <f>'１報告書'!Y192</f>
        <v>0</v>
      </c>
      <c r="KE2" s="3">
        <f>'１報告書'!N194</f>
        <v>0</v>
      </c>
      <c r="KF2" s="3">
        <f>'１報告書'!N196</f>
        <v>0</v>
      </c>
      <c r="KG2" s="3">
        <f>'１報告書'!R196</f>
        <v>0</v>
      </c>
      <c r="KH2" s="3">
        <f>'１報告書'!T196</f>
        <v>0</v>
      </c>
      <c r="KI2" s="3">
        <f>'１報告書'!W196</f>
        <v>0</v>
      </c>
      <c r="KJ2" s="3">
        <f>'１報告書'!AG196</f>
        <v>0</v>
      </c>
      <c r="LG2" s="3">
        <f>'１報告書'!B211</f>
        <v>0</v>
      </c>
      <c r="MN2" s="8">
        <f>'定期調査報告書 （別紙）'!N56</f>
        <v>0</v>
      </c>
      <c r="MO2" s="3">
        <f>'定期調査報告書 （別紙）'!U56</f>
        <v>0</v>
      </c>
      <c r="MP2" s="3">
        <f>'定期調査報告書 （別紙）'!AE56</f>
        <v>0</v>
      </c>
      <c r="MQ2" s="3">
        <f>'定期調査報告書 （別紙）'!N57</f>
        <v>0</v>
      </c>
      <c r="MR2" s="3">
        <f>'定期調査報告書 （別紙）'!U57</f>
        <v>0</v>
      </c>
      <c r="MS2" s="3">
        <f>'定期調査報告書 （別紙）'!AE57</f>
        <v>0</v>
      </c>
      <c r="MT2" s="3">
        <f>'定期調査報告書 （別紙）'!N58</f>
        <v>0</v>
      </c>
      <c r="MU2" s="3">
        <f>'定期調査報告書 （別紙）'!U58</f>
        <v>0</v>
      </c>
      <c r="MV2" s="3">
        <f>'定期調査報告書 （別紙）'!AE58</f>
        <v>0</v>
      </c>
      <c r="MW2" s="3">
        <f>'定期調査報告書 （別紙）'!N59</f>
        <v>0</v>
      </c>
      <c r="MX2" s="3">
        <f>'定期調査報告書 （別紙）'!U59</f>
        <v>0</v>
      </c>
      <c r="MY2" s="3">
        <f>'定期調査報告書 （別紙）'!AE59</f>
        <v>0</v>
      </c>
      <c r="MZ2" s="3">
        <f>'定期調査報告書 （別紙）'!N60</f>
        <v>0</v>
      </c>
      <c r="NA2" s="3">
        <f>'定期調査報告書 （別紙）'!U60</f>
        <v>0</v>
      </c>
      <c r="NB2" s="3">
        <f>'定期調査報告書 （別紙）'!AE60</f>
        <v>0</v>
      </c>
      <c r="NC2" s="3">
        <f>'定期調査報告書 （別紙）'!N61</f>
        <v>0</v>
      </c>
      <c r="ND2" s="3">
        <f>'定期調査報告書 （別紙）'!U61</f>
        <v>0</v>
      </c>
      <c r="NE2" s="3">
        <f>'定期調査報告書 （別紙）'!AE61</f>
        <v>0</v>
      </c>
      <c r="NF2" s="3">
        <f>'定期調査報告書 （別紙）'!N62</f>
        <v>0</v>
      </c>
      <c r="NG2" s="3">
        <f>'定期調査報告書 （別紙）'!U62</f>
        <v>0</v>
      </c>
      <c r="NH2" s="3">
        <f>'定期調査報告書 （別紙）'!AE62</f>
        <v>0</v>
      </c>
      <c r="NI2" s="3">
        <f>'定期調査報告書 （別紙）'!N63</f>
        <v>0</v>
      </c>
      <c r="NJ2" s="3">
        <f>'定期調査報告書 （別紙）'!U63</f>
        <v>0</v>
      </c>
      <c r="NK2" s="3">
        <f>'定期調査報告書 （別紙）'!AE63</f>
        <v>0</v>
      </c>
      <c r="NL2" s="3">
        <f>'定期調査報告書 （別紙）'!N64</f>
        <v>0</v>
      </c>
      <c r="NM2" s="3">
        <f>'定期調査報告書 （別紙）'!U64</f>
        <v>0</v>
      </c>
      <c r="NN2" s="3">
        <f>'定期調査報告書 （別紙）'!AE64</f>
        <v>0</v>
      </c>
      <c r="NO2" s="3">
        <f>'定期調査報告書 （別紙）'!N65</f>
        <v>0</v>
      </c>
      <c r="NP2" s="3">
        <f>'定期調査報告書 （別紙）'!U65</f>
        <v>0</v>
      </c>
      <c r="NQ2" s="3">
        <f>'定期調査報告書 （別紙）'!AE65</f>
        <v>0</v>
      </c>
      <c r="NR2" s="3">
        <f>'定期調査報告書 （別紙）'!N66</f>
        <v>0</v>
      </c>
      <c r="NS2" s="3">
        <f>'定期調査報告書 （別紙）'!U66</f>
        <v>0</v>
      </c>
      <c r="NT2" s="3">
        <f>'定期調査報告書 （別紙）'!AE66</f>
        <v>0</v>
      </c>
      <c r="NU2" s="3">
        <f>'定期調査報告書 （別紙）'!N67</f>
        <v>0</v>
      </c>
      <c r="NV2" s="3">
        <f>'定期調査報告書 （別紙）'!U67</f>
        <v>0</v>
      </c>
      <c r="NW2" s="3">
        <f>'定期調査報告書 （別紙）'!AE67</f>
        <v>0</v>
      </c>
      <c r="NX2" s="3">
        <f>'定期調査報告書 （別紙）'!N68</f>
        <v>0</v>
      </c>
      <c r="NY2" s="3">
        <f>'定期調査報告書 （別紙）'!U68</f>
        <v>0</v>
      </c>
      <c r="NZ2" s="3">
        <f>'定期調査報告書 （別紙）'!AE68</f>
        <v>0</v>
      </c>
      <c r="OA2" s="3">
        <f>'定期調査報告書 （別紙）'!N69</f>
        <v>0</v>
      </c>
      <c r="OB2" s="3">
        <f>'定期調査報告書 （別紙）'!U69</f>
        <v>0</v>
      </c>
      <c r="OC2" s="3">
        <f>'定期調査報告書 （別紙）'!AE69</f>
        <v>0</v>
      </c>
      <c r="OD2" s="3">
        <f>'定期調査報告書 （別紙）'!N70</f>
        <v>0</v>
      </c>
      <c r="OE2" s="3">
        <f>'定期調査報告書 （別紙）'!U70</f>
        <v>0</v>
      </c>
      <c r="OF2" s="3">
        <f>'定期調査報告書 （別紙）'!AE70</f>
        <v>0</v>
      </c>
      <c r="OG2" s="3">
        <f>'定期調査報告書 （別紙）'!N71</f>
        <v>0</v>
      </c>
      <c r="OH2" s="3">
        <f>'定期調査報告書 （別紙）'!U71</f>
        <v>0</v>
      </c>
      <c r="OI2" s="3">
        <f>'定期調査報告書 （別紙）'!AE71</f>
        <v>0</v>
      </c>
      <c r="OJ2" s="3">
        <f>'定期調査報告書 （別紙）'!N72</f>
        <v>0</v>
      </c>
      <c r="OK2" s="3">
        <f>'定期調査報告書 （別紙）'!U72</f>
        <v>0</v>
      </c>
      <c r="OL2" s="3">
        <f>'定期調査報告書 （別紙）'!AE72</f>
        <v>0</v>
      </c>
      <c r="OM2" s="3">
        <f>'定期調査報告書 （別紙）'!N73</f>
        <v>0</v>
      </c>
      <c r="ON2" s="3">
        <f>'定期調査報告書 （別紙）'!U73</f>
        <v>0</v>
      </c>
      <c r="OO2" s="3">
        <f>'定期調査報告書 （別紙）'!AE73</f>
        <v>0</v>
      </c>
      <c r="OP2" s="3">
        <f>'定期調査報告書 （別紙）'!N74</f>
        <v>0</v>
      </c>
      <c r="OQ2" s="3">
        <f>'定期調査報告書 （別紙）'!U74</f>
        <v>0</v>
      </c>
      <c r="OR2" s="3">
        <f>'定期調査報告書 （別紙）'!AE74</f>
        <v>0</v>
      </c>
      <c r="OS2" s="3">
        <f>'定期調査報告書 （別紙）'!N75</f>
        <v>0</v>
      </c>
      <c r="OT2" s="3">
        <f>'定期調査報告書 （別紙）'!U75</f>
        <v>0</v>
      </c>
      <c r="OU2" s="3">
        <f>'定期調査報告書 （別紙）'!AE75</f>
        <v>0</v>
      </c>
      <c r="OV2" s="3">
        <f>'定期調査報告書 （別紙）'!N76</f>
        <v>0</v>
      </c>
      <c r="OW2" s="3">
        <f>'定期調査報告書 （別紙）'!U76</f>
        <v>0</v>
      </c>
      <c r="OX2" s="3">
        <f>'定期調査報告書 （別紙）'!AE76</f>
        <v>0</v>
      </c>
      <c r="OY2" s="3">
        <f>'定期調査報告書 （別紙）'!N77</f>
        <v>0</v>
      </c>
      <c r="OZ2" s="3">
        <f>'定期調査報告書 （別紙）'!U77</f>
        <v>0</v>
      </c>
      <c r="PA2" s="3">
        <f>'定期調査報告書 （別紙）'!AE77</f>
        <v>0</v>
      </c>
      <c r="PB2" s="3">
        <f>'定期調査報告書 （別紙）'!N78</f>
        <v>0</v>
      </c>
      <c r="PC2" s="3">
        <f>'定期調査報告書 （別紙）'!U78</f>
        <v>0</v>
      </c>
      <c r="PD2" s="3">
        <f>'定期調査報告書 （別紙）'!AE78</f>
        <v>0</v>
      </c>
      <c r="PE2" s="3">
        <f>'定期調査報告書 （別紙）'!N79</f>
        <v>0</v>
      </c>
      <c r="PF2" s="3">
        <f>'定期調査報告書 （別紙）'!U79</f>
        <v>0</v>
      </c>
      <c r="PG2" s="3">
        <f>'定期調査報告書 （別紙）'!AE79</f>
        <v>0</v>
      </c>
      <c r="PH2" s="3">
        <f>'定期調査報告書 （別紙）'!N80</f>
        <v>0</v>
      </c>
      <c r="PI2" s="3">
        <f>'定期調査報告書 （別紙）'!U80</f>
        <v>0</v>
      </c>
      <c r="PJ2" s="3">
        <f>'定期調査報告書 （別紙）'!AE80</f>
        <v>0</v>
      </c>
      <c r="PK2" s="3">
        <f>'定期調査報告書 （別紙）'!N81</f>
        <v>0</v>
      </c>
      <c r="PL2" s="3">
        <f>'定期調査報告書 （別紙）'!U81</f>
        <v>0</v>
      </c>
      <c r="PM2" s="3">
        <f>'定期調査報告書 （別紙）'!AE81</f>
        <v>0</v>
      </c>
      <c r="PN2" s="3">
        <f>'定期調査報告書 （別紙）'!N82</f>
        <v>0</v>
      </c>
      <c r="PO2" s="3">
        <f>'定期調査報告書 （別紙）'!U82</f>
        <v>0</v>
      </c>
      <c r="PP2" s="3">
        <f>'定期調査報告書 （別紙）'!AE82</f>
        <v>0</v>
      </c>
      <c r="PQ2" s="3">
        <f>'定期調査報告書 （別紙）'!N83</f>
        <v>0</v>
      </c>
      <c r="PR2" s="3">
        <f>'定期調査報告書 （別紙）'!U83</f>
        <v>0</v>
      </c>
      <c r="PS2" s="3">
        <f>'定期調査報告書 （別紙）'!AE83</f>
        <v>0</v>
      </c>
      <c r="PT2" s="3">
        <f>'定期調査報告書 （別紙）'!N84</f>
        <v>0</v>
      </c>
      <c r="PU2" s="3">
        <f>'定期調査報告書 （別紙）'!U84</f>
        <v>0</v>
      </c>
      <c r="PV2" s="3">
        <f>'定期調査報告書 （別紙）'!AE84</f>
        <v>0</v>
      </c>
      <c r="PW2" s="3">
        <f>'定期調査報告書 （別紙）'!N85</f>
        <v>0</v>
      </c>
      <c r="PX2" s="3">
        <f>'定期調査報告書 （別紙）'!U85</f>
        <v>0</v>
      </c>
      <c r="PY2" s="3">
        <f>'定期調査報告書 （別紙）'!AE85</f>
        <v>0</v>
      </c>
      <c r="PZ2" s="3">
        <f>'定期調査報告書 （別紙）'!N86</f>
        <v>0</v>
      </c>
      <c r="QA2" s="3">
        <f>'定期調査報告書 （別紙）'!U86</f>
        <v>0</v>
      </c>
      <c r="QB2" s="3">
        <f>'定期調査報告書 （別紙）'!AE86</f>
        <v>0</v>
      </c>
      <c r="QC2" s="3">
        <f>'定期調査報告書 （別紙）'!N87</f>
        <v>0</v>
      </c>
      <c r="QD2" s="3">
        <f>'定期調査報告書 （別紙）'!U87</f>
        <v>0</v>
      </c>
      <c r="QE2" s="3">
        <f>'定期調査報告書 （別紙）'!AE87</f>
        <v>0</v>
      </c>
      <c r="QF2" s="3">
        <f>'定期調査報告書 （別紙）'!N88</f>
        <v>0</v>
      </c>
      <c r="QG2" s="3">
        <f>'定期調査報告書 （別紙）'!U88</f>
        <v>0</v>
      </c>
      <c r="QH2" s="3">
        <f>'定期調査報告書 （別紙）'!AE88</f>
        <v>0</v>
      </c>
      <c r="QI2" s="3">
        <f>'定期調査報告書 （別紙）'!N89</f>
        <v>0</v>
      </c>
      <c r="QJ2" s="3">
        <f>'定期調査報告書 （別紙）'!U89</f>
        <v>0</v>
      </c>
      <c r="QK2" s="3">
        <f>'定期調査報告書 （別紙）'!AE89</f>
        <v>0</v>
      </c>
      <c r="QL2" s="3">
        <f>'定期調査報告書 （別紙）'!N90</f>
        <v>0</v>
      </c>
      <c r="QM2" s="3">
        <f>'定期調査報告書 （別紙）'!U90</f>
        <v>0</v>
      </c>
      <c r="QN2" s="3">
        <f>'定期調査報告書 （別紙）'!AE90</f>
        <v>0</v>
      </c>
      <c r="QO2" s="3">
        <f>'定期調査報告書 （別紙）'!N91</f>
        <v>0</v>
      </c>
      <c r="QP2" s="3">
        <f>'定期調査報告書 （別紙）'!U91</f>
        <v>0</v>
      </c>
      <c r="QQ2" s="3">
        <f>'定期調査報告書 （別紙）'!AE91</f>
        <v>0</v>
      </c>
      <c r="QR2" s="3">
        <f>'定期調査報告書 （別紙）'!N92</f>
        <v>0</v>
      </c>
      <c r="QS2" s="3">
        <f>'定期調査報告書 （別紙）'!U92</f>
        <v>0</v>
      </c>
      <c r="QT2" s="3">
        <f>'定期調査報告書 （別紙）'!AE92</f>
        <v>0</v>
      </c>
      <c r="QU2" s="3">
        <f>'定期調査報告書 （別紙）'!N93</f>
        <v>0</v>
      </c>
      <c r="QV2" s="3">
        <f>'定期調査報告書 （別紙）'!U93</f>
        <v>0</v>
      </c>
      <c r="QW2" s="3">
        <f>'定期調査報告書 （別紙）'!AE93</f>
        <v>0</v>
      </c>
      <c r="QX2" s="3">
        <f>'定期調査報告書 （別紙）'!N94</f>
        <v>0</v>
      </c>
      <c r="QY2" s="3">
        <f>'定期調査報告書 （別紙）'!U94</f>
        <v>0</v>
      </c>
      <c r="QZ2" s="3">
        <f>'定期調査報告書 （別紙）'!AE94</f>
        <v>0</v>
      </c>
      <c r="RA2" s="3">
        <f>'定期調査報告書 （別紙）'!N95</f>
        <v>0</v>
      </c>
      <c r="RB2" s="3">
        <f>'定期調査報告書 （別紙）'!U95</f>
        <v>0</v>
      </c>
      <c r="RC2" s="3">
        <f>'定期調査報告書 （別紙）'!AE95</f>
        <v>0</v>
      </c>
      <c r="RD2" s="3">
        <f>'定期調査報告書 （別紙）'!U97</f>
        <v>0</v>
      </c>
      <c r="RE2" s="3">
        <f>'定期調査報告書 （別紙）'!AE97</f>
        <v>0</v>
      </c>
      <c r="RF2" s="3">
        <f>'定期調査報告書 （別紙）'!U98</f>
        <v>0</v>
      </c>
      <c r="RG2" s="3">
        <f>'定期調査報告書 （別紙）'!AE98</f>
        <v>0</v>
      </c>
      <c r="RH2" s="3">
        <f>'定期調査報告書 （別紙）'!U99</f>
        <v>0</v>
      </c>
      <c r="RI2" s="3">
        <f>'定期調査報告書 （別紙）'!AE99</f>
        <v>0</v>
      </c>
      <c r="RJ2" s="3">
        <f>'定期調査報告書 （別紙）'!U100</f>
        <v>0</v>
      </c>
      <c r="RK2" s="3">
        <f>'定期調査報告書 （別紙）'!AE100</f>
        <v>0</v>
      </c>
      <c r="RL2" s="3">
        <f>'定期調査報告書 （別紙）'!U101</f>
        <v>0</v>
      </c>
      <c r="RM2" s="3">
        <f>'定期調査報告書 （別紙）'!AE101</f>
        <v>0</v>
      </c>
      <c r="RN2" s="3">
        <f>'定期調査報告書 （別紙）'!U102</f>
        <v>0</v>
      </c>
      <c r="RO2" s="3">
        <f>'定期調査報告書 （別紙）'!AE102</f>
        <v>0</v>
      </c>
      <c r="RP2" s="3">
        <f>'定期調査報告書 （別紙）'!U103</f>
        <v>0</v>
      </c>
      <c r="RQ2" s="3">
        <f>'定期調査報告書 （別紙）'!AE103</f>
        <v>0</v>
      </c>
      <c r="RR2" s="3">
        <f>'定期調査報告書 （別紙）'!U104</f>
        <v>0</v>
      </c>
      <c r="RS2" s="3">
        <f>'定期調査報告書 （別紙）'!AE104</f>
        <v>0</v>
      </c>
      <c r="RT2" s="3">
        <f>'定期調査報告書 （別紙）'!U105</f>
        <v>0</v>
      </c>
      <c r="RU2" s="3">
        <f>'定期調査報告書 （別紙）'!AE105</f>
        <v>0</v>
      </c>
      <c r="RV2" s="3">
        <f>'定期調査報告書 （別紙）'!U106</f>
        <v>0</v>
      </c>
      <c r="RW2" s="3">
        <f>'定期調査報告書 （別紙）'!AE106</f>
        <v>0</v>
      </c>
    </row>
  </sheetData>
  <sheetProtection sheet="1" objects="1" scenarios="1"/>
  <phoneticPr fontId="19"/>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
  <dimension ref="A1:AZ171"/>
  <sheetViews>
    <sheetView workbookViewId="0">
      <selection activeCell="AP26" sqref="AP26"/>
    </sheetView>
  </sheetViews>
  <sheetFormatPr defaultRowHeight="13.5"/>
  <cols>
    <col min="1" max="39" width="2.25" style="134" customWidth="1"/>
    <col min="40" max="40" width="2.25" style="698" customWidth="1"/>
    <col min="41" max="41" width="6.375" style="698" customWidth="1"/>
    <col min="42" max="42" width="21" style="698" bestFit="1" customWidth="1"/>
    <col min="43" max="44" width="25.625" style="698" customWidth="1"/>
    <col min="45" max="45" width="9" style="698" customWidth="1"/>
    <col min="46" max="50" width="10.625" style="698" customWidth="1"/>
    <col min="51" max="51" width="2.25" style="698" customWidth="1"/>
    <col min="52" max="16384" width="9" style="698" customWidth="1"/>
  </cols>
  <sheetData>
    <row r="1" spans="1:52" ht="12.95" customHeight="1">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Y1" s="708"/>
    </row>
    <row r="2" spans="1:52" ht="12.95" customHeight="1">
      <c r="A2" s="121" t="s">
        <v>725</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2"/>
      <c r="AG2" s="122"/>
      <c r="AH2" s="122"/>
      <c r="AI2" s="122"/>
      <c r="AJ2" s="122"/>
      <c r="AK2" s="122"/>
      <c r="AL2" s="122"/>
      <c r="AM2" s="122"/>
      <c r="AO2" s="702"/>
      <c r="AS2" s="706"/>
    </row>
    <row r="3" spans="1:52" ht="12.95" customHeight="1">
      <c r="A3" s="122" t="s">
        <v>422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O3" s="703"/>
      <c r="AP3" s="703"/>
      <c r="AQ3" s="703"/>
      <c r="AR3" s="703"/>
      <c r="AS3" s="707"/>
    </row>
    <row r="4" spans="1:52" s="198" customFormat="1" ht="12.95" customHeight="1">
      <c r="A4" s="129" t="s">
        <v>161</v>
      </c>
      <c r="B4" s="129"/>
      <c r="C4" s="129"/>
      <c r="D4" s="129"/>
      <c r="E4" s="129"/>
      <c r="F4" s="129"/>
      <c r="G4" s="129"/>
      <c r="H4" s="129"/>
      <c r="I4" s="212"/>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P4" s="704" t="str">
        <f>IF(AND(J7="",J13=""),"",A4)</f>
        <v/>
      </c>
      <c r="AQ4" s="705"/>
      <c r="AR4" s="705"/>
      <c r="AZ4" s="709"/>
    </row>
    <row r="5" spans="1:52" s="198" customFormat="1" ht="12.95" customHeight="1">
      <c r="A5" s="124" t="s">
        <v>42</v>
      </c>
      <c r="B5" s="124"/>
      <c r="C5" s="124"/>
      <c r="D5" s="124"/>
      <c r="E5" s="124"/>
      <c r="F5" s="124"/>
      <c r="G5" s="124"/>
      <c r="H5" s="124"/>
      <c r="I5" s="125"/>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P5" s="119"/>
      <c r="AQ5" s="705"/>
      <c r="AR5" s="705"/>
      <c r="AZ5" s="709"/>
    </row>
    <row r="6" spans="1:52" s="198" customFormat="1" ht="12.95" customHeight="1">
      <c r="A6" s="124"/>
      <c r="B6" s="124" t="s">
        <v>546</v>
      </c>
      <c r="C6" s="124"/>
      <c r="D6" s="124"/>
      <c r="E6" s="124"/>
      <c r="F6" s="124"/>
      <c r="G6" s="124"/>
      <c r="H6" s="124"/>
      <c r="I6" s="124"/>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Q6" s="705"/>
      <c r="AR6" s="705"/>
      <c r="AZ6" s="709"/>
    </row>
    <row r="7" spans="1:52" s="198" customFormat="1" ht="12.95" customHeight="1">
      <c r="A7" s="124"/>
      <c r="B7" s="124" t="s">
        <v>547</v>
      </c>
      <c r="C7" s="124"/>
      <c r="D7" s="124"/>
      <c r="E7" s="124"/>
      <c r="F7" s="124"/>
      <c r="G7" s="124"/>
      <c r="H7" s="124"/>
      <c r="I7" s="124"/>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Q7" s="705"/>
      <c r="AR7" s="705"/>
      <c r="AZ7" s="709"/>
    </row>
    <row r="8" spans="1:52" s="198" customFormat="1" ht="12.95" customHeight="1">
      <c r="A8" s="124"/>
      <c r="B8" s="124" t="s">
        <v>548</v>
      </c>
      <c r="C8" s="124"/>
      <c r="D8" s="124"/>
      <c r="E8" s="124"/>
      <c r="F8" s="124"/>
      <c r="G8" s="124"/>
      <c r="H8" s="124"/>
      <c r="I8" s="12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Q8" s="705"/>
      <c r="AR8" s="705"/>
      <c r="AZ8" s="709"/>
    </row>
    <row r="9" spans="1:52" s="198" customFormat="1" ht="12.95" customHeight="1">
      <c r="A9" s="124"/>
      <c r="B9" s="124" t="s">
        <v>549</v>
      </c>
      <c r="C9" s="124"/>
      <c r="D9" s="124"/>
      <c r="E9" s="124"/>
      <c r="F9" s="124"/>
      <c r="G9" s="124"/>
      <c r="H9" s="124"/>
      <c r="I9" s="124"/>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Q9" s="705"/>
      <c r="AR9" s="705"/>
      <c r="AZ9" s="709"/>
    </row>
    <row r="10" spans="1:52" s="198" customFormat="1" ht="12.95" customHeight="1">
      <c r="A10" s="124"/>
      <c r="B10" s="124" t="s">
        <v>497</v>
      </c>
      <c r="C10" s="124"/>
      <c r="D10" s="124"/>
      <c r="E10" s="124"/>
      <c r="F10" s="124"/>
      <c r="G10" s="124"/>
      <c r="H10" s="124"/>
      <c r="I10" s="124"/>
      <c r="J10" s="700"/>
      <c r="K10" s="700"/>
      <c r="L10" s="700"/>
      <c r="M10" s="700"/>
      <c r="N10" s="700"/>
      <c r="O10" s="700"/>
      <c r="P10" s="700"/>
      <c r="Q10" s="700"/>
      <c r="R10" s="700"/>
      <c r="S10" s="700"/>
      <c r="T10" s="700"/>
      <c r="U10" s="700"/>
      <c r="V10" s="700"/>
      <c r="W10" s="700"/>
      <c r="X10" s="700"/>
      <c r="Y10" s="700"/>
      <c r="Z10" s="700"/>
      <c r="AA10" s="700"/>
      <c r="AB10" s="700"/>
      <c r="AC10" s="700"/>
      <c r="AD10" s="700"/>
      <c r="AE10" s="700"/>
      <c r="AF10" s="700"/>
      <c r="AG10" s="700"/>
      <c r="AH10" s="700"/>
      <c r="AI10" s="700"/>
      <c r="AJ10" s="700"/>
      <c r="AK10" s="700"/>
      <c r="AL10" s="700"/>
      <c r="AM10" s="700"/>
      <c r="AQ10" s="705"/>
      <c r="AR10" s="705"/>
      <c r="AZ10" s="709"/>
    </row>
    <row r="11" spans="1:52" s="198" customFormat="1" ht="12.95" customHeight="1">
      <c r="A11" s="124" t="s">
        <v>398</v>
      </c>
      <c r="B11" s="124"/>
      <c r="C11" s="124"/>
      <c r="D11" s="124"/>
      <c r="E11" s="124"/>
      <c r="F11" s="124"/>
      <c r="G11" s="124"/>
      <c r="H11" s="124"/>
      <c r="I11" s="125"/>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P11" s="119"/>
      <c r="AQ11" s="705"/>
      <c r="AR11" s="705"/>
      <c r="AZ11" s="709"/>
    </row>
    <row r="12" spans="1:52" s="198" customFormat="1" ht="12.95" customHeight="1">
      <c r="A12" s="124"/>
      <c r="B12" s="124" t="s">
        <v>546</v>
      </c>
      <c r="C12" s="124"/>
      <c r="D12" s="124"/>
      <c r="E12" s="124"/>
      <c r="F12" s="124"/>
      <c r="G12" s="124"/>
      <c r="H12" s="124"/>
      <c r="I12" s="124"/>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Q12" s="705"/>
      <c r="AR12" s="705"/>
      <c r="AZ12" s="709"/>
    </row>
    <row r="13" spans="1:52" s="198" customFormat="1" ht="12.95" customHeight="1">
      <c r="A13" s="124"/>
      <c r="B13" s="124" t="s">
        <v>547</v>
      </c>
      <c r="C13" s="124"/>
      <c r="D13" s="124"/>
      <c r="E13" s="124"/>
      <c r="F13" s="124"/>
      <c r="G13" s="124"/>
      <c r="H13" s="124"/>
      <c r="I13" s="124"/>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Q13" s="705"/>
      <c r="AR13" s="705"/>
      <c r="AZ13" s="709"/>
    </row>
    <row r="14" spans="1:52" s="198" customFormat="1" ht="12.95" customHeight="1">
      <c r="A14" s="124"/>
      <c r="B14" s="124" t="s">
        <v>548</v>
      </c>
      <c r="C14" s="124"/>
      <c r="D14" s="124"/>
      <c r="E14" s="124"/>
      <c r="F14" s="124"/>
      <c r="G14" s="124"/>
      <c r="H14" s="124"/>
      <c r="I14" s="12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Q14" s="705"/>
      <c r="AR14" s="705"/>
      <c r="AZ14" s="709"/>
    </row>
    <row r="15" spans="1:52" s="198" customFormat="1" ht="12.95" customHeight="1">
      <c r="A15" s="124"/>
      <c r="B15" s="124" t="s">
        <v>549</v>
      </c>
      <c r="C15" s="124"/>
      <c r="D15" s="124"/>
      <c r="E15" s="124"/>
      <c r="F15" s="124"/>
      <c r="G15" s="124"/>
      <c r="H15" s="124"/>
      <c r="I15" s="124"/>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Q15" s="705"/>
      <c r="AR15" s="705"/>
      <c r="AZ15" s="709"/>
    </row>
    <row r="16" spans="1:52" s="198" customFormat="1" ht="12.95" customHeight="1">
      <c r="A16" s="128"/>
      <c r="B16" s="128" t="s">
        <v>497</v>
      </c>
      <c r="C16" s="128"/>
      <c r="D16" s="128"/>
      <c r="E16" s="128"/>
      <c r="F16" s="128"/>
      <c r="G16" s="128"/>
      <c r="H16" s="128"/>
      <c r="I16" s="128"/>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Q16" s="705"/>
      <c r="AR16" s="705"/>
      <c r="AZ16" s="709"/>
    </row>
    <row r="17" spans="1:52" s="198" customFormat="1" ht="12.95" customHeight="1">
      <c r="A17" s="124" t="s">
        <v>17</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P17" s="704" t="str">
        <f>IF(AND(J20="",J26=""),"",A17)</f>
        <v/>
      </c>
      <c r="AQ17" s="705"/>
      <c r="AR17" s="705"/>
      <c r="AZ17" s="709"/>
    </row>
    <row r="18" spans="1:52" s="198" customFormat="1" ht="12.95" customHeight="1">
      <c r="A18" s="124" t="s">
        <v>382</v>
      </c>
      <c r="B18" s="124"/>
      <c r="C18" s="124"/>
      <c r="D18" s="124"/>
      <c r="E18" s="124"/>
      <c r="F18" s="124"/>
      <c r="G18" s="124"/>
      <c r="H18" s="124"/>
      <c r="I18" s="125"/>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P18" s="119"/>
      <c r="AQ18" s="705"/>
      <c r="AR18" s="705"/>
      <c r="AZ18" s="709"/>
    </row>
    <row r="19" spans="1:52" s="198" customFormat="1" ht="12.95" customHeight="1">
      <c r="A19" s="124"/>
      <c r="B19" s="124" t="s">
        <v>546</v>
      </c>
      <c r="C19" s="124"/>
      <c r="D19" s="124"/>
      <c r="E19" s="124"/>
      <c r="F19" s="124"/>
      <c r="G19" s="124"/>
      <c r="H19" s="124"/>
      <c r="I19" s="124"/>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Q19" s="705"/>
      <c r="AR19" s="705"/>
      <c r="AZ19" s="709"/>
    </row>
    <row r="20" spans="1:52" s="198" customFormat="1" ht="12.95" customHeight="1">
      <c r="A20" s="124"/>
      <c r="B20" s="124" t="s">
        <v>547</v>
      </c>
      <c r="C20" s="124"/>
      <c r="D20" s="124"/>
      <c r="E20" s="124"/>
      <c r="F20" s="124"/>
      <c r="G20" s="124"/>
      <c r="H20" s="124"/>
      <c r="I20" s="124"/>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Q20" s="705"/>
      <c r="AR20" s="705"/>
      <c r="AZ20" s="709"/>
    </row>
    <row r="21" spans="1:52" s="198" customFormat="1" ht="12.95" customHeight="1">
      <c r="A21" s="124"/>
      <c r="B21" s="124" t="s">
        <v>548</v>
      </c>
      <c r="C21" s="124"/>
      <c r="D21" s="124"/>
      <c r="E21" s="124"/>
      <c r="F21" s="124"/>
      <c r="G21" s="124"/>
      <c r="H21" s="124"/>
      <c r="I21" s="12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Q21" s="705"/>
      <c r="AR21" s="705"/>
      <c r="AZ21" s="709"/>
    </row>
    <row r="22" spans="1:52" s="198" customFormat="1" ht="12.95" customHeight="1">
      <c r="A22" s="124"/>
      <c r="B22" s="124" t="s">
        <v>549</v>
      </c>
      <c r="C22" s="124"/>
      <c r="D22" s="124"/>
      <c r="E22" s="124"/>
      <c r="F22" s="124"/>
      <c r="G22" s="124"/>
      <c r="H22" s="124"/>
      <c r="I22" s="124"/>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Q22" s="705"/>
      <c r="AR22" s="705"/>
      <c r="AZ22" s="709"/>
    </row>
    <row r="23" spans="1:52" s="198" customFormat="1" ht="12.95" customHeight="1">
      <c r="A23" s="124"/>
      <c r="B23" s="124" t="s">
        <v>497</v>
      </c>
      <c r="C23" s="124"/>
      <c r="D23" s="124"/>
      <c r="E23" s="124"/>
      <c r="F23" s="124"/>
      <c r="G23" s="124"/>
      <c r="H23" s="124"/>
      <c r="I23" s="124"/>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0"/>
      <c r="AM23" s="700"/>
      <c r="AQ23" s="705"/>
      <c r="AR23" s="705"/>
      <c r="AZ23" s="709"/>
    </row>
    <row r="24" spans="1:52" s="198" customFormat="1" ht="12.95" customHeight="1">
      <c r="A24" s="124" t="s">
        <v>733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P24" s="119"/>
      <c r="AQ24" s="705"/>
      <c r="AR24" s="705"/>
      <c r="AZ24" s="709"/>
    </row>
    <row r="25" spans="1:52" s="198" customFormat="1" ht="12.95" customHeight="1">
      <c r="A25" s="124"/>
      <c r="B25" s="124" t="s">
        <v>546</v>
      </c>
      <c r="C25" s="124"/>
      <c r="D25" s="124"/>
      <c r="E25" s="124"/>
      <c r="F25" s="124"/>
      <c r="G25" s="124"/>
      <c r="H25" s="124"/>
      <c r="I25" s="124"/>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Q25" s="705"/>
      <c r="AR25" s="705"/>
      <c r="AZ25" s="709"/>
    </row>
    <row r="26" spans="1:52" s="198" customFormat="1" ht="12.95" customHeight="1">
      <c r="A26" s="124"/>
      <c r="B26" s="124" t="s">
        <v>547</v>
      </c>
      <c r="C26" s="124"/>
      <c r="D26" s="124"/>
      <c r="E26" s="124"/>
      <c r="F26" s="124"/>
      <c r="G26" s="124"/>
      <c r="H26" s="124"/>
      <c r="I26" s="124"/>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Q26" s="705"/>
      <c r="AR26" s="705"/>
      <c r="AZ26" s="709"/>
    </row>
    <row r="27" spans="1:52" s="198" customFormat="1" ht="12.95" customHeight="1">
      <c r="A27" s="124"/>
      <c r="B27" s="124" t="s">
        <v>548</v>
      </c>
      <c r="C27" s="124"/>
      <c r="D27" s="124"/>
      <c r="E27" s="124"/>
      <c r="F27" s="124"/>
      <c r="G27" s="124"/>
      <c r="H27" s="124"/>
      <c r="I27" s="12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Q27" s="705"/>
      <c r="AR27" s="705"/>
      <c r="AZ27" s="709"/>
    </row>
    <row r="28" spans="1:52" s="198" customFormat="1" ht="12.95" customHeight="1">
      <c r="A28" s="124"/>
      <c r="B28" s="124" t="s">
        <v>549</v>
      </c>
      <c r="C28" s="124"/>
      <c r="D28" s="124"/>
      <c r="E28" s="124"/>
      <c r="F28" s="124"/>
      <c r="G28" s="124"/>
      <c r="H28" s="124"/>
      <c r="I28" s="124"/>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Q28" s="705"/>
      <c r="AR28" s="705"/>
      <c r="AZ28" s="709"/>
    </row>
    <row r="29" spans="1:52" s="198" customFormat="1" ht="12.95" customHeight="1">
      <c r="A29" s="128"/>
      <c r="B29" s="128" t="s">
        <v>497</v>
      </c>
      <c r="C29" s="128"/>
      <c r="D29" s="128"/>
      <c r="E29" s="128"/>
      <c r="F29" s="128"/>
      <c r="G29" s="128"/>
      <c r="H29" s="128"/>
      <c r="I29" s="128"/>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Q29" s="705"/>
      <c r="AR29" s="705"/>
      <c r="AZ29" s="709"/>
    </row>
    <row r="30" spans="1:52" ht="12.95" customHeight="1">
      <c r="A30" s="124" t="s">
        <v>56</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P30" s="704" t="str">
        <f>IF(AND(K36="",K47=""),"",A30)</f>
        <v/>
      </c>
      <c r="AQ30" s="705"/>
      <c r="AR30" s="705"/>
    </row>
    <row r="31" spans="1:52" ht="12.95" customHeight="1">
      <c r="A31" s="124" t="s">
        <v>729</v>
      </c>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Q31" s="705"/>
      <c r="AR31" s="705"/>
    </row>
    <row r="32" spans="1:52" ht="12.95" customHeight="1">
      <c r="A32" s="124"/>
      <c r="B32" s="124" t="s">
        <v>719</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Q32" s="705"/>
      <c r="AR32" s="705"/>
    </row>
    <row r="33" spans="1:44" ht="12.95" customHeight="1">
      <c r="A33" s="124"/>
      <c r="B33" s="124"/>
      <c r="C33" s="124"/>
      <c r="D33" s="125"/>
      <c r="E33" s="125"/>
      <c r="F33" s="125"/>
      <c r="G33" s="125"/>
      <c r="H33" s="125"/>
      <c r="I33" s="125"/>
      <c r="J33" s="125"/>
      <c r="K33" s="125"/>
      <c r="L33" s="124"/>
      <c r="M33" s="124"/>
      <c r="N33" s="124"/>
      <c r="O33" s="125" t="s">
        <v>206</v>
      </c>
      <c r="P33" s="204"/>
      <c r="Q33" s="204"/>
      <c r="R33" s="204"/>
      <c r="S33" s="124" t="s">
        <v>472</v>
      </c>
      <c r="T33" s="124"/>
      <c r="U33" s="124"/>
      <c r="V33" s="124"/>
      <c r="W33" s="124"/>
      <c r="X33" s="125" t="s">
        <v>211</v>
      </c>
      <c r="Y33" s="204"/>
      <c r="Z33" s="218"/>
      <c r="AA33" s="218"/>
      <c r="AB33" s="218"/>
      <c r="AC33" s="120" t="s">
        <v>625</v>
      </c>
      <c r="AE33" s="124"/>
      <c r="AF33" s="124" t="s">
        <v>448</v>
      </c>
      <c r="AG33" s="258"/>
      <c r="AH33" s="258"/>
      <c r="AI33" s="258"/>
      <c r="AJ33" s="258"/>
      <c r="AK33" s="258"/>
      <c r="AL33" s="258"/>
      <c r="AM33" s="122" t="s">
        <v>581</v>
      </c>
      <c r="AQ33" s="705"/>
      <c r="AR33" s="705"/>
    </row>
    <row r="34" spans="1:44" ht="12.95" customHeight="1">
      <c r="A34" s="124"/>
      <c r="B34" s="124"/>
      <c r="C34" s="124"/>
      <c r="D34" s="125"/>
      <c r="E34" s="125"/>
      <c r="F34" s="125"/>
      <c r="G34" s="125"/>
      <c r="H34" s="125"/>
      <c r="I34" s="125"/>
      <c r="J34" s="125"/>
      <c r="K34" s="125"/>
      <c r="L34" s="124"/>
      <c r="M34" s="124"/>
      <c r="N34" s="124"/>
      <c r="O34" s="124" t="s">
        <v>717</v>
      </c>
      <c r="P34" s="124"/>
      <c r="Q34" s="124"/>
      <c r="R34" s="124"/>
      <c r="S34" s="124"/>
      <c r="T34" s="124"/>
      <c r="U34" s="124"/>
      <c r="V34" s="124"/>
      <c r="W34" s="124"/>
      <c r="X34" s="124"/>
      <c r="Y34" s="124"/>
      <c r="Z34" s="124"/>
      <c r="AA34" s="124"/>
      <c r="AB34" s="124"/>
      <c r="AC34" s="124"/>
      <c r="AD34" s="124"/>
      <c r="AE34" s="124"/>
      <c r="AF34" s="124" t="s">
        <v>448</v>
      </c>
      <c r="AG34" s="258"/>
      <c r="AH34" s="258"/>
      <c r="AI34" s="258"/>
      <c r="AJ34" s="258"/>
      <c r="AK34" s="258"/>
      <c r="AL34" s="258"/>
      <c r="AM34" s="122" t="s">
        <v>581</v>
      </c>
      <c r="AQ34" s="705"/>
      <c r="AR34" s="705"/>
    </row>
    <row r="35" spans="1:44" ht="12.95" customHeight="1">
      <c r="A35" s="124"/>
      <c r="B35" s="124" t="s">
        <v>253</v>
      </c>
      <c r="C35" s="124"/>
      <c r="D35" s="124"/>
      <c r="E35" s="124"/>
      <c r="F35" s="124"/>
      <c r="G35" s="124"/>
      <c r="H35" s="124"/>
      <c r="I35" s="124"/>
      <c r="J35" s="124"/>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Q35" s="705"/>
      <c r="AR35" s="705"/>
    </row>
    <row r="36" spans="1:44" ht="12.95" customHeight="1">
      <c r="A36" s="124"/>
      <c r="B36" s="124" t="s">
        <v>461</v>
      </c>
      <c r="C36" s="124"/>
      <c r="D36" s="124"/>
      <c r="E36" s="124"/>
      <c r="F36" s="124"/>
      <c r="G36" s="124"/>
      <c r="H36" s="124"/>
      <c r="I36" s="124"/>
      <c r="J36" s="124"/>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Q36" s="705"/>
      <c r="AR36" s="705"/>
    </row>
    <row r="37" spans="1:44" ht="12.95" customHeight="1">
      <c r="A37" s="124"/>
      <c r="B37" s="124" t="s">
        <v>429</v>
      </c>
      <c r="C37" s="124"/>
      <c r="D37" s="124"/>
      <c r="E37" s="124"/>
      <c r="F37" s="124"/>
      <c r="G37" s="124"/>
      <c r="H37" s="124"/>
      <c r="I37" s="124"/>
      <c r="J37" s="124"/>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Q37" s="705"/>
      <c r="AR37" s="705"/>
    </row>
    <row r="38" spans="1:44" ht="12.95" customHeight="1">
      <c r="A38" s="124"/>
      <c r="B38" s="124"/>
      <c r="C38" s="124"/>
      <c r="D38" s="124"/>
      <c r="E38" s="124"/>
      <c r="F38" s="124"/>
      <c r="G38" s="124"/>
      <c r="H38" s="124"/>
      <c r="I38" s="124"/>
      <c r="J38" s="124"/>
      <c r="K38" s="124"/>
      <c r="L38" s="125" t="s">
        <v>206</v>
      </c>
      <c r="M38" s="204"/>
      <c r="N38" s="204"/>
      <c r="O38" s="204"/>
      <c r="P38" s="124" t="s">
        <v>622</v>
      </c>
      <c r="Q38" s="124"/>
      <c r="R38" s="124"/>
      <c r="S38" s="124"/>
      <c r="T38" s="124"/>
      <c r="U38" s="124"/>
      <c r="V38" s="124"/>
      <c r="W38" s="125" t="s">
        <v>206</v>
      </c>
      <c r="X38" s="204"/>
      <c r="Y38" s="218"/>
      <c r="Z38" s="218"/>
      <c r="AA38" s="218"/>
      <c r="AB38" s="120" t="s">
        <v>230</v>
      </c>
      <c r="AC38" s="124"/>
      <c r="AD38" s="124"/>
      <c r="AE38" s="124"/>
      <c r="AF38" s="124"/>
      <c r="AG38" s="258"/>
      <c r="AH38" s="258"/>
      <c r="AI38" s="258"/>
      <c r="AJ38" s="258"/>
      <c r="AK38" s="258"/>
      <c r="AL38" s="258"/>
      <c r="AM38" s="122" t="s">
        <v>581</v>
      </c>
      <c r="AQ38" s="705"/>
      <c r="AR38" s="705"/>
    </row>
    <row r="39" spans="1:44" ht="12.95" customHeight="1">
      <c r="A39" s="124"/>
      <c r="B39" s="124" t="s">
        <v>552</v>
      </c>
      <c r="C39" s="124"/>
      <c r="D39" s="124"/>
      <c r="E39" s="124"/>
      <c r="F39" s="124"/>
      <c r="G39" s="124"/>
      <c r="H39" s="124"/>
      <c r="I39" s="124"/>
      <c r="J39" s="12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Q39" s="705"/>
      <c r="AR39" s="705"/>
    </row>
    <row r="40" spans="1:44" ht="12.95" customHeight="1">
      <c r="A40" s="124"/>
      <c r="B40" s="124" t="s">
        <v>428</v>
      </c>
      <c r="C40" s="124"/>
      <c r="D40" s="124"/>
      <c r="E40" s="124"/>
      <c r="F40" s="124"/>
      <c r="G40" s="124"/>
      <c r="H40" s="124"/>
      <c r="I40" s="124"/>
      <c r="J40" s="124"/>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Q40" s="705"/>
      <c r="AR40" s="705"/>
    </row>
    <row r="41" spans="1:44" ht="12.95" customHeight="1">
      <c r="A41" s="124"/>
      <c r="B41" s="124" t="s">
        <v>555</v>
      </c>
      <c r="C41" s="124"/>
      <c r="D41" s="124"/>
      <c r="E41" s="124"/>
      <c r="F41" s="124"/>
      <c r="G41" s="124"/>
      <c r="H41" s="124"/>
      <c r="I41" s="124"/>
      <c r="J41" s="12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Q41" s="705"/>
      <c r="AR41" s="705"/>
    </row>
    <row r="42" spans="1:44" ht="12.95" customHeight="1">
      <c r="A42" s="124" t="s">
        <v>1010</v>
      </c>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Q42" s="705"/>
      <c r="AR42" s="705"/>
    </row>
    <row r="43" spans="1:44" ht="12.95" customHeight="1">
      <c r="A43" s="124"/>
      <c r="B43" s="124" t="s">
        <v>719</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Q43" s="705"/>
      <c r="AR43" s="705"/>
    </row>
    <row r="44" spans="1:44" ht="12.95" customHeight="1">
      <c r="A44" s="124"/>
      <c r="B44" s="124"/>
      <c r="C44" s="124"/>
      <c r="D44" s="125"/>
      <c r="E44" s="125"/>
      <c r="F44" s="125"/>
      <c r="G44" s="125"/>
      <c r="H44" s="125"/>
      <c r="I44" s="125"/>
      <c r="J44" s="125"/>
      <c r="K44" s="125"/>
      <c r="L44" s="124"/>
      <c r="M44" s="124"/>
      <c r="N44" s="124"/>
      <c r="O44" s="125" t="s">
        <v>206</v>
      </c>
      <c r="P44" s="204"/>
      <c r="Q44" s="204"/>
      <c r="R44" s="204"/>
      <c r="S44" s="124" t="s">
        <v>472</v>
      </c>
      <c r="T44" s="124"/>
      <c r="U44" s="124"/>
      <c r="V44" s="124"/>
      <c r="W44" s="124"/>
      <c r="X44" s="125" t="s">
        <v>211</v>
      </c>
      <c r="Y44" s="204"/>
      <c r="Z44" s="218"/>
      <c r="AA44" s="218"/>
      <c r="AB44" s="218"/>
      <c r="AC44" s="120" t="s">
        <v>625</v>
      </c>
      <c r="AE44" s="124"/>
      <c r="AF44" s="124" t="s">
        <v>448</v>
      </c>
      <c r="AG44" s="258"/>
      <c r="AH44" s="258"/>
      <c r="AI44" s="258"/>
      <c r="AJ44" s="258"/>
      <c r="AK44" s="258"/>
      <c r="AL44" s="258"/>
      <c r="AM44" s="122" t="s">
        <v>581</v>
      </c>
      <c r="AQ44" s="705"/>
      <c r="AR44" s="705"/>
    </row>
    <row r="45" spans="1:44" ht="12.95" customHeight="1">
      <c r="A45" s="124"/>
      <c r="B45" s="124"/>
      <c r="C45" s="124"/>
      <c r="D45" s="125"/>
      <c r="E45" s="125"/>
      <c r="F45" s="125"/>
      <c r="G45" s="125"/>
      <c r="H45" s="125"/>
      <c r="I45" s="125"/>
      <c r="J45" s="125"/>
      <c r="K45" s="125"/>
      <c r="L45" s="124"/>
      <c r="M45" s="124"/>
      <c r="N45" s="124"/>
      <c r="O45" s="124" t="s">
        <v>717</v>
      </c>
      <c r="P45" s="124"/>
      <c r="Q45" s="124"/>
      <c r="R45" s="124"/>
      <c r="S45" s="124"/>
      <c r="T45" s="124"/>
      <c r="U45" s="124"/>
      <c r="V45" s="124"/>
      <c r="W45" s="124"/>
      <c r="X45" s="124"/>
      <c r="Y45" s="124"/>
      <c r="Z45" s="124"/>
      <c r="AA45" s="124"/>
      <c r="AB45" s="124"/>
      <c r="AC45" s="124"/>
      <c r="AD45" s="124"/>
      <c r="AE45" s="124"/>
      <c r="AF45" s="124" t="s">
        <v>448</v>
      </c>
      <c r="AG45" s="258"/>
      <c r="AH45" s="258"/>
      <c r="AI45" s="258"/>
      <c r="AJ45" s="258"/>
      <c r="AK45" s="258"/>
      <c r="AL45" s="258"/>
      <c r="AM45" s="122" t="s">
        <v>581</v>
      </c>
      <c r="AQ45" s="705"/>
      <c r="AR45" s="705"/>
    </row>
    <row r="46" spans="1:44" ht="12.95" customHeight="1">
      <c r="A46" s="124"/>
      <c r="B46" s="124" t="s">
        <v>253</v>
      </c>
      <c r="C46" s="124"/>
      <c r="D46" s="124"/>
      <c r="E46" s="124"/>
      <c r="F46" s="124"/>
      <c r="G46" s="124"/>
      <c r="H46" s="124"/>
      <c r="I46" s="124"/>
      <c r="J46" s="124"/>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Q46" s="705"/>
      <c r="AR46" s="705"/>
    </row>
    <row r="47" spans="1:44" ht="12.95" customHeight="1">
      <c r="A47" s="124"/>
      <c r="B47" s="124" t="s">
        <v>461</v>
      </c>
      <c r="C47" s="124"/>
      <c r="D47" s="124"/>
      <c r="E47" s="124"/>
      <c r="F47" s="124"/>
      <c r="G47" s="124"/>
      <c r="H47" s="124"/>
      <c r="I47" s="124"/>
      <c r="J47" s="124"/>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Q47" s="705"/>
      <c r="AR47" s="705"/>
    </row>
    <row r="48" spans="1:44" ht="12.95" customHeight="1">
      <c r="A48" s="124"/>
      <c r="B48" s="124" t="s">
        <v>429</v>
      </c>
      <c r="C48" s="124"/>
      <c r="D48" s="124"/>
      <c r="E48" s="124"/>
      <c r="F48" s="124"/>
      <c r="G48" s="124"/>
      <c r="H48" s="124"/>
      <c r="I48" s="124"/>
      <c r="J48" s="124"/>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Q48" s="705"/>
      <c r="AR48" s="705"/>
    </row>
    <row r="49" spans="1:45" ht="12.95" customHeight="1">
      <c r="A49" s="124"/>
      <c r="B49" s="124"/>
      <c r="C49" s="124"/>
      <c r="D49" s="124"/>
      <c r="E49" s="124"/>
      <c r="F49" s="124"/>
      <c r="G49" s="124"/>
      <c r="H49" s="124"/>
      <c r="I49" s="124"/>
      <c r="J49" s="124"/>
      <c r="K49" s="124"/>
      <c r="L49" s="125" t="s">
        <v>206</v>
      </c>
      <c r="M49" s="204"/>
      <c r="N49" s="204"/>
      <c r="O49" s="204"/>
      <c r="P49" s="124" t="s">
        <v>622</v>
      </c>
      <c r="Q49" s="124"/>
      <c r="R49" s="124"/>
      <c r="S49" s="124"/>
      <c r="T49" s="124"/>
      <c r="U49" s="124"/>
      <c r="V49" s="124"/>
      <c r="W49" s="125" t="s">
        <v>206</v>
      </c>
      <c r="X49" s="204"/>
      <c r="Y49" s="218"/>
      <c r="Z49" s="218"/>
      <c r="AA49" s="218"/>
      <c r="AB49" s="120" t="s">
        <v>230</v>
      </c>
      <c r="AC49" s="124"/>
      <c r="AD49" s="124"/>
      <c r="AE49" s="124"/>
      <c r="AF49" s="124"/>
      <c r="AG49" s="258"/>
      <c r="AH49" s="258"/>
      <c r="AI49" s="258"/>
      <c r="AJ49" s="258"/>
      <c r="AK49" s="258"/>
      <c r="AL49" s="258"/>
      <c r="AM49" s="122" t="s">
        <v>581</v>
      </c>
      <c r="AQ49" s="705"/>
      <c r="AR49" s="705"/>
    </row>
    <row r="50" spans="1:45" ht="12.95" customHeight="1">
      <c r="A50" s="124"/>
      <c r="B50" s="124" t="s">
        <v>552</v>
      </c>
      <c r="C50" s="124"/>
      <c r="D50" s="124"/>
      <c r="E50" s="124"/>
      <c r="F50" s="124"/>
      <c r="G50" s="124"/>
      <c r="H50" s="124"/>
      <c r="I50" s="124"/>
      <c r="J50" s="12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Q50" s="705"/>
      <c r="AR50" s="705"/>
    </row>
    <row r="51" spans="1:45" ht="12.95" customHeight="1">
      <c r="A51" s="124"/>
      <c r="B51" s="124" t="s">
        <v>428</v>
      </c>
      <c r="C51" s="124"/>
      <c r="D51" s="124"/>
      <c r="E51" s="124"/>
      <c r="F51" s="124"/>
      <c r="G51" s="124"/>
      <c r="H51" s="124"/>
      <c r="I51" s="124"/>
      <c r="J51" s="124"/>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Q51" s="705"/>
      <c r="AR51" s="705"/>
    </row>
    <row r="52" spans="1:45" ht="12.95" customHeight="1">
      <c r="A52" s="124"/>
      <c r="B52" s="124" t="s">
        <v>555</v>
      </c>
      <c r="C52" s="124"/>
      <c r="D52" s="124"/>
      <c r="E52" s="124"/>
      <c r="F52" s="124"/>
      <c r="G52" s="124"/>
      <c r="H52" s="124"/>
      <c r="I52" s="124"/>
      <c r="J52" s="12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Q52" s="705"/>
      <c r="AR52" s="705"/>
    </row>
    <row r="53" spans="1:45" ht="12.95" customHeight="1">
      <c r="A53" s="121" t="s">
        <v>725</v>
      </c>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2"/>
      <c r="AG53" s="122"/>
      <c r="AH53" s="122"/>
      <c r="AI53" s="122"/>
      <c r="AJ53" s="122"/>
      <c r="AK53" s="122"/>
      <c r="AL53" s="122"/>
      <c r="AM53" s="122"/>
      <c r="AO53" s="702"/>
      <c r="AS53" s="706"/>
    </row>
    <row r="54" spans="1:45" ht="12.95" customHeight="1">
      <c r="A54" s="122" t="s">
        <v>807</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O54" s="703"/>
      <c r="AP54" s="703"/>
      <c r="AQ54" s="703"/>
      <c r="AR54" s="703"/>
      <c r="AS54" s="707"/>
    </row>
    <row r="55" spans="1:45">
      <c r="A55" s="129" t="s">
        <v>442</v>
      </c>
      <c r="B55" s="129"/>
      <c r="C55" s="129"/>
      <c r="D55" s="129"/>
      <c r="E55" s="129"/>
      <c r="F55" s="129"/>
      <c r="G55" s="129"/>
      <c r="H55" s="129"/>
      <c r="I55" s="129"/>
      <c r="J55" s="129"/>
      <c r="K55" s="129"/>
      <c r="L55" s="129"/>
      <c r="M55" s="129"/>
      <c r="N55" s="129"/>
      <c r="O55" s="129"/>
      <c r="P55" s="129"/>
      <c r="Q55" s="129"/>
      <c r="R55" s="129"/>
      <c r="S55" s="129"/>
      <c r="T55" s="212" t="s">
        <v>206</v>
      </c>
      <c r="U55" s="214" t="s">
        <v>374</v>
      </c>
      <c r="V55" s="214"/>
      <c r="W55" s="214"/>
      <c r="X55" s="214"/>
      <c r="Y55" s="214"/>
      <c r="Z55" s="214"/>
      <c r="AA55" s="214"/>
      <c r="AB55" s="214"/>
      <c r="AC55" s="247" t="s">
        <v>540</v>
      </c>
      <c r="AD55" s="212" t="s">
        <v>206</v>
      </c>
      <c r="AE55" s="214" t="s">
        <v>520</v>
      </c>
      <c r="AF55" s="214"/>
      <c r="AG55" s="214"/>
      <c r="AH55" s="214"/>
      <c r="AI55" s="214"/>
      <c r="AJ55" s="129"/>
      <c r="AK55" s="129"/>
      <c r="AL55" s="247" t="s">
        <v>540</v>
      </c>
      <c r="AM55" s="129"/>
      <c r="AP55" s="704" t="str">
        <f>IF(COUNTA(N56:P95,U56:AB95,AE56:AJ95,U97:AB106,AE97:AJ106)=0,"",A55)</f>
        <v/>
      </c>
      <c r="AQ55" s="705"/>
      <c r="AR55" s="705"/>
    </row>
    <row r="56" spans="1:45">
      <c r="A56" s="124"/>
      <c r="B56" s="124" t="s">
        <v>328</v>
      </c>
      <c r="C56" s="124"/>
      <c r="D56" s="124"/>
      <c r="E56" s="124"/>
      <c r="F56" s="124"/>
      <c r="G56" s="124"/>
      <c r="H56" s="124"/>
      <c r="I56" s="122"/>
      <c r="J56" s="122"/>
      <c r="K56" s="122"/>
      <c r="L56" s="122"/>
      <c r="M56" s="124" t="s">
        <v>206</v>
      </c>
      <c r="N56" s="190"/>
      <c r="O56" s="190"/>
      <c r="P56" s="190"/>
      <c r="Q56" s="124" t="s">
        <v>487</v>
      </c>
      <c r="R56" s="124"/>
      <c r="S56" s="124"/>
      <c r="T56" s="125" t="s">
        <v>206</v>
      </c>
      <c r="U56" s="204"/>
      <c r="V56" s="204"/>
      <c r="W56" s="204"/>
      <c r="X56" s="204"/>
      <c r="Y56" s="204"/>
      <c r="Z56" s="204"/>
      <c r="AA56" s="204"/>
      <c r="AB56" s="204"/>
      <c r="AC56" s="120" t="s">
        <v>540</v>
      </c>
      <c r="AD56" s="125" t="s">
        <v>206</v>
      </c>
      <c r="AE56" s="252"/>
      <c r="AF56" s="252"/>
      <c r="AG56" s="252"/>
      <c r="AH56" s="252"/>
      <c r="AI56" s="252"/>
      <c r="AJ56" s="252"/>
      <c r="AK56" s="124" t="s">
        <v>594</v>
      </c>
      <c r="AL56" s="120" t="s">
        <v>540</v>
      </c>
      <c r="AM56" s="124"/>
      <c r="AQ56" s="705"/>
      <c r="AR56" s="705"/>
    </row>
    <row r="57" spans="1:45">
      <c r="A57" s="124"/>
      <c r="B57" s="124"/>
      <c r="C57" s="124"/>
      <c r="D57" s="124"/>
      <c r="E57" s="124"/>
      <c r="F57" s="124"/>
      <c r="G57" s="124"/>
      <c r="H57" s="124"/>
      <c r="I57" s="124"/>
      <c r="J57" s="124"/>
      <c r="K57" s="124"/>
      <c r="L57" s="124"/>
      <c r="M57" s="124"/>
      <c r="N57" s="701"/>
      <c r="O57" s="701"/>
      <c r="P57" s="701"/>
      <c r="Q57" s="124"/>
      <c r="R57" s="124"/>
      <c r="S57" s="124"/>
      <c r="T57" s="125" t="s">
        <v>206</v>
      </c>
      <c r="U57" s="204"/>
      <c r="V57" s="204"/>
      <c r="W57" s="204"/>
      <c r="X57" s="204"/>
      <c r="Y57" s="204"/>
      <c r="Z57" s="204"/>
      <c r="AA57" s="204"/>
      <c r="AB57" s="204"/>
      <c r="AC57" s="120" t="s">
        <v>540</v>
      </c>
      <c r="AD57" s="125" t="s">
        <v>206</v>
      </c>
      <c r="AE57" s="252"/>
      <c r="AF57" s="252"/>
      <c r="AG57" s="252"/>
      <c r="AH57" s="252"/>
      <c r="AI57" s="252"/>
      <c r="AJ57" s="252"/>
      <c r="AK57" s="124" t="s">
        <v>594</v>
      </c>
      <c r="AL57" s="120" t="s">
        <v>540</v>
      </c>
      <c r="AM57" s="124"/>
      <c r="AQ57" s="705"/>
      <c r="AR57" s="705"/>
    </row>
    <row r="58" spans="1:45">
      <c r="A58" s="124"/>
      <c r="B58" s="124"/>
      <c r="C58" s="124"/>
      <c r="D58" s="124"/>
      <c r="E58" s="124"/>
      <c r="F58" s="124"/>
      <c r="G58" s="124"/>
      <c r="H58" s="124"/>
      <c r="I58" s="124"/>
      <c r="J58" s="124"/>
      <c r="K58" s="124"/>
      <c r="L58" s="124"/>
      <c r="M58" s="124" t="s">
        <v>206</v>
      </c>
      <c r="N58" s="190"/>
      <c r="O58" s="190"/>
      <c r="P58" s="190"/>
      <c r="Q58" s="124" t="s">
        <v>487</v>
      </c>
      <c r="R58" s="124"/>
      <c r="S58" s="124"/>
      <c r="T58" s="125" t="s">
        <v>206</v>
      </c>
      <c r="U58" s="204"/>
      <c r="V58" s="204"/>
      <c r="W58" s="204"/>
      <c r="X58" s="204"/>
      <c r="Y58" s="204"/>
      <c r="Z58" s="204"/>
      <c r="AA58" s="204"/>
      <c r="AB58" s="204"/>
      <c r="AC58" s="120" t="s">
        <v>540</v>
      </c>
      <c r="AD58" s="125" t="s">
        <v>206</v>
      </c>
      <c r="AE58" s="252"/>
      <c r="AF58" s="252"/>
      <c r="AG58" s="252"/>
      <c r="AH58" s="252"/>
      <c r="AI58" s="252"/>
      <c r="AJ58" s="252"/>
      <c r="AK58" s="124" t="s">
        <v>594</v>
      </c>
      <c r="AL58" s="120" t="s">
        <v>540</v>
      </c>
      <c r="AM58" s="124"/>
      <c r="AQ58" s="705"/>
      <c r="AR58" s="705"/>
    </row>
    <row r="59" spans="1:45">
      <c r="A59" s="124"/>
      <c r="B59" s="124"/>
      <c r="C59" s="124"/>
      <c r="D59" s="124"/>
      <c r="E59" s="124"/>
      <c r="F59" s="124"/>
      <c r="G59" s="124"/>
      <c r="H59" s="124"/>
      <c r="I59" s="124"/>
      <c r="J59" s="124"/>
      <c r="K59" s="124"/>
      <c r="L59" s="122"/>
      <c r="M59" s="124"/>
      <c r="N59" s="701"/>
      <c r="O59" s="701"/>
      <c r="P59" s="701"/>
      <c r="Q59" s="124"/>
      <c r="R59" s="124"/>
      <c r="S59" s="124"/>
      <c r="T59" s="125" t="s">
        <v>206</v>
      </c>
      <c r="U59" s="204"/>
      <c r="V59" s="204"/>
      <c r="W59" s="204"/>
      <c r="X59" s="204"/>
      <c r="Y59" s="204"/>
      <c r="Z59" s="204"/>
      <c r="AA59" s="204"/>
      <c r="AB59" s="204"/>
      <c r="AC59" s="120" t="s">
        <v>540</v>
      </c>
      <c r="AD59" s="125" t="s">
        <v>206</v>
      </c>
      <c r="AE59" s="252"/>
      <c r="AF59" s="252"/>
      <c r="AG59" s="252"/>
      <c r="AH59" s="252"/>
      <c r="AI59" s="252"/>
      <c r="AJ59" s="252"/>
      <c r="AK59" s="124" t="s">
        <v>594</v>
      </c>
      <c r="AL59" s="120" t="s">
        <v>540</v>
      </c>
      <c r="AM59" s="124"/>
      <c r="AQ59" s="705"/>
      <c r="AR59" s="705"/>
    </row>
    <row r="60" spans="1:45">
      <c r="A60" s="124"/>
      <c r="B60" s="124"/>
      <c r="C60" s="124"/>
      <c r="D60" s="124"/>
      <c r="E60" s="124"/>
      <c r="F60" s="124"/>
      <c r="G60" s="124"/>
      <c r="H60" s="124"/>
      <c r="I60" s="122"/>
      <c r="J60" s="122"/>
      <c r="K60" s="122"/>
      <c r="L60" s="124"/>
      <c r="M60" s="124" t="s">
        <v>206</v>
      </c>
      <c r="N60" s="190"/>
      <c r="O60" s="190"/>
      <c r="P60" s="190"/>
      <c r="Q60" s="124" t="s">
        <v>487</v>
      </c>
      <c r="R60" s="124"/>
      <c r="S60" s="124"/>
      <c r="T60" s="125" t="s">
        <v>206</v>
      </c>
      <c r="U60" s="204"/>
      <c r="V60" s="204"/>
      <c r="W60" s="204"/>
      <c r="X60" s="204"/>
      <c r="Y60" s="204"/>
      <c r="Z60" s="204"/>
      <c r="AA60" s="204"/>
      <c r="AB60" s="204"/>
      <c r="AC60" s="120" t="s">
        <v>540</v>
      </c>
      <c r="AD60" s="125" t="s">
        <v>206</v>
      </c>
      <c r="AE60" s="252"/>
      <c r="AF60" s="252"/>
      <c r="AG60" s="252"/>
      <c r="AH60" s="252"/>
      <c r="AI60" s="252"/>
      <c r="AJ60" s="252"/>
      <c r="AK60" s="124" t="s">
        <v>594</v>
      </c>
      <c r="AL60" s="120" t="s">
        <v>540</v>
      </c>
      <c r="AM60" s="124"/>
      <c r="AQ60" s="705"/>
      <c r="AR60" s="705"/>
    </row>
    <row r="61" spans="1:45">
      <c r="A61" s="124"/>
      <c r="B61" s="124"/>
      <c r="C61" s="124"/>
      <c r="D61" s="124"/>
      <c r="E61" s="124"/>
      <c r="F61" s="124"/>
      <c r="G61" s="124"/>
      <c r="H61" s="124"/>
      <c r="I61" s="124"/>
      <c r="J61" s="124"/>
      <c r="K61" s="124"/>
      <c r="L61" s="124"/>
      <c r="M61" s="124"/>
      <c r="N61" s="701"/>
      <c r="O61" s="701"/>
      <c r="P61" s="701"/>
      <c r="Q61" s="124"/>
      <c r="R61" s="124"/>
      <c r="S61" s="124"/>
      <c r="T61" s="125" t="s">
        <v>206</v>
      </c>
      <c r="U61" s="204"/>
      <c r="V61" s="204"/>
      <c r="W61" s="204"/>
      <c r="X61" s="204"/>
      <c r="Y61" s="204"/>
      <c r="Z61" s="204"/>
      <c r="AA61" s="204"/>
      <c r="AB61" s="204"/>
      <c r="AC61" s="120" t="s">
        <v>540</v>
      </c>
      <c r="AD61" s="125" t="s">
        <v>206</v>
      </c>
      <c r="AE61" s="252"/>
      <c r="AF61" s="252"/>
      <c r="AG61" s="252"/>
      <c r="AH61" s="252"/>
      <c r="AI61" s="252"/>
      <c r="AJ61" s="252"/>
      <c r="AK61" s="124" t="s">
        <v>594</v>
      </c>
      <c r="AL61" s="120" t="s">
        <v>540</v>
      </c>
      <c r="AM61" s="124"/>
      <c r="AQ61" s="705"/>
      <c r="AR61" s="705"/>
    </row>
    <row r="62" spans="1:45">
      <c r="A62" s="124"/>
      <c r="B62" s="124"/>
      <c r="C62" s="124"/>
      <c r="D62" s="124"/>
      <c r="E62" s="124"/>
      <c r="F62" s="124"/>
      <c r="G62" s="124"/>
      <c r="H62" s="124"/>
      <c r="I62" s="124"/>
      <c r="J62" s="124"/>
      <c r="K62" s="124"/>
      <c r="L62" s="122"/>
      <c r="M62" s="124" t="s">
        <v>206</v>
      </c>
      <c r="N62" s="190"/>
      <c r="O62" s="190"/>
      <c r="P62" s="190"/>
      <c r="Q62" s="124" t="s">
        <v>487</v>
      </c>
      <c r="R62" s="124"/>
      <c r="S62" s="124"/>
      <c r="T62" s="125" t="s">
        <v>206</v>
      </c>
      <c r="U62" s="204"/>
      <c r="V62" s="204"/>
      <c r="W62" s="204"/>
      <c r="X62" s="204"/>
      <c r="Y62" s="204"/>
      <c r="Z62" s="204"/>
      <c r="AA62" s="204"/>
      <c r="AB62" s="204"/>
      <c r="AC62" s="120" t="s">
        <v>540</v>
      </c>
      <c r="AD62" s="125" t="s">
        <v>206</v>
      </c>
      <c r="AE62" s="252"/>
      <c r="AF62" s="252"/>
      <c r="AG62" s="252"/>
      <c r="AH62" s="252"/>
      <c r="AI62" s="252"/>
      <c r="AJ62" s="252"/>
      <c r="AK62" s="124" t="s">
        <v>594</v>
      </c>
      <c r="AL62" s="120" t="s">
        <v>540</v>
      </c>
      <c r="AM62" s="124"/>
      <c r="AQ62" s="705"/>
      <c r="AR62" s="705"/>
    </row>
    <row r="63" spans="1:45">
      <c r="A63" s="124"/>
      <c r="B63" s="124"/>
      <c r="C63" s="124"/>
      <c r="D63" s="124"/>
      <c r="E63" s="124"/>
      <c r="F63" s="124"/>
      <c r="G63" s="124"/>
      <c r="H63" s="124"/>
      <c r="I63" s="122"/>
      <c r="J63" s="122"/>
      <c r="K63" s="122"/>
      <c r="L63" s="124"/>
      <c r="M63" s="124"/>
      <c r="N63" s="701"/>
      <c r="O63" s="701"/>
      <c r="P63" s="701"/>
      <c r="Q63" s="124"/>
      <c r="R63" s="124"/>
      <c r="S63" s="124"/>
      <c r="T63" s="125" t="s">
        <v>206</v>
      </c>
      <c r="U63" s="204"/>
      <c r="V63" s="204"/>
      <c r="W63" s="204"/>
      <c r="X63" s="204"/>
      <c r="Y63" s="204"/>
      <c r="Z63" s="204"/>
      <c r="AA63" s="204"/>
      <c r="AB63" s="204"/>
      <c r="AC63" s="120" t="s">
        <v>540</v>
      </c>
      <c r="AD63" s="125" t="s">
        <v>206</v>
      </c>
      <c r="AE63" s="252"/>
      <c r="AF63" s="252"/>
      <c r="AG63" s="252"/>
      <c r="AH63" s="252"/>
      <c r="AI63" s="252"/>
      <c r="AJ63" s="252"/>
      <c r="AK63" s="124" t="s">
        <v>594</v>
      </c>
      <c r="AL63" s="120" t="s">
        <v>540</v>
      </c>
      <c r="AM63" s="124"/>
      <c r="AQ63" s="705"/>
      <c r="AR63" s="705"/>
    </row>
    <row r="64" spans="1:45">
      <c r="A64" s="124"/>
      <c r="B64" s="124"/>
      <c r="C64" s="124"/>
      <c r="D64" s="124"/>
      <c r="E64" s="124"/>
      <c r="F64" s="124"/>
      <c r="G64" s="124"/>
      <c r="H64" s="124"/>
      <c r="I64" s="124"/>
      <c r="J64" s="124"/>
      <c r="K64" s="124"/>
      <c r="L64" s="124"/>
      <c r="M64" s="124" t="s">
        <v>206</v>
      </c>
      <c r="N64" s="190"/>
      <c r="O64" s="190"/>
      <c r="P64" s="190"/>
      <c r="Q64" s="124" t="s">
        <v>487</v>
      </c>
      <c r="R64" s="124"/>
      <c r="S64" s="124"/>
      <c r="T64" s="125" t="s">
        <v>206</v>
      </c>
      <c r="U64" s="204"/>
      <c r="V64" s="204"/>
      <c r="W64" s="204"/>
      <c r="X64" s="204"/>
      <c r="Y64" s="204"/>
      <c r="Z64" s="204"/>
      <c r="AA64" s="204"/>
      <c r="AB64" s="204"/>
      <c r="AC64" s="120" t="s">
        <v>540</v>
      </c>
      <c r="AD64" s="125" t="s">
        <v>206</v>
      </c>
      <c r="AE64" s="252"/>
      <c r="AF64" s="252"/>
      <c r="AG64" s="252"/>
      <c r="AH64" s="252"/>
      <c r="AI64" s="252"/>
      <c r="AJ64" s="252"/>
      <c r="AK64" s="124" t="s">
        <v>594</v>
      </c>
      <c r="AL64" s="120" t="s">
        <v>540</v>
      </c>
      <c r="AM64" s="124"/>
      <c r="AQ64" s="705"/>
      <c r="AR64" s="705"/>
    </row>
    <row r="65" spans="1:44">
      <c r="A65" s="124"/>
      <c r="B65" s="124"/>
      <c r="C65" s="124"/>
      <c r="D65" s="124"/>
      <c r="E65" s="124"/>
      <c r="F65" s="124"/>
      <c r="G65" s="124"/>
      <c r="H65" s="124"/>
      <c r="I65" s="124"/>
      <c r="J65" s="124"/>
      <c r="K65" s="124"/>
      <c r="L65" s="122"/>
      <c r="M65" s="124"/>
      <c r="N65" s="701"/>
      <c r="O65" s="701"/>
      <c r="P65" s="701"/>
      <c r="Q65" s="124"/>
      <c r="R65" s="124"/>
      <c r="S65" s="124"/>
      <c r="T65" s="125" t="s">
        <v>206</v>
      </c>
      <c r="U65" s="204"/>
      <c r="V65" s="204"/>
      <c r="W65" s="204"/>
      <c r="X65" s="204"/>
      <c r="Y65" s="204"/>
      <c r="Z65" s="204"/>
      <c r="AA65" s="204"/>
      <c r="AB65" s="204"/>
      <c r="AC65" s="120" t="s">
        <v>540</v>
      </c>
      <c r="AD65" s="125" t="s">
        <v>206</v>
      </c>
      <c r="AE65" s="252"/>
      <c r="AF65" s="252"/>
      <c r="AG65" s="252"/>
      <c r="AH65" s="252"/>
      <c r="AI65" s="252"/>
      <c r="AJ65" s="252"/>
      <c r="AK65" s="124" t="s">
        <v>594</v>
      </c>
      <c r="AL65" s="120" t="s">
        <v>540</v>
      </c>
      <c r="AM65" s="124"/>
      <c r="AQ65" s="705"/>
      <c r="AR65" s="705"/>
    </row>
    <row r="66" spans="1:44">
      <c r="A66" s="124"/>
      <c r="B66" s="124"/>
      <c r="C66" s="124"/>
      <c r="D66" s="124"/>
      <c r="E66" s="124"/>
      <c r="F66" s="124"/>
      <c r="G66" s="124"/>
      <c r="H66" s="124"/>
      <c r="I66" s="122"/>
      <c r="J66" s="122"/>
      <c r="K66" s="122"/>
      <c r="L66" s="124"/>
      <c r="M66" s="124" t="s">
        <v>206</v>
      </c>
      <c r="N66" s="190"/>
      <c r="O66" s="190"/>
      <c r="P66" s="190"/>
      <c r="Q66" s="124" t="s">
        <v>487</v>
      </c>
      <c r="R66" s="124"/>
      <c r="S66" s="124"/>
      <c r="T66" s="125" t="s">
        <v>206</v>
      </c>
      <c r="U66" s="204"/>
      <c r="V66" s="204"/>
      <c r="W66" s="204"/>
      <c r="X66" s="204"/>
      <c r="Y66" s="204"/>
      <c r="Z66" s="204"/>
      <c r="AA66" s="204"/>
      <c r="AB66" s="204"/>
      <c r="AC66" s="120" t="s">
        <v>540</v>
      </c>
      <c r="AD66" s="125" t="s">
        <v>206</v>
      </c>
      <c r="AE66" s="252"/>
      <c r="AF66" s="252"/>
      <c r="AG66" s="252"/>
      <c r="AH66" s="252"/>
      <c r="AI66" s="252"/>
      <c r="AJ66" s="252"/>
      <c r="AK66" s="124" t="s">
        <v>594</v>
      </c>
      <c r="AL66" s="120" t="s">
        <v>540</v>
      </c>
      <c r="AM66" s="124"/>
      <c r="AQ66" s="705"/>
      <c r="AR66" s="705"/>
    </row>
    <row r="67" spans="1:44">
      <c r="A67" s="124"/>
      <c r="B67" s="124"/>
      <c r="C67" s="124"/>
      <c r="D67" s="124"/>
      <c r="E67" s="124"/>
      <c r="F67" s="124"/>
      <c r="G67" s="124"/>
      <c r="H67" s="124"/>
      <c r="I67" s="124"/>
      <c r="J67" s="124"/>
      <c r="K67" s="124"/>
      <c r="L67" s="124"/>
      <c r="M67" s="124"/>
      <c r="N67" s="701"/>
      <c r="O67" s="701"/>
      <c r="P67" s="701"/>
      <c r="Q67" s="124"/>
      <c r="R67" s="124"/>
      <c r="S67" s="124"/>
      <c r="T67" s="125" t="s">
        <v>206</v>
      </c>
      <c r="U67" s="204"/>
      <c r="V67" s="204"/>
      <c r="W67" s="204"/>
      <c r="X67" s="204"/>
      <c r="Y67" s="204"/>
      <c r="Z67" s="204"/>
      <c r="AA67" s="204"/>
      <c r="AB67" s="204"/>
      <c r="AC67" s="120" t="s">
        <v>540</v>
      </c>
      <c r="AD67" s="125" t="s">
        <v>206</v>
      </c>
      <c r="AE67" s="252"/>
      <c r="AF67" s="252"/>
      <c r="AG67" s="252"/>
      <c r="AH67" s="252"/>
      <c r="AI67" s="252"/>
      <c r="AJ67" s="252"/>
      <c r="AK67" s="124" t="s">
        <v>594</v>
      </c>
      <c r="AL67" s="120" t="s">
        <v>540</v>
      </c>
      <c r="AM67" s="124"/>
      <c r="AQ67" s="705"/>
      <c r="AR67" s="705"/>
    </row>
    <row r="68" spans="1:44">
      <c r="A68" s="124"/>
      <c r="B68" s="124"/>
      <c r="C68" s="124"/>
      <c r="D68" s="124"/>
      <c r="E68" s="124"/>
      <c r="F68" s="124"/>
      <c r="G68" s="124"/>
      <c r="H68" s="124"/>
      <c r="I68" s="124"/>
      <c r="J68" s="124"/>
      <c r="K68" s="124"/>
      <c r="L68" s="122"/>
      <c r="M68" s="124" t="s">
        <v>206</v>
      </c>
      <c r="N68" s="190"/>
      <c r="O68" s="190"/>
      <c r="P68" s="190"/>
      <c r="Q68" s="124" t="s">
        <v>487</v>
      </c>
      <c r="R68" s="124"/>
      <c r="S68" s="124"/>
      <c r="T68" s="125" t="s">
        <v>206</v>
      </c>
      <c r="U68" s="204"/>
      <c r="V68" s="204"/>
      <c r="W68" s="204"/>
      <c r="X68" s="204"/>
      <c r="Y68" s="204"/>
      <c r="Z68" s="204"/>
      <c r="AA68" s="204"/>
      <c r="AB68" s="204"/>
      <c r="AC68" s="120" t="s">
        <v>540</v>
      </c>
      <c r="AD68" s="125" t="s">
        <v>206</v>
      </c>
      <c r="AE68" s="252"/>
      <c r="AF68" s="252"/>
      <c r="AG68" s="252"/>
      <c r="AH68" s="252"/>
      <c r="AI68" s="252"/>
      <c r="AJ68" s="252"/>
      <c r="AK68" s="124" t="s">
        <v>594</v>
      </c>
      <c r="AL68" s="120" t="s">
        <v>540</v>
      </c>
      <c r="AM68" s="124"/>
      <c r="AQ68" s="705"/>
      <c r="AR68" s="705"/>
    </row>
    <row r="69" spans="1:44">
      <c r="A69" s="124"/>
      <c r="B69" s="124"/>
      <c r="C69" s="124"/>
      <c r="D69" s="124"/>
      <c r="E69" s="124"/>
      <c r="F69" s="124"/>
      <c r="G69" s="124"/>
      <c r="H69" s="124"/>
      <c r="I69" s="124"/>
      <c r="J69" s="124"/>
      <c r="K69" s="124"/>
      <c r="L69" s="124"/>
      <c r="M69" s="124"/>
      <c r="N69" s="701"/>
      <c r="O69" s="701"/>
      <c r="P69" s="701"/>
      <c r="Q69" s="124"/>
      <c r="R69" s="124"/>
      <c r="S69" s="124"/>
      <c r="T69" s="125" t="s">
        <v>206</v>
      </c>
      <c r="U69" s="204"/>
      <c r="V69" s="204"/>
      <c r="W69" s="204"/>
      <c r="X69" s="204"/>
      <c r="Y69" s="204"/>
      <c r="Z69" s="204"/>
      <c r="AA69" s="204"/>
      <c r="AB69" s="204"/>
      <c r="AC69" s="120" t="s">
        <v>540</v>
      </c>
      <c r="AD69" s="125" t="s">
        <v>206</v>
      </c>
      <c r="AE69" s="252"/>
      <c r="AF69" s="252"/>
      <c r="AG69" s="252"/>
      <c r="AH69" s="252"/>
      <c r="AI69" s="252"/>
      <c r="AJ69" s="252"/>
      <c r="AK69" s="124" t="s">
        <v>594</v>
      </c>
      <c r="AL69" s="120" t="s">
        <v>540</v>
      </c>
      <c r="AM69" s="124"/>
      <c r="AQ69" s="705"/>
      <c r="AR69" s="705"/>
    </row>
    <row r="70" spans="1:44">
      <c r="A70" s="124"/>
      <c r="B70" s="124"/>
      <c r="C70" s="124"/>
      <c r="D70" s="124"/>
      <c r="E70" s="124"/>
      <c r="F70" s="124"/>
      <c r="G70" s="124"/>
      <c r="H70" s="124"/>
      <c r="I70" s="122"/>
      <c r="J70" s="122"/>
      <c r="K70" s="122"/>
      <c r="L70" s="124"/>
      <c r="M70" s="124" t="s">
        <v>206</v>
      </c>
      <c r="N70" s="190"/>
      <c r="O70" s="190"/>
      <c r="P70" s="190"/>
      <c r="Q70" s="124" t="s">
        <v>487</v>
      </c>
      <c r="R70" s="124"/>
      <c r="S70" s="124"/>
      <c r="T70" s="125" t="s">
        <v>206</v>
      </c>
      <c r="U70" s="204"/>
      <c r="V70" s="204"/>
      <c r="W70" s="204"/>
      <c r="X70" s="204"/>
      <c r="Y70" s="204"/>
      <c r="Z70" s="204"/>
      <c r="AA70" s="204"/>
      <c r="AB70" s="204"/>
      <c r="AC70" s="120" t="s">
        <v>540</v>
      </c>
      <c r="AD70" s="125" t="s">
        <v>206</v>
      </c>
      <c r="AE70" s="252"/>
      <c r="AF70" s="252"/>
      <c r="AG70" s="252"/>
      <c r="AH70" s="252"/>
      <c r="AI70" s="252"/>
      <c r="AJ70" s="252"/>
      <c r="AK70" s="124" t="s">
        <v>594</v>
      </c>
      <c r="AL70" s="120" t="s">
        <v>540</v>
      </c>
      <c r="AM70" s="124"/>
      <c r="AQ70" s="705"/>
      <c r="AR70" s="705"/>
    </row>
    <row r="71" spans="1:44">
      <c r="A71" s="124"/>
      <c r="B71" s="124"/>
      <c r="C71" s="124"/>
      <c r="D71" s="124"/>
      <c r="E71" s="124"/>
      <c r="F71" s="124"/>
      <c r="G71" s="124"/>
      <c r="H71" s="124"/>
      <c r="I71" s="124"/>
      <c r="J71" s="124"/>
      <c r="K71" s="124"/>
      <c r="L71" s="122"/>
      <c r="M71" s="124"/>
      <c r="N71" s="701"/>
      <c r="O71" s="701"/>
      <c r="P71" s="701"/>
      <c r="Q71" s="124"/>
      <c r="R71" s="124"/>
      <c r="S71" s="124"/>
      <c r="T71" s="125" t="s">
        <v>206</v>
      </c>
      <c r="U71" s="204"/>
      <c r="V71" s="204"/>
      <c r="W71" s="204"/>
      <c r="X71" s="204"/>
      <c r="Y71" s="204"/>
      <c r="Z71" s="204"/>
      <c r="AA71" s="204"/>
      <c r="AB71" s="204"/>
      <c r="AC71" s="120" t="s">
        <v>540</v>
      </c>
      <c r="AD71" s="125" t="s">
        <v>206</v>
      </c>
      <c r="AE71" s="252"/>
      <c r="AF71" s="252"/>
      <c r="AG71" s="252"/>
      <c r="AH71" s="252"/>
      <c r="AI71" s="252"/>
      <c r="AJ71" s="252"/>
      <c r="AK71" s="124" t="s">
        <v>594</v>
      </c>
      <c r="AL71" s="120" t="s">
        <v>540</v>
      </c>
      <c r="AM71" s="124"/>
      <c r="AQ71" s="705"/>
      <c r="AR71" s="705"/>
    </row>
    <row r="72" spans="1:44">
      <c r="A72" s="124"/>
      <c r="B72" s="124"/>
      <c r="C72" s="124"/>
      <c r="D72" s="124"/>
      <c r="E72" s="124"/>
      <c r="F72" s="124"/>
      <c r="G72" s="124"/>
      <c r="H72" s="124"/>
      <c r="I72" s="124"/>
      <c r="J72" s="124"/>
      <c r="K72" s="124"/>
      <c r="L72" s="124"/>
      <c r="M72" s="124" t="s">
        <v>206</v>
      </c>
      <c r="N72" s="190"/>
      <c r="O72" s="190"/>
      <c r="P72" s="190"/>
      <c r="Q72" s="124" t="s">
        <v>487</v>
      </c>
      <c r="R72" s="124"/>
      <c r="S72" s="124"/>
      <c r="T72" s="125" t="s">
        <v>206</v>
      </c>
      <c r="U72" s="204"/>
      <c r="V72" s="204"/>
      <c r="W72" s="204"/>
      <c r="X72" s="204"/>
      <c r="Y72" s="204"/>
      <c r="Z72" s="204"/>
      <c r="AA72" s="204"/>
      <c r="AB72" s="204"/>
      <c r="AC72" s="120" t="s">
        <v>540</v>
      </c>
      <c r="AD72" s="125" t="s">
        <v>206</v>
      </c>
      <c r="AE72" s="252"/>
      <c r="AF72" s="252"/>
      <c r="AG72" s="252"/>
      <c r="AH72" s="252"/>
      <c r="AI72" s="252"/>
      <c r="AJ72" s="252"/>
      <c r="AK72" s="124" t="s">
        <v>594</v>
      </c>
      <c r="AL72" s="120" t="s">
        <v>540</v>
      </c>
      <c r="AM72" s="124"/>
      <c r="AQ72" s="705"/>
      <c r="AR72" s="705"/>
    </row>
    <row r="73" spans="1:44">
      <c r="A73" s="124"/>
      <c r="B73" s="124"/>
      <c r="C73" s="124"/>
      <c r="D73" s="124"/>
      <c r="E73" s="124"/>
      <c r="F73" s="124"/>
      <c r="G73" s="124"/>
      <c r="H73" s="124"/>
      <c r="I73" s="122"/>
      <c r="J73" s="122"/>
      <c r="K73" s="122"/>
      <c r="L73" s="124"/>
      <c r="M73" s="124"/>
      <c r="N73" s="701"/>
      <c r="O73" s="701"/>
      <c r="P73" s="701"/>
      <c r="Q73" s="124"/>
      <c r="R73" s="124"/>
      <c r="S73" s="124"/>
      <c r="T73" s="125" t="s">
        <v>206</v>
      </c>
      <c r="U73" s="204"/>
      <c r="V73" s="204"/>
      <c r="W73" s="204"/>
      <c r="X73" s="204"/>
      <c r="Y73" s="204"/>
      <c r="Z73" s="204"/>
      <c r="AA73" s="204"/>
      <c r="AB73" s="204"/>
      <c r="AC73" s="120" t="s">
        <v>540</v>
      </c>
      <c r="AD73" s="125" t="s">
        <v>206</v>
      </c>
      <c r="AE73" s="252"/>
      <c r="AF73" s="252"/>
      <c r="AG73" s="252"/>
      <c r="AH73" s="252"/>
      <c r="AI73" s="252"/>
      <c r="AJ73" s="252"/>
      <c r="AK73" s="124" t="s">
        <v>594</v>
      </c>
      <c r="AL73" s="120" t="s">
        <v>540</v>
      </c>
      <c r="AM73" s="124"/>
      <c r="AQ73" s="705"/>
      <c r="AR73" s="705"/>
    </row>
    <row r="74" spans="1:44">
      <c r="A74" s="124"/>
      <c r="B74" s="124"/>
      <c r="C74" s="124"/>
      <c r="D74" s="124"/>
      <c r="E74" s="124"/>
      <c r="F74" s="124"/>
      <c r="G74" s="124"/>
      <c r="H74" s="124"/>
      <c r="I74" s="124"/>
      <c r="J74" s="124"/>
      <c r="K74" s="124"/>
      <c r="L74" s="122"/>
      <c r="M74" s="124" t="s">
        <v>206</v>
      </c>
      <c r="N74" s="190"/>
      <c r="O74" s="190"/>
      <c r="P74" s="190"/>
      <c r="Q74" s="124" t="s">
        <v>487</v>
      </c>
      <c r="R74" s="124"/>
      <c r="S74" s="124"/>
      <c r="T74" s="125" t="s">
        <v>206</v>
      </c>
      <c r="U74" s="204"/>
      <c r="V74" s="204"/>
      <c r="W74" s="204"/>
      <c r="X74" s="204"/>
      <c r="Y74" s="204"/>
      <c r="Z74" s="204"/>
      <c r="AA74" s="204"/>
      <c r="AB74" s="204"/>
      <c r="AC74" s="120" t="s">
        <v>540</v>
      </c>
      <c r="AD74" s="125" t="s">
        <v>206</v>
      </c>
      <c r="AE74" s="252"/>
      <c r="AF74" s="252"/>
      <c r="AG74" s="252"/>
      <c r="AH74" s="252"/>
      <c r="AI74" s="252"/>
      <c r="AJ74" s="252"/>
      <c r="AK74" s="124" t="s">
        <v>594</v>
      </c>
      <c r="AL74" s="120" t="s">
        <v>540</v>
      </c>
      <c r="AM74" s="124"/>
      <c r="AQ74" s="705"/>
      <c r="AR74" s="705"/>
    </row>
    <row r="75" spans="1:44">
      <c r="A75" s="124"/>
      <c r="B75" s="124"/>
      <c r="C75" s="124"/>
      <c r="D75" s="124"/>
      <c r="E75" s="124"/>
      <c r="F75" s="124"/>
      <c r="G75" s="124"/>
      <c r="H75" s="124"/>
      <c r="I75" s="124"/>
      <c r="J75" s="124"/>
      <c r="K75" s="124"/>
      <c r="L75" s="124"/>
      <c r="M75" s="124"/>
      <c r="N75" s="701"/>
      <c r="O75" s="701"/>
      <c r="P75" s="701"/>
      <c r="Q75" s="124"/>
      <c r="R75" s="124"/>
      <c r="S75" s="124"/>
      <c r="T75" s="125" t="s">
        <v>206</v>
      </c>
      <c r="U75" s="204"/>
      <c r="V75" s="204"/>
      <c r="W75" s="204"/>
      <c r="X75" s="204"/>
      <c r="Y75" s="204"/>
      <c r="Z75" s="204"/>
      <c r="AA75" s="204"/>
      <c r="AB75" s="204"/>
      <c r="AC75" s="120" t="s">
        <v>540</v>
      </c>
      <c r="AD75" s="125" t="s">
        <v>206</v>
      </c>
      <c r="AE75" s="252"/>
      <c r="AF75" s="252"/>
      <c r="AG75" s="252"/>
      <c r="AH75" s="252"/>
      <c r="AI75" s="252"/>
      <c r="AJ75" s="252"/>
      <c r="AK75" s="124" t="s">
        <v>594</v>
      </c>
      <c r="AL75" s="120" t="s">
        <v>540</v>
      </c>
      <c r="AM75" s="124"/>
      <c r="AQ75" s="705"/>
      <c r="AR75" s="705"/>
    </row>
    <row r="76" spans="1:44">
      <c r="A76" s="124"/>
      <c r="B76" s="124"/>
      <c r="C76" s="124"/>
      <c r="D76" s="124"/>
      <c r="E76" s="124"/>
      <c r="F76" s="124"/>
      <c r="G76" s="124"/>
      <c r="H76" s="124"/>
      <c r="I76" s="122"/>
      <c r="J76" s="122"/>
      <c r="K76" s="122"/>
      <c r="L76" s="124"/>
      <c r="M76" s="124" t="s">
        <v>206</v>
      </c>
      <c r="N76" s="190"/>
      <c r="O76" s="190"/>
      <c r="P76" s="190"/>
      <c r="Q76" s="124" t="s">
        <v>487</v>
      </c>
      <c r="R76" s="124"/>
      <c r="S76" s="124"/>
      <c r="T76" s="125" t="s">
        <v>206</v>
      </c>
      <c r="U76" s="204"/>
      <c r="V76" s="204"/>
      <c r="W76" s="204"/>
      <c r="X76" s="204"/>
      <c r="Y76" s="204"/>
      <c r="Z76" s="204"/>
      <c r="AA76" s="204"/>
      <c r="AB76" s="204"/>
      <c r="AC76" s="120" t="s">
        <v>540</v>
      </c>
      <c r="AD76" s="125" t="s">
        <v>206</v>
      </c>
      <c r="AE76" s="252"/>
      <c r="AF76" s="252"/>
      <c r="AG76" s="252"/>
      <c r="AH76" s="252"/>
      <c r="AI76" s="252"/>
      <c r="AJ76" s="252"/>
      <c r="AK76" s="124" t="s">
        <v>594</v>
      </c>
      <c r="AL76" s="120" t="s">
        <v>540</v>
      </c>
      <c r="AM76" s="124"/>
      <c r="AQ76" s="705"/>
      <c r="AR76" s="705"/>
    </row>
    <row r="77" spans="1:44">
      <c r="A77" s="124"/>
      <c r="B77" s="124"/>
      <c r="C77" s="124"/>
      <c r="D77" s="124"/>
      <c r="E77" s="124"/>
      <c r="F77" s="124"/>
      <c r="G77" s="124"/>
      <c r="H77" s="124"/>
      <c r="I77" s="124"/>
      <c r="J77" s="124"/>
      <c r="K77" s="124"/>
      <c r="L77" s="122"/>
      <c r="M77" s="124"/>
      <c r="N77" s="701"/>
      <c r="O77" s="701"/>
      <c r="P77" s="701"/>
      <c r="Q77" s="124"/>
      <c r="R77" s="124"/>
      <c r="S77" s="124"/>
      <c r="T77" s="125" t="s">
        <v>206</v>
      </c>
      <c r="U77" s="204"/>
      <c r="V77" s="204"/>
      <c r="W77" s="204"/>
      <c r="X77" s="204"/>
      <c r="Y77" s="204"/>
      <c r="Z77" s="204"/>
      <c r="AA77" s="204"/>
      <c r="AB77" s="204"/>
      <c r="AC77" s="120" t="s">
        <v>540</v>
      </c>
      <c r="AD77" s="125" t="s">
        <v>206</v>
      </c>
      <c r="AE77" s="252"/>
      <c r="AF77" s="252"/>
      <c r="AG77" s="252"/>
      <c r="AH77" s="252"/>
      <c r="AI77" s="252"/>
      <c r="AJ77" s="252"/>
      <c r="AK77" s="124" t="s">
        <v>594</v>
      </c>
      <c r="AL77" s="120" t="s">
        <v>540</v>
      </c>
      <c r="AM77" s="124"/>
      <c r="AQ77" s="705"/>
      <c r="AR77" s="705"/>
    </row>
    <row r="78" spans="1:44">
      <c r="A78" s="124"/>
      <c r="B78" s="124"/>
      <c r="C78" s="124"/>
      <c r="D78" s="124"/>
      <c r="E78" s="124"/>
      <c r="F78" s="124"/>
      <c r="G78" s="124"/>
      <c r="H78" s="124"/>
      <c r="I78" s="124"/>
      <c r="J78" s="124"/>
      <c r="K78" s="124"/>
      <c r="L78" s="124"/>
      <c r="M78" s="124" t="s">
        <v>206</v>
      </c>
      <c r="N78" s="190"/>
      <c r="O78" s="190"/>
      <c r="P78" s="190"/>
      <c r="Q78" s="124" t="s">
        <v>487</v>
      </c>
      <c r="R78" s="124"/>
      <c r="S78" s="124"/>
      <c r="T78" s="125" t="s">
        <v>206</v>
      </c>
      <c r="U78" s="204"/>
      <c r="V78" s="204"/>
      <c r="W78" s="204"/>
      <c r="X78" s="204"/>
      <c r="Y78" s="204"/>
      <c r="Z78" s="204"/>
      <c r="AA78" s="204"/>
      <c r="AB78" s="204"/>
      <c r="AC78" s="120" t="s">
        <v>540</v>
      </c>
      <c r="AD78" s="125" t="s">
        <v>206</v>
      </c>
      <c r="AE78" s="252"/>
      <c r="AF78" s="252"/>
      <c r="AG78" s="252"/>
      <c r="AH78" s="252"/>
      <c r="AI78" s="252"/>
      <c r="AJ78" s="252"/>
      <c r="AK78" s="124" t="s">
        <v>594</v>
      </c>
      <c r="AL78" s="120" t="s">
        <v>540</v>
      </c>
      <c r="AM78" s="124"/>
      <c r="AQ78" s="705"/>
      <c r="AR78" s="705"/>
    </row>
    <row r="79" spans="1:44">
      <c r="A79" s="124"/>
      <c r="B79" s="124"/>
      <c r="C79" s="124"/>
      <c r="D79" s="124"/>
      <c r="E79" s="124"/>
      <c r="F79" s="124"/>
      <c r="G79" s="124"/>
      <c r="H79" s="124"/>
      <c r="I79" s="124"/>
      <c r="J79" s="124"/>
      <c r="K79" s="124"/>
      <c r="L79" s="124"/>
      <c r="M79" s="124"/>
      <c r="N79" s="701"/>
      <c r="O79" s="701"/>
      <c r="P79" s="701"/>
      <c r="Q79" s="124"/>
      <c r="R79" s="124"/>
      <c r="S79" s="124"/>
      <c r="T79" s="125" t="s">
        <v>206</v>
      </c>
      <c r="U79" s="204"/>
      <c r="V79" s="204"/>
      <c r="W79" s="204"/>
      <c r="X79" s="204"/>
      <c r="Y79" s="204"/>
      <c r="Z79" s="204"/>
      <c r="AA79" s="204"/>
      <c r="AB79" s="204"/>
      <c r="AC79" s="120" t="s">
        <v>540</v>
      </c>
      <c r="AD79" s="125" t="s">
        <v>206</v>
      </c>
      <c r="AE79" s="252"/>
      <c r="AF79" s="252"/>
      <c r="AG79" s="252"/>
      <c r="AH79" s="252"/>
      <c r="AI79" s="252"/>
      <c r="AJ79" s="252"/>
      <c r="AK79" s="124" t="s">
        <v>594</v>
      </c>
      <c r="AL79" s="120" t="s">
        <v>540</v>
      </c>
      <c r="AM79" s="124"/>
      <c r="AQ79" s="705"/>
      <c r="AR79" s="705"/>
    </row>
    <row r="80" spans="1:44">
      <c r="A80" s="124"/>
      <c r="B80" s="124"/>
      <c r="C80" s="124"/>
      <c r="D80" s="124"/>
      <c r="E80" s="124"/>
      <c r="F80" s="124"/>
      <c r="G80" s="124"/>
      <c r="H80" s="124"/>
      <c r="I80" s="124"/>
      <c r="J80" s="124"/>
      <c r="K80" s="124"/>
      <c r="L80" s="122"/>
      <c r="M80" s="124" t="s">
        <v>206</v>
      </c>
      <c r="N80" s="190"/>
      <c r="O80" s="190"/>
      <c r="P80" s="190"/>
      <c r="Q80" s="124" t="s">
        <v>487</v>
      </c>
      <c r="R80" s="124"/>
      <c r="S80" s="124"/>
      <c r="T80" s="125" t="s">
        <v>206</v>
      </c>
      <c r="U80" s="204"/>
      <c r="V80" s="204"/>
      <c r="W80" s="204"/>
      <c r="X80" s="204"/>
      <c r="Y80" s="204"/>
      <c r="Z80" s="204"/>
      <c r="AA80" s="204"/>
      <c r="AB80" s="204"/>
      <c r="AC80" s="120" t="s">
        <v>540</v>
      </c>
      <c r="AD80" s="125" t="s">
        <v>206</v>
      </c>
      <c r="AE80" s="252"/>
      <c r="AF80" s="252"/>
      <c r="AG80" s="252"/>
      <c r="AH80" s="252"/>
      <c r="AI80" s="252"/>
      <c r="AJ80" s="252"/>
      <c r="AK80" s="124" t="s">
        <v>594</v>
      </c>
      <c r="AL80" s="120" t="s">
        <v>540</v>
      </c>
      <c r="AM80" s="124"/>
      <c r="AQ80" s="705"/>
      <c r="AR80" s="705"/>
    </row>
    <row r="81" spans="1:44">
      <c r="A81" s="124"/>
      <c r="B81" s="124"/>
      <c r="C81" s="124"/>
      <c r="D81" s="124"/>
      <c r="E81" s="124"/>
      <c r="F81" s="124"/>
      <c r="G81" s="124"/>
      <c r="H81" s="124"/>
      <c r="I81" s="124"/>
      <c r="J81" s="124"/>
      <c r="K81" s="124"/>
      <c r="L81" s="124"/>
      <c r="M81" s="124"/>
      <c r="N81" s="701"/>
      <c r="O81" s="701"/>
      <c r="P81" s="701"/>
      <c r="Q81" s="124"/>
      <c r="R81" s="124"/>
      <c r="S81" s="124"/>
      <c r="T81" s="125" t="s">
        <v>206</v>
      </c>
      <c r="U81" s="204"/>
      <c r="V81" s="204"/>
      <c r="W81" s="204"/>
      <c r="X81" s="204"/>
      <c r="Y81" s="204"/>
      <c r="Z81" s="204"/>
      <c r="AA81" s="204"/>
      <c r="AB81" s="204"/>
      <c r="AC81" s="120" t="s">
        <v>540</v>
      </c>
      <c r="AD81" s="125" t="s">
        <v>206</v>
      </c>
      <c r="AE81" s="252"/>
      <c r="AF81" s="252"/>
      <c r="AG81" s="252"/>
      <c r="AH81" s="252"/>
      <c r="AI81" s="252"/>
      <c r="AJ81" s="252"/>
      <c r="AK81" s="124" t="s">
        <v>594</v>
      </c>
      <c r="AL81" s="120" t="s">
        <v>540</v>
      </c>
      <c r="AM81" s="124"/>
      <c r="AQ81" s="705"/>
      <c r="AR81" s="705"/>
    </row>
    <row r="82" spans="1:44">
      <c r="A82" s="124"/>
      <c r="B82" s="124"/>
      <c r="C82" s="124"/>
      <c r="D82" s="124"/>
      <c r="E82" s="124"/>
      <c r="F82" s="124"/>
      <c r="G82" s="124"/>
      <c r="H82" s="124"/>
      <c r="I82" s="122"/>
      <c r="J82" s="122"/>
      <c r="K82" s="122"/>
      <c r="L82" s="124"/>
      <c r="M82" s="124" t="s">
        <v>206</v>
      </c>
      <c r="N82" s="190"/>
      <c r="O82" s="190"/>
      <c r="P82" s="190"/>
      <c r="Q82" s="124" t="s">
        <v>487</v>
      </c>
      <c r="R82" s="124"/>
      <c r="S82" s="124"/>
      <c r="T82" s="125" t="s">
        <v>206</v>
      </c>
      <c r="U82" s="204"/>
      <c r="V82" s="204"/>
      <c r="W82" s="204"/>
      <c r="X82" s="204"/>
      <c r="Y82" s="204"/>
      <c r="Z82" s="204"/>
      <c r="AA82" s="204"/>
      <c r="AB82" s="204"/>
      <c r="AC82" s="120" t="s">
        <v>540</v>
      </c>
      <c r="AD82" s="125" t="s">
        <v>206</v>
      </c>
      <c r="AE82" s="252"/>
      <c r="AF82" s="252"/>
      <c r="AG82" s="252"/>
      <c r="AH82" s="252"/>
      <c r="AI82" s="252"/>
      <c r="AJ82" s="252"/>
      <c r="AK82" s="124" t="s">
        <v>594</v>
      </c>
      <c r="AL82" s="120" t="s">
        <v>540</v>
      </c>
      <c r="AM82" s="124"/>
      <c r="AQ82" s="705"/>
      <c r="AR82" s="705"/>
    </row>
    <row r="83" spans="1:44">
      <c r="A83" s="124"/>
      <c r="B83" s="124"/>
      <c r="C83" s="124"/>
      <c r="D83" s="124"/>
      <c r="E83" s="124"/>
      <c r="F83" s="124"/>
      <c r="G83" s="124"/>
      <c r="H83" s="124"/>
      <c r="I83" s="124"/>
      <c r="J83" s="124"/>
      <c r="K83" s="124"/>
      <c r="L83" s="122"/>
      <c r="M83" s="124"/>
      <c r="N83" s="701"/>
      <c r="O83" s="701"/>
      <c r="P83" s="701"/>
      <c r="Q83" s="124"/>
      <c r="R83" s="124"/>
      <c r="S83" s="124"/>
      <c r="T83" s="125" t="s">
        <v>206</v>
      </c>
      <c r="U83" s="204"/>
      <c r="V83" s="204"/>
      <c r="W83" s="204"/>
      <c r="X83" s="204"/>
      <c r="Y83" s="204"/>
      <c r="Z83" s="204"/>
      <c r="AA83" s="204"/>
      <c r="AB83" s="204"/>
      <c r="AC83" s="120" t="s">
        <v>540</v>
      </c>
      <c r="AD83" s="125" t="s">
        <v>206</v>
      </c>
      <c r="AE83" s="252"/>
      <c r="AF83" s="252"/>
      <c r="AG83" s="252"/>
      <c r="AH83" s="252"/>
      <c r="AI83" s="252"/>
      <c r="AJ83" s="252"/>
      <c r="AK83" s="124" t="s">
        <v>594</v>
      </c>
      <c r="AL83" s="120" t="s">
        <v>540</v>
      </c>
      <c r="AM83" s="124"/>
      <c r="AQ83" s="705"/>
      <c r="AR83" s="705"/>
    </row>
    <row r="84" spans="1:44">
      <c r="A84" s="124"/>
      <c r="B84" s="124"/>
      <c r="C84" s="124"/>
      <c r="D84" s="124"/>
      <c r="E84" s="124"/>
      <c r="F84" s="124"/>
      <c r="G84" s="124"/>
      <c r="H84" s="124"/>
      <c r="I84" s="124"/>
      <c r="J84" s="124"/>
      <c r="K84" s="124"/>
      <c r="L84" s="124"/>
      <c r="M84" s="124" t="s">
        <v>206</v>
      </c>
      <c r="N84" s="190"/>
      <c r="O84" s="190"/>
      <c r="P84" s="190"/>
      <c r="Q84" s="124" t="s">
        <v>487</v>
      </c>
      <c r="R84" s="124"/>
      <c r="S84" s="124"/>
      <c r="T84" s="125" t="s">
        <v>206</v>
      </c>
      <c r="U84" s="204"/>
      <c r="V84" s="204"/>
      <c r="W84" s="204"/>
      <c r="X84" s="204"/>
      <c r="Y84" s="204"/>
      <c r="Z84" s="204"/>
      <c r="AA84" s="204"/>
      <c r="AB84" s="204"/>
      <c r="AC84" s="120" t="s">
        <v>540</v>
      </c>
      <c r="AD84" s="125" t="s">
        <v>206</v>
      </c>
      <c r="AE84" s="252"/>
      <c r="AF84" s="252"/>
      <c r="AG84" s="252"/>
      <c r="AH84" s="252"/>
      <c r="AI84" s="252"/>
      <c r="AJ84" s="252"/>
      <c r="AK84" s="124" t="s">
        <v>594</v>
      </c>
      <c r="AL84" s="120" t="s">
        <v>540</v>
      </c>
      <c r="AM84" s="124"/>
      <c r="AQ84" s="705"/>
      <c r="AR84" s="705"/>
    </row>
    <row r="85" spans="1:44">
      <c r="A85" s="124"/>
      <c r="B85" s="124"/>
      <c r="C85" s="124"/>
      <c r="D85" s="124"/>
      <c r="E85" s="124"/>
      <c r="F85" s="124"/>
      <c r="G85" s="124"/>
      <c r="H85" s="124"/>
      <c r="I85" s="122"/>
      <c r="J85" s="122"/>
      <c r="K85" s="122"/>
      <c r="L85" s="124"/>
      <c r="M85" s="124"/>
      <c r="N85" s="701"/>
      <c r="O85" s="701"/>
      <c r="P85" s="701"/>
      <c r="Q85" s="124"/>
      <c r="R85" s="124"/>
      <c r="S85" s="124"/>
      <c r="T85" s="125" t="s">
        <v>206</v>
      </c>
      <c r="U85" s="204"/>
      <c r="V85" s="204"/>
      <c r="W85" s="204"/>
      <c r="X85" s="204"/>
      <c r="Y85" s="204"/>
      <c r="Z85" s="204"/>
      <c r="AA85" s="204"/>
      <c r="AB85" s="204"/>
      <c r="AC85" s="120" t="s">
        <v>540</v>
      </c>
      <c r="AD85" s="125" t="s">
        <v>206</v>
      </c>
      <c r="AE85" s="252"/>
      <c r="AF85" s="252"/>
      <c r="AG85" s="252"/>
      <c r="AH85" s="252"/>
      <c r="AI85" s="252"/>
      <c r="AJ85" s="252"/>
      <c r="AK85" s="124" t="s">
        <v>594</v>
      </c>
      <c r="AL85" s="120" t="s">
        <v>540</v>
      </c>
      <c r="AM85" s="124"/>
      <c r="AQ85" s="705"/>
      <c r="AR85" s="705"/>
    </row>
    <row r="86" spans="1:44">
      <c r="A86" s="124"/>
      <c r="B86" s="124"/>
      <c r="C86" s="124"/>
      <c r="D86" s="124"/>
      <c r="E86" s="124"/>
      <c r="F86" s="124"/>
      <c r="G86" s="124"/>
      <c r="H86" s="124"/>
      <c r="I86" s="124"/>
      <c r="J86" s="124"/>
      <c r="K86" s="124"/>
      <c r="L86" s="122"/>
      <c r="M86" s="124" t="s">
        <v>206</v>
      </c>
      <c r="N86" s="190"/>
      <c r="O86" s="190"/>
      <c r="P86" s="190"/>
      <c r="Q86" s="124" t="s">
        <v>487</v>
      </c>
      <c r="R86" s="124"/>
      <c r="S86" s="124"/>
      <c r="T86" s="125" t="s">
        <v>206</v>
      </c>
      <c r="U86" s="204"/>
      <c r="V86" s="204"/>
      <c r="W86" s="204"/>
      <c r="X86" s="204"/>
      <c r="Y86" s="204"/>
      <c r="Z86" s="204"/>
      <c r="AA86" s="204"/>
      <c r="AB86" s="204"/>
      <c r="AC86" s="120" t="s">
        <v>540</v>
      </c>
      <c r="AD86" s="125" t="s">
        <v>206</v>
      </c>
      <c r="AE86" s="252"/>
      <c r="AF86" s="252"/>
      <c r="AG86" s="252"/>
      <c r="AH86" s="252"/>
      <c r="AI86" s="252"/>
      <c r="AJ86" s="252"/>
      <c r="AK86" s="124" t="s">
        <v>594</v>
      </c>
      <c r="AL86" s="120" t="s">
        <v>540</v>
      </c>
      <c r="AM86" s="124"/>
      <c r="AQ86" s="705"/>
      <c r="AR86" s="705"/>
    </row>
    <row r="87" spans="1:44">
      <c r="A87" s="124"/>
      <c r="B87" s="124"/>
      <c r="C87" s="124"/>
      <c r="D87" s="124"/>
      <c r="E87" s="124"/>
      <c r="F87" s="124"/>
      <c r="G87" s="124"/>
      <c r="H87" s="124"/>
      <c r="I87" s="124"/>
      <c r="J87" s="124"/>
      <c r="K87" s="124"/>
      <c r="L87" s="124"/>
      <c r="M87" s="124"/>
      <c r="N87" s="701"/>
      <c r="O87" s="701"/>
      <c r="P87" s="701"/>
      <c r="Q87" s="124"/>
      <c r="R87" s="124"/>
      <c r="S87" s="124"/>
      <c r="T87" s="125" t="s">
        <v>206</v>
      </c>
      <c r="U87" s="204"/>
      <c r="V87" s="204"/>
      <c r="W87" s="204"/>
      <c r="X87" s="204"/>
      <c r="Y87" s="204"/>
      <c r="Z87" s="204"/>
      <c r="AA87" s="204"/>
      <c r="AB87" s="204"/>
      <c r="AC87" s="120" t="s">
        <v>540</v>
      </c>
      <c r="AD87" s="125" t="s">
        <v>206</v>
      </c>
      <c r="AE87" s="252"/>
      <c r="AF87" s="252"/>
      <c r="AG87" s="252"/>
      <c r="AH87" s="252"/>
      <c r="AI87" s="252"/>
      <c r="AJ87" s="252"/>
      <c r="AK87" s="124" t="s">
        <v>594</v>
      </c>
      <c r="AL87" s="120" t="s">
        <v>540</v>
      </c>
      <c r="AM87" s="124"/>
      <c r="AQ87" s="705"/>
      <c r="AR87" s="705"/>
    </row>
    <row r="88" spans="1:44">
      <c r="A88" s="124"/>
      <c r="B88" s="124"/>
      <c r="C88" s="124"/>
      <c r="D88" s="124"/>
      <c r="E88" s="124"/>
      <c r="F88" s="124"/>
      <c r="G88" s="124"/>
      <c r="H88" s="124"/>
      <c r="I88" s="122"/>
      <c r="J88" s="122"/>
      <c r="K88" s="122"/>
      <c r="L88" s="124"/>
      <c r="M88" s="124" t="s">
        <v>206</v>
      </c>
      <c r="N88" s="190"/>
      <c r="O88" s="190"/>
      <c r="P88" s="190"/>
      <c r="Q88" s="124" t="s">
        <v>487</v>
      </c>
      <c r="R88" s="124"/>
      <c r="S88" s="124"/>
      <c r="T88" s="125" t="s">
        <v>206</v>
      </c>
      <c r="U88" s="204"/>
      <c r="V88" s="204"/>
      <c r="W88" s="204"/>
      <c r="X88" s="204"/>
      <c r="Y88" s="204"/>
      <c r="Z88" s="204"/>
      <c r="AA88" s="204"/>
      <c r="AB88" s="204"/>
      <c r="AC88" s="120" t="s">
        <v>540</v>
      </c>
      <c r="AD88" s="125" t="s">
        <v>206</v>
      </c>
      <c r="AE88" s="252"/>
      <c r="AF88" s="252"/>
      <c r="AG88" s="252"/>
      <c r="AH88" s="252"/>
      <c r="AI88" s="252"/>
      <c r="AJ88" s="252"/>
      <c r="AK88" s="124" t="s">
        <v>594</v>
      </c>
      <c r="AL88" s="120" t="s">
        <v>540</v>
      </c>
      <c r="AM88" s="124"/>
      <c r="AQ88" s="705"/>
      <c r="AR88" s="705"/>
    </row>
    <row r="89" spans="1:44">
      <c r="A89" s="124"/>
      <c r="B89" s="124"/>
      <c r="C89" s="124"/>
      <c r="D89" s="124"/>
      <c r="E89" s="124"/>
      <c r="F89" s="124"/>
      <c r="G89" s="124"/>
      <c r="H89" s="124"/>
      <c r="I89" s="124"/>
      <c r="J89" s="124"/>
      <c r="K89" s="124"/>
      <c r="L89" s="122"/>
      <c r="M89" s="124"/>
      <c r="N89" s="701"/>
      <c r="O89" s="701"/>
      <c r="P89" s="701"/>
      <c r="Q89" s="124"/>
      <c r="R89" s="124"/>
      <c r="S89" s="124"/>
      <c r="T89" s="125" t="s">
        <v>206</v>
      </c>
      <c r="U89" s="204"/>
      <c r="V89" s="204"/>
      <c r="W89" s="204"/>
      <c r="X89" s="204"/>
      <c r="Y89" s="204"/>
      <c r="Z89" s="204"/>
      <c r="AA89" s="204"/>
      <c r="AB89" s="204"/>
      <c r="AC89" s="120" t="s">
        <v>540</v>
      </c>
      <c r="AD89" s="125" t="s">
        <v>206</v>
      </c>
      <c r="AE89" s="252"/>
      <c r="AF89" s="252"/>
      <c r="AG89" s="252"/>
      <c r="AH89" s="252"/>
      <c r="AI89" s="252"/>
      <c r="AJ89" s="252"/>
      <c r="AK89" s="124" t="s">
        <v>594</v>
      </c>
      <c r="AL89" s="120" t="s">
        <v>540</v>
      </c>
      <c r="AM89" s="124"/>
      <c r="AQ89" s="705"/>
      <c r="AR89" s="705"/>
    </row>
    <row r="90" spans="1:44">
      <c r="A90" s="124"/>
      <c r="B90" s="124"/>
      <c r="C90" s="124"/>
      <c r="D90" s="124"/>
      <c r="E90" s="124"/>
      <c r="F90" s="124"/>
      <c r="G90" s="124"/>
      <c r="H90" s="124"/>
      <c r="I90" s="124"/>
      <c r="J90" s="124"/>
      <c r="K90" s="124"/>
      <c r="L90" s="124"/>
      <c r="M90" s="124" t="s">
        <v>206</v>
      </c>
      <c r="N90" s="190"/>
      <c r="O90" s="190"/>
      <c r="P90" s="190"/>
      <c r="Q90" s="124" t="s">
        <v>487</v>
      </c>
      <c r="R90" s="124"/>
      <c r="S90" s="124"/>
      <c r="T90" s="125" t="s">
        <v>206</v>
      </c>
      <c r="U90" s="204"/>
      <c r="V90" s="204"/>
      <c r="W90" s="204"/>
      <c r="X90" s="204"/>
      <c r="Y90" s="204"/>
      <c r="Z90" s="204"/>
      <c r="AA90" s="204"/>
      <c r="AB90" s="204"/>
      <c r="AC90" s="120" t="s">
        <v>540</v>
      </c>
      <c r="AD90" s="125" t="s">
        <v>206</v>
      </c>
      <c r="AE90" s="252"/>
      <c r="AF90" s="252"/>
      <c r="AG90" s="252"/>
      <c r="AH90" s="252"/>
      <c r="AI90" s="252"/>
      <c r="AJ90" s="252"/>
      <c r="AK90" s="124" t="s">
        <v>594</v>
      </c>
      <c r="AL90" s="120" t="s">
        <v>540</v>
      </c>
      <c r="AM90" s="124"/>
      <c r="AQ90" s="705"/>
      <c r="AR90" s="705"/>
    </row>
    <row r="91" spans="1:44">
      <c r="A91" s="124"/>
      <c r="B91" s="124"/>
      <c r="C91" s="124"/>
      <c r="D91" s="124"/>
      <c r="E91" s="124"/>
      <c r="F91" s="124"/>
      <c r="G91" s="124"/>
      <c r="H91" s="124"/>
      <c r="I91" s="124"/>
      <c r="J91" s="124"/>
      <c r="K91" s="124"/>
      <c r="L91" s="124"/>
      <c r="M91" s="124"/>
      <c r="N91" s="701"/>
      <c r="O91" s="701"/>
      <c r="P91" s="701"/>
      <c r="Q91" s="124"/>
      <c r="R91" s="124"/>
      <c r="S91" s="124"/>
      <c r="T91" s="125" t="s">
        <v>206</v>
      </c>
      <c r="U91" s="204"/>
      <c r="V91" s="204"/>
      <c r="W91" s="204"/>
      <c r="X91" s="204"/>
      <c r="Y91" s="204"/>
      <c r="Z91" s="204"/>
      <c r="AA91" s="204"/>
      <c r="AB91" s="204"/>
      <c r="AC91" s="120" t="s">
        <v>540</v>
      </c>
      <c r="AD91" s="125" t="s">
        <v>206</v>
      </c>
      <c r="AE91" s="252"/>
      <c r="AF91" s="252"/>
      <c r="AG91" s="252"/>
      <c r="AH91" s="252"/>
      <c r="AI91" s="252"/>
      <c r="AJ91" s="252"/>
      <c r="AK91" s="124" t="s">
        <v>594</v>
      </c>
      <c r="AL91" s="120" t="s">
        <v>540</v>
      </c>
      <c r="AM91" s="124"/>
      <c r="AQ91" s="705"/>
      <c r="AR91" s="705"/>
    </row>
    <row r="92" spans="1:44">
      <c r="A92" s="124"/>
      <c r="B92" s="124"/>
      <c r="C92" s="124"/>
      <c r="D92" s="124"/>
      <c r="E92" s="124"/>
      <c r="F92" s="124"/>
      <c r="G92" s="124"/>
      <c r="H92" s="124"/>
      <c r="I92" s="124"/>
      <c r="J92" s="124"/>
      <c r="K92" s="124"/>
      <c r="L92" s="122"/>
      <c r="M92" s="124" t="s">
        <v>206</v>
      </c>
      <c r="N92" s="190"/>
      <c r="O92" s="190"/>
      <c r="P92" s="190"/>
      <c r="Q92" s="124" t="s">
        <v>487</v>
      </c>
      <c r="R92" s="124"/>
      <c r="S92" s="124"/>
      <c r="T92" s="125" t="s">
        <v>206</v>
      </c>
      <c r="U92" s="204"/>
      <c r="V92" s="204"/>
      <c r="W92" s="204"/>
      <c r="X92" s="204"/>
      <c r="Y92" s="204"/>
      <c r="Z92" s="204"/>
      <c r="AA92" s="204"/>
      <c r="AB92" s="204"/>
      <c r="AC92" s="120" t="s">
        <v>540</v>
      </c>
      <c r="AD92" s="125" t="s">
        <v>206</v>
      </c>
      <c r="AE92" s="252"/>
      <c r="AF92" s="252"/>
      <c r="AG92" s="252"/>
      <c r="AH92" s="252"/>
      <c r="AI92" s="252"/>
      <c r="AJ92" s="252"/>
      <c r="AK92" s="124" t="s">
        <v>594</v>
      </c>
      <c r="AL92" s="120" t="s">
        <v>540</v>
      </c>
      <c r="AM92" s="124"/>
      <c r="AQ92" s="705"/>
      <c r="AR92" s="705"/>
    </row>
    <row r="93" spans="1:44">
      <c r="A93" s="124"/>
      <c r="B93" s="124"/>
      <c r="C93" s="124"/>
      <c r="D93" s="124"/>
      <c r="E93" s="124"/>
      <c r="F93" s="124"/>
      <c r="G93" s="124"/>
      <c r="H93" s="124"/>
      <c r="I93" s="124"/>
      <c r="J93" s="124"/>
      <c r="K93" s="124"/>
      <c r="L93" s="124"/>
      <c r="M93" s="124"/>
      <c r="N93" s="701"/>
      <c r="O93" s="701"/>
      <c r="P93" s="701"/>
      <c r="Q93" s="124"/>
      <c r="R93" s="124"/>
      <c r="S93" s="124"/>
      <c r="T93" s="125" t="s">
        <v>206</v>
      </c>
      <c r="U93" s="204"/>
      <c r="V93" s="204"/>
      <c r="W93" s="204"/>
      <c r="X93" s="204"/>
      <c r="Y93" s="204"/>
      <c r="Z93" s="204"/>
      <c r="AA93" s="204"/>
      <c r="AB93" s="204"/>
      <c r="AC93" s="120" t="s">
        <v>540</v>
      </c>
      <c r="AD93" s="125" t="s">
        <v>206</v>
      </c>
      <c r="AE93" s="252"/>
      <c r="AF93" s="252"/>
      <c r="AG93" s="252"/>
      <c r="AH93" s="252"/>
      <c r="AI93" s="252"/>
      <c r="AJ93" s="252"/>
      <c r="AK93" s="124" t="s">
        <v>594</v>
      </c>
      <c r="AL93" s="120" t="s">
        <v>540</v>
      </c>
      <c r="AM93" s="124"/>
      <c r="AQ93" s="705"/>
      <c r="AR93" s="705"/>
    </row>
    <row r="94" spans="1:44">
      <c r="A94" s="124"/>
      <c r="B94" s="124"/>
      <c r="C94" s="124"/>
      <c r="D94" s="124"/>
      <c r="E94" s="124"/>
      <c r="F94" s="124"/>
      <c r="G94" s="124"/>
      <c r="H94" s="124"/>
      <c r="I94" s="122"/>
      <c r="J94" s="122"/>
      <c r="K94" s="122"/>
      <c r="L94" s="124"/>
      <c r="M94" s="124" t="s">
        <v>206</v>
      </c>
      <c r="N94" s="190"/>
      <c r="O94" s="190"/>
      <c r="P94" s="190"/>
      <c r="Q94" s="124" t="s">
        <v>487</v>
      </c>
      <c r="R94" s="124"/>
      <c r="S94" s="124"/>
      <c r="T94" s="125" t="s">
        <v>206</v>
      </c>
      <c r="U94" s="204"/>
      <c r="V94" s="204"/>
      <c r="W94" s="204"/>
      <c r="X94" s="204"/>
      <c r="Y94" s="204"/>
      <c r="Z94" s="204"/>
      <c r="AA94" s="204"/>
      <c r="AB94" s="204"/>
      <c r="AC94" s="120" t="s">
        <v>540</v>
      </c>
      <c r="AD94" s="125" t="s">
        <v>206</v>
      </c>
      <c r="AE94" s="252"/>
      <c r="AF94" s="252"/>
      <c r="AG94" s="252"/>
      <c r="AH94" s="252"/>
      <c r="AI94" s="252"/>
      <c r="AJ94" s="252"/>
      <c r="AK94" s="124" t="s">
        <v>594</v>
      </c>
      <c r="AL94" s="120" t="s">
        <v>540</v>
      </c>
      <c r="AM94" s="124"/>
      <c r="AQ94" s="705"/>
      <c r="AR94" s="705"/>
    </row>
    <row r="95" spans="1:44">
      <c r="A95" s="124"/>
      <c r="B95" s="124"/>
      <c r="C95" s="124"/>
      <c r="D95" s="124"/>
      <c r="E95" s="124"/>
      <c r="F95" s="124"/>
      <c r="G95" s="124"/>
      <c r="H95" s="124"/>
      <c r="I95" s="124"/>
      <c r="J95" s="124"/>
      <c r="K95" s="124"/>
      <c r="L95" s="122"/>
      <c r="M95" s="124"/>
      <c r="N95" s="701"/>
      <c r="O95" s="701"/>
      <c r="P95" s="701"/>
      <c r="Q95" s="124"/>
      <c r="R95" s="124"/>
      <c r="S95" s="124"/>
      <c r="T95" s="125" t="s">
        <v>206</v>
      </c>
      <c r="U95" s="204"/>
      <c r="V95" s="204"/>
      <c r="W95" s="204"/>
      <c r="X95" s="204"/>
      <c r="Y95" s="204"/>
      <c r="Z95" s="204"/>
      <c r="AA95" s="204"/>
      <c r="AB95" s="204"/>
      <c r="AC95" s="120" t="s">
        <v>540</v>
      </c>
      <c r="AD95" s="125" t="s">
        <v>206</v>
      </c>
      <c r="AE95" s="252"/>
      <c r="AF95" s="252"/>
      <c r="AG95" s="252"/>
      <c r="AH95" s="252"/>
      <c r="AI95" s="252"/>
      <c r="AJ95" s="252"/>
      <c r="AK95" s="124" t="s">
        <v>594</v>
      </c>
      <c r="AL95" s="120" t="s">
        <v>540</v>
      </c>
      <c r="AM95" s="124"/>
      <c r="AQ95" s="705"/>
      <c r="AR95" s="705"/>
    </row>
    <row r="96" spans="1:44" s="198" customFormat="1" ht="2.25" customHeight="1">
      <c r="A96" s="130"/>
      <c r="B96" s="130"/>
      <c r="C96" s="130"/>
      <c r="D96" s="130"/>
      <c r="E96" s="130"/>
      <c r="F96" s="130"/>
      <c r="G96" s="130"/>
      <c r="H96" s="130"/>
      <c r="I96" s="130"/>
      <c r="J96" s="130"/>
      <c r="K96" s="130"/>
      <c r="L96" s="130"/>
      <c r="M96" s="130"/>
      <c r="N96" s="208"/>
      <c r="O96" s="208"/>
      <c r="P96" s="208"/>
      <c r="Q96" s="130"/>
      <c r="R96" s="130"/>
      <c r="S96" s="130"/>
      <c r="T96" s="213"/>
      <c r="U96" s="215"/>
      <c r="V96" s="215"/>
      <c r="W96" s="215"/>
      <c r="X96" s="215"/>
      <c r="Y96" s="215"/>
      <c r="Z96" s="215"/>
      <c r="AA96" s="215"/>
      <c r="AB96" s="215"/>
      <c r="AC96" s="248"/>
      <c r="AD96" s="213"/>
      <c r="AE96" s="253"/>
      <c r="AF96" s="253"/>
      <c r="AG96" s="253"/>
      <c r="AH96" s="253"/>
      <c r="AI96" s="253"/>
      <c r="AJ96" s="253"/>
      <c r="AK96" s="130"/>
      <c r="AL96" s="248"/>
      <c r="AM96" s="130"/>
      <c r="AQ96" s="705"/>
      <c r="AR96" s="705"/>
    </row>
    <row r="97" spans="1:44" s="198" customFormat="1">
      <c r="A97" s="124"/>
      <c r="B97" s="124" t="s">
        <v>319</v>
      </c>
      <c r="C97" s="124"/>
      <c r="D97" s="124"/>
      <c r="E97" s="124"/>
      <c r="F97" s="124"/>
      <c r="G97" s="124"/>
      <c r="H97" s="124"/>
      <c r="I97" s="124"/>
      <c r="J97" s="124"/>
      <c r="K97" s="124"/>
      <c r="L97" s="124"/>
      <c r="M97" s="124"/>
      <c r="N97" s="124"/>
      <c r="O97" s="124"/>
      <c r="P97" s="124"/>
      <c r="Q97" s="124"/>
      <c r="R97" s="124"/>
      <c r="S97" s="124"/>
      <c r="T97" s="125" t="s">
        <v>206</v>
      </c>
      <c r="U97" s="204"/>
      <c r="V97" s="204"/>
      <c r="W97" s="204"/>
      <c r="X97" s="204"/>
      <c r="Y97" s="204"/>
      <c r="Z97" s="204"/>
      <c r="AA97" s="204"/>
      <c r="AB97" s="204"/>
      <c r="AC97" s="120" t="s">
        <v>540</v>
      </c>
      <c r="AD97" s="125" t="s">
        <v>206</v>
      </c>
      <c r="AE97" s="252"/>
      <c r="AF97" s="252"/>
      <c r="AG97" s="252"/>
      <c r="AH97" s="252"/>
      <c r="AI97" s="252"/>
      <c r="AJ97" s="252"/>
      <c r="AK97" s="124" t="s">
        <v>594</v>
      </c>
      <c r="AL97" s="120" t="s">
        <v>540</v>
      </c>
      <c r="AM97" s="124"/>
      <c r="AQ97" s="705"/>
      <c r="AR97" s="705"/>
    </row>
    <row r="98" spans="1:44">
      <c r="A98" s="124"/>
      <c r="B98" s="124"/>
      <c r="C98" s="124"/>
      <c r="D98" s="124"/>
      <c r="E98" s="124"/>
      <c r="F98" s="124"/>
      <c r="G98" s="124"/>
      <c r="H98" s="124"/>
      <c r="I98" s="124"/>
      <c r="J98" s="124"/>
      <c r="K98" s="124"/>
      <c r="L98" s="124"/>
      <c r="M98" s="124"/>
      <c r="N98" s="124"/>
      <c r="O98" s="124"/>
      <c r="P98" s="124"/>
      <c r="Q98" s="124"/>
      <c r="R98" s="124"/>
      <c r="S98" s="124"/>
      <c r="T98" s="125" t="s">
        <v>206</v>
      </c>
      <c r="U98" s="204"/>
      <c r="V98" s="218"/>
      <c r="W98" s="218"/>
      <c r="X98" s="218"/>
      <c r="Y98" s="218"/>
      <c r="Z98" s="218"/>
      <c r="AA98" s="218"/>
      <c r="AB98" s="218"/>
      <c r="AC98" s="120" t="s">
        <v>540</v>
      </c>
      <c r="AD98" s="125" t="s">
        <v>206</v>
      </c>
      <c r="AE98" s="252"/>
      <c r="AF98" s="255"/>
      <c r="AG98" s="255"/>
      <c r="AH98" s="255"/>
      <c r="AI98" s="255"/>
      <c r="AJ98" s="255"/>
      <c r="AK98" s="124" t="s">
        <v>594</v>
      </c>
      <c r="AL98" s="120" t="s">
        <v>540</v>
      </c>
      <c r="AM98" s="124"/>
      <c r="AQ98" s="705"/>
      <c r="AR98" s="705"/>
    </row>
    <row r="99" spans="1:44">
      <c r="A99" s="124"/>
      <c r="B99" s="124"/>
      <c r="C99" s="124"/>
      <c r="D99" s="124"/>
      <c r="E99" s="124"/>
      <c r="F99" s="124"/>
      <c r="G99" s="124"/>
      <c r="H99" s="124"/>
      <c r="I99" s="124"/>
      <c r="J99" s="124"/>
      <c r="K99" s="124"/>
      <c r="L99" s="124"/>
      <c r="M99" s="124"/>
      <c r="N99" s="124"/>
      <c r="O99" s="124"/>
      <c r="P99" s="124"/>
      <c r="Q99" s="124"/>
      <c r="R99" s="124"/>
      <c r="S99" s="124"/>
      <c r="T99" s="125" t="s">
        <v>206</v>
      </c>
      <c r="U99" s="204"/>
      <c r="V99" s="218"/>
      <c r="W99" s="218"/>
      <c r="X99" s="218"/>
      <c r="Y99" s="218"/>
      <c r="Z99" s="218"/>
      <c r="AA99" s="218"/>
      <c r="AB99" s="218"/>
      <c r="AC99" s="120" t="s">
        <v>540</v>
      </c>
      <c r="AD99" s="125" t="s">
        <v>206</v>
      </c>
      <c r="AE99" s="252"/>
      <c r="AF99" s="255"/>
      <c r="AG99" s="255"/>
      <c r="AH99" s="255"/>
      <c r="AI99" s="255"/>
      <c r="AJ99" s="255"/>
      <c r="AK99" s="124" t="s">
        <v>594</v>
      </c>
      <c r="AL99" s="120" t="s">
        <v>540</v>
      </c>
      <c r="AM99" s="124"/>
      <c r="AQ99" s="705"/>
      <c r="AR99" s="705"/>
    </row>
    <row r="100" spans="1:44">
      <c r="A100" s="124"/>
      <c r="B100" s="124"/>
      <c r="C100" s="124"/>
      <c r="D100" s="124"/>
      <c r="E100" s="124"/>
      <c r="F100" s="124"/>
      <c r="G100" s="124"/>
      <c r="H100" s="124"/>
      <c r="I100" s="124"/>
      <c r="J100" s="124"/>
      <c r="K100" s="124"/>
      <c r="L100" s="124"/>
      <c r="M100" s="124"/>
      <c r="N100" s="124"/>
      <c r="O100" s="124"/>
      <c r="P100" s="124"/>
      <c r="Q100" s="124"/>
      <c r="R100" s="124"/>
      <c r="S100" s="124"/>
      <c r="T100" s="125" t="s">
        <v>206</v>
      </c>
      <c r="U100" s="204"/>
      <c r="V100" s="204"/>
      <c r="W100" s="204"/>
      <c r="X100" s="204"/>
      <c r="Y100" s="204"/>
      <c r="Z100" s="204"/>
      <c r="AA100" s="204"/>
      <c r="AB100" s="204"/>
      <c r="AC100" s="120" t="s">
        <v>540</v>
      </c>
      <c r="AD100" s="125" t="s">
        <v>206</v>
      </c>
      <c r="AE100" s="252"/>
      <c r="AF100" s="252"/>
      <c r="AG100" s="252"/>
      <c r="AH100" s="252"/>
      <c r="AI100" s="252"/>
      <c r="AJ100" s="252"/>
      <c r="AK100" s="124" t="s">
        <v>594</v>
      </c>
      <c r="AL100" s="120" t="s">
        <v>540</v>
      </c>
      <c r="AM100" s="124"/>
      <c r="AQ100" s="705"/>
      <c r="AR100" s="705"/>
    </row>
    <row r="101" spans="1:44">
      <c r="A101" s="124"/>
      <c r="B101" s="124"/>
      <c r="C101" s="124"/>
      <c r="D101" s="124"/>
      <c r="E101" s="124"/>
      <c r="F101" s="124"/>
      <c r="G101" s="124"/>
      <c r="H101" s="124"/>
      <c r="I101" s="124"/>
      <c r="J101" s="124"/>
      <c r="K101" s="124"/>
      <c r="L101" s="124"/>
      <c r="M101" s="124"/>
      <c r="N101" s="124"/>
      <c r="O101" s="124"/>
      <c r="P101" s="124"/>
      <c r="Q101" s="124"/>
      <c r="R101" s="124"/>
      <c r="S101" s="124"/>
      <c r="T101" s="125" t="s">
        <v>206</v>
      </c>
      <c r="U101" s="204"/>
      <c r="V101" s="218"/>
      <c r="W101" s="218"/>
      <c r="X101" s="218"/>
      <c r="Y101" s="218"/>
      <c r="Z101" s="218"/>
      <c r="AA101" s="218"/>
      <c r="AB101" s="218"/>
      <c r="AC101" s="120" t="s">
        <v>540</v>
      </c>
      <c r="AD101" s="125" t="s">
        <v>206</v>
      </c>
      <c r="AE101" s="252"/>
      <c r="AF101" s="255"/>
      <c r="AG101" s="255"/>
      <c r="AH101" s="255"/>
      <c r="AI101" s="255"/>
      <c r="AJ101" s="255"/>
      <c r="AK101" s="124" t="s">
        <v>594</v>
      </c>
      <c r="AL101" s="120" t="s">
        <v>540</v>
      </c>
      <c r="AM101" s="124"/>
      <c r="AQ101" s="705"/>
      <c r="AR101" s="705"/>
    </row>
    <row r="102" spans="1:44">
      <c r="A102" s="124"/>
      <c r="B102" s="124"/>
      <c r="C102" s="124"/>
      <c r="D102" s="124"/>
      <c r="E102" s="124"/>
      <c r="F102" s="124"/>
      <c r="G102" s="124"/>
      <c r="H102" s="124"/>
      <c r="I102" s="124"/>
      <c r="J102" s="124"/>
      <c r="K102" s="124"/>
      <c r="L102" s="124"/>
      <c r="M102" s="124"/>
      <c r="N102" s="124"/>
      <c r="O102" s="124"/>
      <c r="P102" s="124"/>
      <c r="Q102" s="124"/>
      <c r="R102" s="124"/>
      <c r="S102" s="124"/>
      <c r="T102" s="125" t="s">
        <v>206</v>
      </c>
      <c r="U102" s="204"/>
      <c r="V102" s="218"/>
      <c r="W102" s="218"/>
      <c r="X102" s="218"/>
      <c r="Y102" s="218"/>
      <c r="Z102" s="218"/>
      <c r="AA102" s="218"/>
      <c r="AB102" s="218"/>
      <c r="AC102" s="120" t="s">
        <v>540</v>
      </c>
      <c r="AD102" s="125" t="s">
        <v>206</v>
      </c>
      <c r="AE102" s="252"/>
      <c r="AF102" s="255"/>
      <c r="AG102" s="255"/>
      <c r="AH102" s="255"/>
      <c r="AI102" s="255"/>
      <c r="AJ102" s="255"/>
      <c r="AK102" s="124" t="s">
        <v>594</v>
      </c>
      <c r="AL102" s="120" t="s">
        <v>540</v>
      </c>
      <c r="AM102" s="124"/>
      <c r="AQ102" s="705"/>
      <c r="AR102" s="705"/>
    </row>
    <row r="103" spans="1:44">
      <c r="A103" s="124"/>
      <c r="B103" s="124"/>
      <c r="C103" s="124"/>
      <c r="D103" s="124"/>
      <c r="E103" s="124"/>
      <c r="F103" s="124"/>
      <c r="G103" s="124"/>
      <c r="H103" s="124"/>
      <c r="I103" s="124"/>
      <c r="J103" s="124"/>
      <c r="K103" s="124"/>
      <c r="L103" s="124"/>
      <c r="M103" s="124"/>
      <c r="N103" s="124"/>
      <c r="O103" s="124"/>
      <c r="P103" s="124"/>
      <c r="Q103" s="124"/>
      <c r="R103" s="124"/>
      <c r="S103" s="124"/>
      <c r="T103" s="125" t="s">
        <v>206</v>
      </c>
      <c r="U103" s="204"/>
      <c r="V103" s="204"/>
      <c r="W103" s="204"/>
      <c r="X103" s="204"/>
      <c r="Y103" s="204"/>
      <c r="Z103" s="204"/>
      <c r="AA103" s="204"/>
      <c r="AB103" s="204"/>
      <c r="AC103" s="120" t="s">
        <v>540</v>
      </c>
      <c r="AD103" s="125" t="s">
        <v>206</v>
      </c>
      <c r="AE103" s="252"/>
      <c r="AF103" s="252"/>
      <c r="AG103" s="252"/>
      <c r="AH103" s="252"/>
      <c r="AI103" s="252"/>
      <c r="AJ103" s="252"/>
      <c r="AK103" s="124" t="s">
        <v>594</v>
      </c>
      <c r="AL103" s="120" t="s">
        <v>540</v>
      </c>
      <c r="AM103" s="124"/>
      <c r="AQ103" s="705"/>
      <c r="AR103" s="705"/>
    </row>
    <row r="104" spans="1:44">
      <c r="A104" s="124"/>
      <c r="B104" s="124"/>
      <c r="C104" s="124"/>
      <c r="D104" s="124"/>
      <c r="E104" s="124"/>
      <c r="F104" s="124"/>
      <c r="G104" s="124"/>
      <c r="H104" s="124"/>
      <c r="I104" s="124"/>
      <c r="J104" s="124"/>
      <c r="K104" s="124"/>
      <c r="L104" s="124"/>
      <c r="M104" s="124"/>
      <c r="N104" s="124"/>
      <c r="O104" s="124"/>
      <c r="P104" s="124"/>
      <c r="Q104" s="124"/>
      <c r="R104" s="124"/>
      <c r="S104" s="124"/>
      <c r="T104" s="125" t="s">
        <v>206</v>
      </c>
      <c r="U104" s="204"/>
      <c r="V104" s="218"/>
      <c r="W104" s="218"/>
      <c r="X104" s="218"/>
      <c r="Y104" s="218"/>
      <c r="Z104" s="218"/>
      <c r="AA104" s="218"/>
      <c r="AB104" s="218"/>
      <c r="AC104" s="120" t="s">
        <v>540</v>
      </c>
      <c r="AD104" s="125" t="s">
        <v>206</v>
      </c>
      <c r="AE104" s="252"/>
      <c r="AF104" s="255"/>
      <c r="AG104" s="255"/>
      <c r="AH104" s="255"/>
      <c r="AI104" s="255"/>
      <c r="AJ104" s="255"/>
      <c r="AK104" s="124" t="s">
        <v>594</v>
      </c>
      <c r="AL104" s="120" t="s">
        <v>540</v>
      </c>
      <c r="AM104" s="124"/>
      <c r="AQ104" s="705"/>
      <c r="AR104" s="705"/>
    </row>
    <row r="105" spans="1:44">
      <c r="A105" s="124"/>
      <c r="B105" s="124"/>
      <c r="C105" s="124"/>
      <c r="D105" s="124"/>
      <c r="E105" s="124"/>
      <c r="F105" s="124"/>
      <c r="G105" s="124"/>
      <c r="H105" s="124"/>
      <c r="I105" s="124"/>
      <c r="J105" s="124"/>
      <c r="K105" s="124"/>
      <c r="L105" s="124"/>
      <c r="M105" s="124"/>
      <c r="N105" s="124"/>
      <c r="O105" s="124"/>
      <c r="P105" s="124"/>
      <c r="Q105" s="124"/>
      <c r="R105" s="124"/>
      <c r="S105" s="124"/>
      <c r="T105" s="125" t="s">
        <v>206</v>
      </c>
      <c r="U105" s="204"/>
      <c r="V105" s="218"/>
      <c r="W105" s="218"/>
      <c r="X105" s="218"/>
      <c r="Y105" s="218"/>
      <c r="Z105" s="218"/>
      <c r="AA105" s="218"/>
      <c r="AB105" s="218"/>
      <c r="AC105" s="120" t="s">
        <v>540</v>
      </c>
      <c r="AD105" s="125" t="s">
        <v>206</v>
      </c>
      <c r="AE105" s="252"/>
      <c r="AF105" s="255"/>
      <c r="AG105" s="255"/>
      <c r="AH105" s="255"/>
      <c r="AI105" s="255"/>
      <c r="AJ105" s="255"/>
      <c r="AK105" s="124" t="s">
        <v>594</v>
      </c>
      <c r="AL105" s="120" t="s">
        <v>540</v>
      </c>
      <c r="AM105" s="124"/>
      <c r="AQ105" s="705"/>
      <c r="AR105" s="705"/>
    </row>
    <row r="106" spans="1:44">
      <c r="A106" s="128"/>
      <c r="B106" s="128"/>
      <c r="C106" s="128"/>
      <c r="D106" s="128"/>
      <c r="E106" s="128"/>
      <c r="F106" s="128"/>
      <c r="G106" s="128"/>
      <c r="H106" s="128"/>
      <c r="I106" s="128"/>
      <c r="J106" s="128"/>
      <c r="K106" s="128"/>
      <c r="L106" s="128"/>
      <c r="M106" s="128"/>
      <c r="N106" s="128"/>
      <c r="O106" s="128"/>
      <c r="P106" s="128"/>
      <c r="Q106" s="128"/>
      <c r="R106" s="128"/>
      <c r="S106" s="128"/>
      <c r="T106" s="126" t="s">
        <v>206</v>
      </c>
      <c r="U106" s="216"/>
      <c r="V106" s="216"/>
      <c r="W106" s="216"/>
      <c r="X106" s="216"/>
      <c r="Y106" s="216"/>
      <c r="Z106" s="216"/>
      <c r="AA106" s="216"/>
      <c r="AB106" s="216"/>
      <c r="AC106" s="211" t="s">
        <v>540</v>
      </c>
      <c r="AD106" s="126" t="s">
        <v>206</v>
      </c>
      <c r="AE106" s="254"/>
      <c r="AF106" s="254"/>
      <c r="AG106" s="254"/>
      <c r="AH106" s="254"/>
      <c r="AI106" s="254"/>
      <c r="AJ106" s="254"/>
      <c r="AK106" s="128" t="s">
        <v>594</v>
      </c>
      <c r="AL106" s="211" t="s">
        <v>540</v>
      </c>
      <c r="AM106" s="128"/>
      <c r="AQ106" s="705"/>
      <c r="AR106" s="705"/>
    </row>
    <row r="107" spans="1:44" ht="2.25" customHeight="1">
      <c r="A107" s="12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Q107" s="705"/>
      <c r="AR107" s="705"/>
    </row>
    <row r="108" spans="1:44">
      <c r="A108" s="124"/>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row>
    <row r="109" spans="1:44">
      <c r="A109" s="124"/>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row>
    <row r="110" spans="1:44">
      <c r="A110" s="124"/>
      <c r="B110" s="148"/>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row>
    <row r="111" spans="1:44">
      <c r="B111" s="149"/>
      <c r="C111" s="699"/>
      <c r="D111" s="699"/>
      <c r="E111" s="699"/>
      <c r="F111" s="699"/>
      <c r="G111" s="699"/>
      <c r="H111" s="699"/>
      <c r="I111" s="699"/>
      <c r="J111" s="699"/>
      <c r="K111" s="699"/>
      <c r="L111" s="699"/>
      <c r="M111" s="699"/>
      <c r="N111" s="699"/>
      <c r="O111" s="699"/>
      <c r="P111" s="699"/>
      <c r="Q111" s="699"/>
      <c r="R111" s="699"/>
      <c r="S111" s="699"/>
      <c r="T111" s="699"/>
      <c r="U111" s="699"/>
      <c r="V111" s="699"/>
      <c r="W111" s="699"/>
      <c r="X111" s="699"/>
      <c r="Y111" s="699"/>
      <c r="Z111" s="699"/>
      <c r="AA111" s="699"/>
      <c r="AB111" s="699"/>
      <c r="AC111" s="699"/>
      <c r="AD111" s="699"/>
      <c r="AE111" s="699"/>
      <c r="AF111" s="699"/>
      <c r="AG111" s="699"/>
      <c r="AH111" s="699"/>
      <c r="AI111" s="699"/>
      <c r="AJ111" s="699"/>
      <c r="AK111" s="699"/>
      <c r="AL111" s="699"/>
      <c r="AM111" s="699"/>
    </row>
    <row r="112" spans="1:44">
      <c r="B112" s="149"/>
      <c r="C112" s="699"/>
      <c r="D112" s="699"/>
      <c r="E112" s="699"/>
      <c r="F112" s="699"/>
      <c r="G112" s="699"/>
      <c r="H112" s="699"/>
      <c r="I112" s="699"/>
      <c r="J112" s="699"/>
      <c r="K112" s="699"/>
      <c r="L112" s="699"/>
      <c r="M112" s="699"/>
      <c r="N112" s="699"/>
      <c r="O112" s="699"/>
      <c r="P112" s="699"/>
      <c r="Q112" s="699"/>
      <c r="R112" s="699"/>
      <c r="S112" s="699"/>
      <c r="T112" s="699"/>
      <c r="U112" s="699"/>
      <c r="V112" s="699"/>
      <c r="W112" s="699"/>
      <c r="X112" s="699"/>
      <c r="Y112" s="699"/>
      <c r="Z112" s="699"/>
      <c r="AA112" s="699"/>
      <c r="AB112" s="699"/>
      <c r="AC112" s="699"/>
      <c r="AD112" s="699"/>
      <c r="AE112" s="699"/>
      <c r="AF112" s="699"/>
      <c r="AG112" s="699"/>
      <c r="AH112" s="699"/>
      <c r="AI112" s="699"/>
      <c r="AJ112" s="699"/>
      <c r="AK112" s="699"/>
      <c r="AL112" s="699"/>
      <c r="AM112" s="699"/>
    </row>
    <row r="113" spans="2:39">
      <c r="B113" s="149"/>
      <c r="C113" s="699"/>
      <c r="D113" s="699"/>
      <c r="E113" s="699"/>
      <c r="F113" s="699"/>
      <c r="G113" s="699"/>
      <c r="H113" s="699"/>
      <c r="I113" s="699"/>
      <c r="J113" s="699"/>
      <c r="K113" s="699"/>
      <c r="L113" s="699"/>
      <c r="M113" s="699"/>
      <c r="N113" s="699"/>
      <c r="O113" s="699"/>
      <c r="P113" s="699"/>
      <c r="Q113" s="699"/>
      <c r="R113" s="699"/>
      <c r="S113" s="699"/>
      <c r="T113" s="699"/>
      <c r="U113" s="699"/>
      <c r="V113" s="699"/>
      <c r="W113" s="699"/>
      <c r="X113" s="699"/>
      <c r="Y113" s="699"/>
      <c r="Z113" s="699"/>
      <c r="AA113" s="699"/>
      <c r="AB113" s="699"/>
      <c r="AC113" s="699"/>
      <c r="AD113" s="699"/>
      <c r="AE113" s="699"/>
      <c r="AF113" s="699"/>
      <c r="AG113" s="699"/>
      <c r="AH113" s="699"/>
      <c r="AI113" s="699"/>
      <c r="AJ113" s="699"/>
      <c r="AK113" s="699"/>
      <c r="AL113" s="699"/>
      <c r="AM113" s="699"/>
    </row>
    <row r="114" spans="2:39">
      <c r="B114" s="149"/>
      <c r="C114" s="699"/>
      <c r="D114" s="699"/>
      <c r="E114" s="699"/>
      <c r="F114" s="699"/>
      <c r="G114" s="699"/>
      <c r="H114" s="699"/>
      <c r="I114" s="699"/>
      <c r="J114" s="699"/>
      <c r="K114" s="699"/>
      <c r="L114" s="699"/>
      <c r="M114" s="699"/>
      <c r="N114" s="699"/>
      <c r="O114" s="699"/>
      <c r="P114" s="699"/>
      <c r="Q114" s="699"/>
      <c r="R114" s="699"/>
      <c r="S114" s="699"/>
      <c r="T114" s="699"/>
      <c r="U114" s="699"/>
      <c r="V114" s="699"/>
      <c r="W114" s="699"/>
      <c r="X114" s="699"/>
      <c r="Y114" s="699"/>
      <c r="Z114" s="699"/>
      <c r="AA114" s="699"/>
      <c r="AB114" s="699"/>
      <c r="AC114" s="699"/>
      <c r="AD114" s="699"/>
      <c r="AE114" s="699"/>
      <c r="AF114" s="699"/>
      <c r="AG114" s="699"/>
      <c r="AH114" s="699"/>
      <c r="AI114" s="699"/>
      <c r="AJ114" s="699"/>
      <c r="AK114" s="699"/>
      <c r="AL114" s="699"/>
      <c r="AM114" s="699"/>
    </row>
    <row r="115" spans="2:39">
      <c r="B115" s="149"/>
      <c r="C115" s="699"/>
      <c r="D115" s="699"/>
      <c r="E115" s="699"/>
      <c r="F115" s="699"/>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699"/>
      <c r="AK115" s="699"/>
      <c r="AL115" s="699"/>
      <c r="AM115" s="699"/>
    </row>
    <row r="116" spans="2:39">
      <c r="B116" s="149"/>
      <c r="C116" s="699"/>
      <c r="D116" s="699"/>
      <c r="E116" s="699"/>
      <c r="F116" s="699"/>
      <c r="G116" s="699"/>
      <c r="H116" s="699"/>
      <c r="I116" s="699"/>
      <c r="J116" s="699"/>
      <c r="K116" s="699"/>
      <c r="L116" s="699"/>
      <c r="M116" s="699"/>
      <c r="N116" s="699"/>
      <c r="O116" s="699"/>
      <c r="P116" s="699"/>
      <c r="Q116" s="699"/>
      <c r="R116" s="699"/>
      <c r="S116" s="699"/>
      <c r="T116" s="699"/>
      <c r="U116" s="699"/>
      <c r="V116" s="699"/>
      <c r="W116" s="699"/>
      <c r="X116" s="699"/>
      <c r="Y116" s="699"/>
      <c r="Z116" s="699"/>
      <c r="AA116" s="699"/>
      <c r="AB116" s="699"/>
      <c r="AC116" s="699"/>
      <c r="AD116" s="699"/>
      <c r="AE116" s="699"/>
      <c r="AF116" s="699"/>
      <c r="AG116" s="699"/>
      <c r="AH116" s="699"/>
      <c r="AI116" s="699"/>
      <c r="AJ116" s="699"/>
      <c r="AK116" s="699"/>
      <c r="AL116" s="699"/>
      <c r="AM116" s="699"/>
    </row>
    <row r="117" spans="2:39">
      <c r="B117" s="149"/>
      <c r="C117" s="699"/>
      <c r="D117" s="699"/>
      <c r="E117" s="699"/>
      <c r="F117" s="699"/>
      <c r="G117" s="699"/>
      <c r="H117" s="699"/>
      <c r="I117" s="699"/>
      <c r="J117" s="699"/>
      <c r="K117" s="699"/>
      <c r="L117" s="699"/>
      <c r="M117" s="699"/>
      <c r="N117" s="699"/>
      <c r="O117" s="699"/>
      <c r="P117" s="699"/>
      <c r="Q117" s="699"/>
      <c r="R117" s="699"/>
      <c r="S117" s="699"/>
      <c r="T117" s="699"/>
      <c r="U117" s="699"/>
      <c r="V117" s="699"/>
      <c r="W117" s="699"/>
      <c r="X117" s="699"/>
      <c r="Y117" s="699"/>
      <c r="Z117" s="699"/>
      <c r="AA117" s="699"/>
      <c r="AB117" s="699"/>
      <c r="AC117" s="699"/>
      <c r="AD117" s="699"/>
      <c r="AE117" s="699"/>
      <c r="AF117" s="699"/>
      <c r="AG117" s="699"/>
      <c r="AH117" s="699"/>
      <c r="AI117" s="699"/>
      <c r="AJ117" s="699"/>
      <c r="AK117" s="699"/>
      <c r="AL117" s="699"/>
      <c r="AM117" s="699"/>
    </row>
    <row r="118" spans="2:39">
      <c r="B118" s="149"/>
      <c r="C118" s="699"/>
      <c r="D118" s="699"/>
      <c r="E118" s="699"/>
      <c r="F118" s="699"/>
      <c r="G118" s="699"/>
      <c r="H118" s="699"/>
      <c r="I118" s="699"/>
      <c r="J118" s="699"/>
      <c r="K118" s="699"/>
      <c r="L118" s="699"/>
      <c r="M118" s="699"/>
      <c r="N118" s="699"/>
      <c r="O118" s="699"/>
      <c r="P118" s="699"/>
      <c r="Q118" s="699"/>
      <c r="R118" s="699"/>
      <c r="S118" s="699"/>
      <c r="T118" s="699"/>
      <c r="U118" s="699"/>
      <c r="V118" s="699"/>
      <c r="W118" s="699"/>
      <c r="X118" s="699"/>
      <c r="Y118" s="699"/>
      <c r="Z118" s="699"/>
      <c r="AA118" s="699"/>
      <c r="AB118" s="699"/>
      <c r="AC118" s="699"/>
      <c r="AD118" s="699"/>
      <c r="AE118" s="699"/>
      <c r="AF118" s="699"/>
      <c r="AG118" s="699"/>
      <c r="AH118" s="699"/>
      <c r="AI118" s="699"/>
      <c r="AJ118" s="699"/>
      <c r="AK118" s="699"/>
      <c r="AL118" s="699"/>
      <c r="AM118" s="699"/>
    </row>
    <row r="119" spans="2:39">
      <c r="B119" s="149"/>
      <c r="C119" s="699"/>
      <c r="D119" s="699"/>
      <c r="E119" s="699"/>
      <c r="F119" s="699"/>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699"/>
      <c r="AK119" s="699"/>
      <c r="AL119" s="699"/>
      <c r="AM119" s="699"/>
    </row>
    <row r="120" spans="2:39">
      <c r="B120" s="149"/>
      <c r="C120" s="699"/>
      <c r="D120" s="699"/>
      <c r="E120" s="699"/>
      <c r="F120" s="699"/>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699"/>
      <c r="AK120" s="699"/>
      <c r="AL120" s="699"/>
      <c r="AM120" s="699"/>
    </row>
    <row r="121" spans="2:39">
      <c r="B121" s="149"/>
      <c r="C121" s="699"/>
      <c r="D121" s="699"/>
      <c r="E121" s="699"/>
      <c r="F121" s="699"/>
      <c r="G121" s="699"/>
      <c r="H121" s="699"/>
      <c r="I121" s="699"/>
      <c r="J121" s="699"/>
      <c r="K121" s="699"/>
      <c r="L121" s="699"/>
      <c r="M121" s="699"/>
      <c r="N121" s="699"/>
      <c r="O121" s="699"/>
      <c r="P121" s="699"/>
      <c r="Q121" s="699"/>
      <c r="R121" s="699"/>
      <c r="S121" s="699"/>
      <c r="T121" s="699"/>
      <c r="U121" s="699"/>
      <c r="V121" s="699"/>
      <c r="W121" s="699"/>
      <c r="X121" s="699"/>
      <c r="Y121" s="699"/>
      <c r="Z121" s="699"/>
      <c r="AA121" s="699"/>
      <c r="AB121" s="699"/>
      <c r="AC121" s="699"/>
      <c r="AD121" s="699"/>
      <c r="AE121" s="699"/>
      <c r="AF121" s="699"/>
      <c r="AG121" s="699"/>
      <c r="AH121" s="699"/>
      <c r="AI121" s="699"/>
      <c r="AJ121" s="699"/>
      <c r="AK121" s="699"/>
      <c r="AL121" s="699"/>
      <c r="AM121" s="699"/>
    </row>
    <row r="122" spans="2:39">
      <c r="B122" s="149"/>
      <c r="C122" s="699"/>
      <c r="D122" s="699"/>
      <c r="E122" s="699"/>
      <c r="F122" s="699"/>
      <c r="G122" s="699"/>
      <c r="H122" s="699"/>
      <c r="I122" s="699"/>
      <c r="J122" s="699"/>
      <c r="K122" s="699"/>
      <c r="L122" s="699"/>
      <c r="M122" s="699"/>
      <c r="N122" s="699"/>
      <c r="O122" s="699"/>
      <c r="P122" s="699"/>
      <c r="Q122" s="699"/>
      <c r="R122" s="699"/>
      <c r="S122" s="699"/>
      <c r="T122" s="699"/>
      <c r="U122" s="699"/>
      <c r="V122" s="699"/>
      <c r="W122" s="699"/>
      <c r="X122" s="699"/>
      <c r="Y122" s="699"/>
      <c r="Z122" s="699"/>
      <c r="AA122" s="699"/>
      <c r="AB122" s="699"/>
      <c r="AC122" s="699"/>
      <c r="AD122" s="699"/>
      <c r="AE122" s="699"/>
      <c r="AF122" s="699"/>
      <c r="AG122" s="699"/>
      <c r="AH122" s="699"/>
      <c r="AI122" s="699"/>
      <c r="AJ122" s="699"/>
      <c r="AK122" s="699"/>
      <c r="AL122" s="699"/>
      <c r="AM122" s="699"/>
    </row>
    <row r="123" spans="2:39">
      <c r="B123" s="149"/>
      <c r="C123" s="699"/>
      <c r="D123" s="699"/>
      <c r="E123" s="699"/>
      <c r="F123" s="699"/>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699"/>
      <c r="AK123" s="699"/>
      <c r="AL123" s="699"/>
      <c r="AM123" s="699"/>
    </row>
    <row r="124" spans="2:39">
      <c r="B124" s="149"/>
      <c r="C124" s="699"/>
      <c r="D124" s="699"/>
      <c r="E124" s="699"/>
      <c r="F124" s="699"/>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699"/>
      <c r="AL124" s="699"/>
      <c r="AM124" s="699"/>
    </row>
    <row r="125" spans="2:39">
      <c r="B125" s="149"/>
      <c r="C125" s="699"/>
      <c r="D125" s="699"/>
      <c r="E125" s="699"/>
      <c r="F125" s="699"/>
      <c r="G125" s="699"/>
      <c r="H125" s="699"/>
      <c r="I125" s="699"/>
      <c r="J125" s="699"/>
      <c r="K125" s="699"/>
      <c r="L125" s="699"/>
      <c r="M125" s="699"/>
      <c r="N125" s="699"/>
      <c r="O125" s="699"/>
      <c r="P125" s="699"/>
      <c r="Q125" s="699"/>
      <c r="R125" s="699"/>
      <c r="S125" s="699"/>
      <c r="T125" s="699"/>
      <c r="U125" s="699"/>
      <c r="V125" s="699"/>
      <c r="W125" s="699"/>
      <c r="X125" s="699"/>
      <c r="Y125" s="699"/>
      <c r="Z125" s="699"/>
      <c r="AA125" s="699"/>
      <c r="AB125" s="699"/>
      <c r="AC125" s="699"/>
      <c r="AD125" s="699"/>
      <c r="AE125" s="699"/>
      <c r="AF125" s="699"/>
      <c r="AG125" s="699"/>
      <c r="AH125" s="699"/>
      <c r="AI125" s="699"/>
      <c r="AJ125" s="699"/>
      <c r="AK125" s="699"/>
      <c r="AL125" s="699"/>
      <c r="AM125" s="699"/>
    </row>
    <row r="126" spans="2:39">
      <c r="B126" s="149"/>
      <c r="C126" s="699"/>
      <c r="D126" s="699"/>
      <c r="E126" s="699"/>
      <c r="F126" s="699"/>
      <c r="G126" s="699"/>
      <c r="H126" s="699"/>
      <c r="I126" s="699"/>
      <c r="J126" s="699"/>
      <c r="K126" s="699"/>
      <c r="L126" s="699"/>
      <c r="M126" s="699"/>
      <c r="N126" s="699"/>
      <c r="O126" s="699"/>
      <c r="P126" s="699"/>
      <c r="Q126" s="699"/>
      <c r="R126" s="699"/>
      <c r="S126" s="699"/>
      <c r="T126" s="699"/>
      <c r="U126" s="699"/>
      <c r="V126" s="699"/>
      <c r="W126" s="699"/>
      <c r="X126" s="699"/>
      <c r="Y126" s="699"/>
      <c r="Z126" s="699"/>
      <c r="AA126" s="699"/>
      <c r="AB126" s="699"/>
      <c r="AC126" s="699"/>
      <c r="AD126" s="699"/>
      <c r="AE126" s="699"/>
      <c r="AF126" s="699"/>
      <c r="AG126" s="699"/>
      <c r="AH126" s="699"/>
      <c r="AI126" s="699"/>
      <c r="AJ126" s="699"/>
      <c r="AK126" s="699"/>
      <c r="AL126" s="699"/>
      <c r="AM126" s="699"/>
    </row>
    <row r="127" spans="2:39">
      <c r="B127" s="149"/>
      <c r="C127" s="699"/>
      <c r="D127" s="699"/>
      <c r="E127" s="699"/>
      <c r="F127" s="699"/>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699"/>
      <c r="AK127" s="699"/>
      <c r="AL127" s="699"/>
      <c r="AM127" s="699"/>
    </row>
    <row r="128" spans="2:39">
      <c r="B128" s="149"/>
      <c r="C128" s="699"/>
      <c r="D128" s="699"/>
      <c r="E128" s="699"/>
      <c r="F128" s="699"/>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699"/>
      <c r="AK128" s="699"/>
      <c r="AL128" s="699"/>
      <c r="AM128" s="699"/>
    </row>
    <row r="129" spans="2:39">
      <c r="B129" s="149"/>
      <c r="C129" s="699"/>
      <c r="D129" s="699"/>
      <c r="E129" s="699"/>
      <c r="F129" s="699"/>
      <c r="G129" s="699"/>
      <c r="H129" s="699"/>
      <c r="I129" s="699"/>
      <c r="J129" s="699"/>
      <c r="K129" s="699"/>
      <c r="L129" s="699"/>
      <c r="M129" s="699"/>
      <c r="N129" s="699"/>
      <c r="O129" s="699"/>
      <c r="P129" s="699"/>
      <c r="Q129" s="699"/>
      <c r="R129" s="699"/>
      <c r="S129" s="699"/>
      <c r="T129" s="699"/>
      <c r="U129" s="699"/>
      <c r="V129" s="699"/>
      <c r="W129" s="699"/>
      <c r="X129" s="699"/>
      <c r="Y129" s="699"/>
      <c r="Z129" s="699"/>
      <c r="AA129" s="699"/>
      <c r="AB129" s="699"/>
      <c r="AC129" s="699"/>
      <c r="AD129" s="699"/>
      <c r="AE129" s="699"/>
      <c r="AF129" s="699"/>
      <c r="AG129" s="699"/>
      <c r="AH129" s="699"/>
      <c r="AI129" s="699"/>
      <c r="AJ129" s="699"/>
      <c r="AK129" s="699"/>
      <c r="AL129" s="699"/>
      <c r="AM129" s="699"/>
    </row>
    <row r="130" spans="2:39">
      <c r="B130" s="149"/>
      <c r="C130" s="699"/>
      <c r="D130" s="699"/>
      <c r="E130" s="699"/>
      <c r="F130" s="699"/>
      <c r="G130" s="699"/>
      <c r="H130" s="699"/>
      <c r="I130" s="699"/>
      <c r="J130" s="699"/>
      <c r="K130" s="699"/>
      <c r="L130" s="699"/>
      <c r="M130" s="699"/>
      <c r="N130" s="699"/>
      <c r="O130" s="699"/>
      <c r="P130" s="699"/>
      <c r="Q130" s="699"/>
      <c r="R130" s="699"/>
      <c r="S130" s="699"/>
      <c r="T130" s="699"/>
      <c r="U130" s="699"/>
      <c r="V130" s="699"/>
      <c r="W130" s="699"/>
      <c r="X130" s="699"/>
      <c r="Y130" s="699"/>
      <c r="Z130" s="699"/>
      <c r="AA130" s="699"/>
      <c r="AB130" s="699"/>
      <c r="AC130" s="699"/>
      <c r="AD130" s="699"/>
      <c r="AE130" s="699"/>
      <c r="AF130" s="699"/>
      <c r="AG130" s="699"/>
      <c r="AH130" s="699"/>
      <c r="AI130" s="699"/>
      <c r="AJ130" s="699"/>
      <c r="AK130" s="699"/>
      <c r="AL130" s="699"/>
      <c r="AM130" s="699"/>
    </row>
    <row r="131" spans="2:39">
      <c r="B131" s="149"/>
      <c r="C131" s="699"/>
      <c r="D131" s="699"/>
      <c r="E131" s="699"/>
      <c r="F131" s="699"/>
      <c r="G131" s="699"/>
      <c r="H131" s="699"/>
      <c r="I131" s="699"/>
      <c r="J131" s="699"/>
      <c r="K131" s="699"/>
      <c r="L131" s="699"/>
      <c r="M131" s="699"/>
      <c r="N131" s="699"/>
      <c r="O131" s="699"/>
      <c r="P131" s="699"/>
      <c r="Q131" s="699"/>
      <c r="R131" s="699"/>
      <c r="S131" s="699"/>
      <c r="T131" s="699"/>
      <c r="U131" s="699"/>
      <c r="V131" s="699"/>
      <c r="W131" s="699"/>
      <c r="X131" s="699"/>
      <c r="Y131" s="699"/>
      <c r="Z131" s="699"/>
      <c r="AA131" s="699"/>
      <c r="AB131" s="699"/>
      <c r="AC131" s="699"/>
      <c r="AD131" s="699"/>
      <c r="AE131" s="699"/>
      <c r="AF131" s="699"/>
      <c r="AG131" s="699"/>
      <c r="AH131" s="699"/>
      <c r="AI131" s="699"/>
      <c r="AJ131" s="699"/>
      <c r="AK131" s="699"/>
      <c r="AL131" s="699"/>
      <c r="AM131" s="699"/>
    </row>
    <row r="132" spans="2:39">
      <c r="B132" s="149"/>
      <c r="C132" s="699"/>
      <c r="D132" s="699"/>
      <c r="E132" s="699"/>
      <c r="F132" s="699"/>
      <c r="G132" s="699"/>
      <c r="H132" s="699"/>
      <c r="I132" s="699"/>
      <c r="J132" s="699"/>
      <c r="K132" s="699"/>
      <c r="L132" s="699"/>
      <c r="M132" s="699"/>
      <c r="N132" s="699"/>
      <c r="O132" s="699"/>
      <c r="P132" s="699"/>
      <c r="Q132" s="699"/>
      <c r="R132" s="699"/>
      <c r="S132" s="699"/>
      <c r="T132" s="699"/>
      <c r="U132" s="699"/>
      <c r="V132" s="699"/>
      <c r="W132" s="699"/>
      <c r="X132" s="699"/>
      <c r="Y132" s="699"/>
      <c r="Z132" s="699"/>
      <c r="AA132" s="699"/>
      <c r="AB132" s="699"/>
      <c r="AC132" s="699"/>
      <c r="AD132" s="699"/>
      <c r="AE132" s="699"/>
      <c r="AF132" s="699"/>
      <c r="AG132" s="699"/>
      <c r="AH132" s="699"/>
      <c r="AI132" s="699"/>
      <c r="AJ132" s="699"/>
      <c r="AK132" s="699"/>
      <c r="AL132" s="699"/>
      <c r="AM132" s="699"/>
    </row>
    <row r="133" spans="2:39">
      <c r="B133" s="149"/>
      <c r="C133" s="699"/>
      <c r="D133" s="699"/>
      <c r="E133" s="699"/>
      <c r="F133" s="699"/>
      <c r="G133" s="699"/>
      <c r="H133" s="699"/>
      <c r="I133" s="699"/>
      <c r="J133" s="699"/>
      <c r="K133" s="699"/>
      <c r="L133" s="699"/>
      <c r="M133" s="699"/>
      <c r="N133" s="699"/>
      <c r="O133" s="699"/>
      <c r="P133" s="699"/>
      <c r="Q133" s="699"/>
      <c r="R133" s="699"/>
      <c r="S133" s="699"/>
      <c r="T133" s="699"/>
      <c r="U133" s="699"/>
      <c r="V133" s="699"/>
      <c r="W133" s="699"/>
      <c r="X133" s="699"/>
      <c r="Y133" s="699"/>
      <c r="Z133" s="699"/>
      <c r="AA133" s="699"/>
      <c r="AB133" s="699"/>
      <c r="AC133" s="699"/>
      <c r="AD133" s="699"/>
      <c r="AE133" s="699"/>
      <c r="AF133" s="699"/>
      <c r="AG133" s="699"/>
      <c r="AH133" s="699"/>
      <c r="AI133" s="699"/>
      <c r="AJ133" s="699"/>
      <c r="AK133" s="699"/>
      <c r="AL133" s="699"/>
      <c r="AM133" s="699"/>
    </row>
    <row r="134" spans="2:39">
      <c r="B134" s="149"/>
      <c r="C134" s="699"/>
      <c r="D134" s="699"/>
      <c r="E134" s="699"/>
      <c r="F134" s="699"/>
      <c r="G134" s="699"/>
      <c r="H134" s="699"/>
      <c r="I134" s="699"/>
      <c r="J134" s="699"/>
      <c r="K134" s="699"/>
      <c r="L134" s="699"/>
      <c r="M134" s="699"/>
      <c r="N134" s="699"/>
      <c r="O134" s="699"/>
      <c r="P134" s="699"/>
      <c r="Q134" s="699"/>
      <c r="R134" s="699"/>
      <c r="S134" s="699"/>
      <c r="T134" s="699"/>
      <c r="U134" s="699"/>
      <c r="V134" s="699"/>
      <c r="W134" s="699"/>
      <c r="X134" s="699"/>
      <c r="Y134" s="699"/>
      <c r="Z134" s="699"/>
      <c r="AA134" s="699"/>
      <c r="AB134" s="699"/>
      <c r="AC134" s="699"/>
      <c r="AD134" s="699"/>
      <c r="AE134" s="699"/>
      <c r="AF134" s="699"/>
      <c r="AG134" s="699"/>
      <c r="AH134" s="699"/>
      <c r="AI134" s="699"/>
      <c r="AJ134" s="699"/>
      <c r="AK134" s="699"/>
      <c r="AL134" s="699"/>
      <c r="AM134" s="699"/>
    </row>
    <row r="135" spans="2:39">
      <c r="B135" s="149"/>
      <c r="C135" s="699"/>
      <c r="D135" s="699"/>
      <c r="E135" s="699"/>
      <c r="F135" s="699"/>
      <c r="G135" s="699"/>
      <c r="H135" s="699"/>
      <c r="I135" s="699"/>
      <c r="J135" s="699"/>
      <c r="K135" s="699"/>
      <c r="L135" s="699"/>
      <c r="M135" s="699"/>
      <c r="N135" s="699"/>
      <c r="O135" s="699"/>
      <c r="P135" s="699"/>
      <c r="Q135" s="699"/>
      <c r="R135" s="699"/>
      <c r="S135" s="699"/>
      <c r="T135" s="699"/>
      <c r="U135" s="699"/>
      <c r="V135" s="699"/>
      <c r="W135" s="699"/>
      <c r="X135" s="699"/>
      <c r="Y135" s="699"/>
      <c r="Z135" s="699"/>
      <c r="AA135" s="699"/>
      <c r="AB135" s="699"/>
      <c r="AC135" s="699"/>
      <c r="AD135" s="699"/>
      <c r="AE135" s="699"/>
      <c r="AF135" s="699"/>
      <c r="AG135" s="699"/>
      <c r="AH135" s="699"/>
      <c r="AI135" s="699"/>
      <c r="AJ135" s="699"/>
      <c r="AK135" s="699"/>
      <c r="AL135" s="699"/>
      <c r="AM135" s="699"/>
    </row>
    <row r="136" spans="2:39">
      <c r="B136" s="149"/>
      <c r="C136" s="699"/>
      <c r="D136" s="699"/>
      <c r="E136" s="699"/>
      <c r="F136" s="699"/>
      <c r="G136" s="699"/>
      <c r="H136" s="699"/>
      <c r="I136" s="699"/>
      <c r="J136" s="699"/>
      <c r="K136" s="699"/>
      <c r="L136" s="699"/>
      <c r="M136" s="699"/>
      <c r="N136" s="699"/>
      <c r="O136" s="699"/>
      <c r="P136" s="699"/>
      <c r="Q136" s="699"/>
      <c r="R136" s="699"/>
      <c r="S136" s="699"/>
      <c r="T136" s="699"/>
      <c r="U136" s="699"/>
      <c r="V136" s="699"/>
      <c r="W136" s="699"/>
      <c r="X136" s="699"/>
      <c r="Y136" s="699"/>
      <c r="Z136" s="699"/>
      <c r="AA136" s="699"/>
      <c r="AB136" s="699"/>
      <c r="AC136" s="699"/>
      <c r="AD136" s="699"/>
      <c r="AE136" s="699"/>
      <c r="AF136" s="699"/>
      <c r="AG136" s="699"/>
      <c r="AH136" s="699"/>
      <c r="AI136" s="699"/>
      <c r="AJ136" s="699"/>
      <c r="AK136" s="699"/>
      <c r="AL136" s="699"/>
      <c r="AM136" s="699"/>
    </row>
    <row r="137" spans="2:39">
      <c r="B137" s="149"/>
      <c r="C137" s="699"/>
      <c r="D137" s="699"/>
      <c r="E137" s="699"/>
      <c r="F137" s="699"/>
      <c r="G137" s="699"/>
      <c r="H137" s="699"/>
      <c r="I137" s="699"/>
      <c r="J137" s="699"/>
      <c r="K137" s="699"/>
      <c r="L137" s="699"/>
      <c r="M137" s="699"/>
      <c r="N137" s="699"/>
      <c r="O137" s="699"/>
      <c r="P137" s="699"/>
      <c r="Q137" s="699"/>
      <c r="R137" s="699"/>
      <c r="S137" s="699"/>
      <c r="T137" s="699"/>
      <c r="U137" s="699"/>
      <c r="V137" s="699"/>
      <c r="W137" s="699"/>
      <c r="X137" s="699"/>
      <c r="Y137" s="699"/>
      <c r="Z137" s="699"/>
      <c r="AA137" s="699"/>
      <c r="AB137" s="699"/>
      <c r="AC137" s="699"/>
      <c r="AD137" s="699"/>
      <c r="AE137" s="699"/>
      <c r="AF137" s="699"/>
      <c r="AG137" s="699"/>
      <c r="AH137" s="699"/>
      <c r="AI137" s="699"/>
      <c r="AJ137" s="699"/>
      <c r="AK137" s="699"/>
      <c r="AL137" s="699"/>
      <c r="AM137" s="699"/>
    </row>
    <row r="138" spans="2:39">
      <c r="B138" s="149"/>
      <c r="C138" s="699"/>
      <c r="D138" s="699"/>
      <c r="E138" s="699"/>
      <c r="F138" s="699"/>
      <c r="G138" s="699"/>
      <c r="H138" s="699"/>
      <c r="I138" s="699"/>
      <c r="J138" s="699"/>
      <c r="K138" s="699"/>
      <c r="L138" s="699"/>
      <c r="M138" s="699"/>
      <c r="N138" s="699"/>
      <c r="O138" s="699"/>
      <c r="P138" s="699"/>
      <c r="Q138" s="699"/>
      <c r="R138" s="699"/>
      <c r="S138" s="699"/>
      <c r="T138" s="699"/>
      <c r="U138" s="699"/>
      <c r="V138" s="699"/>
      <c r="W138" s="699"/>
      <c r="X138" s="699"/>
      <c r="Y138" s="699"/>
      <c r="Z138" s="699"/>
      <c r="AA138" s="699"/>
      <c r="AB138" s="699"/>
      <c r="AC138" s="699"/>
      <c r="AD138" s="699"/>
      <c r="AE138" s="699"/>
      <c r="AF138" s="699"/>
      <c r="AG138" s="699"/>
      <c r="AH138" s="699"/>
      <c r="AI138" s="699"/>
      <c r="AJ138" s="699"/>
      <c r="AK138" s="699"/>
      <c r="AL138" s="699"/>
      <c r="AM138" s="699"/>
    </row>
    <row r="139" spans="2:39">
      <c r="B139" s="149"/>
      <c r="C139" s="699"/>
      <c r="D139" s="699"/>
      <c r="E139" s="699"/>
      <c r="F139" s="699"/>
      <c r="G139" s="699"/>
      <c r="H139" s="699"/>
      <c r="I139" s="699"/>
      <c r="J139" s="699"/>
      <c r="K139" s="699"/>
      <c r="L139" s="699"/>
      <c r="M139" s="699"/>
      <c r="N139" s="699"/>
      <c r="O139" s="699"/>
      <c r="P139" s="699"/>
      <c r="Q139" s="699"/>
      <c r="R139" s="699"/>
      <c r="S139" s="699"/>
      <c r="T139" s="699"/>
      <c r="U139" s="699"/>
      <c r="V139" s="699"/>
      <c r="W139" s="699"/>
      <c r="X139" s="699"/>
      <c r="Y139" s="699"/>
      <c r="Z139" s="699"/>
      <c r="AA139" s="699"/>
      <c r="AB139" s="699"/>
      <c r="AC139" s="699"/>
      <c r="AD139" s="699"/>
      <c r="AE139" s="699"/>
      <c r="AF139" s="699"/>
      <c r="AG139" s="699"/>
      <c r="AH139" s="699"/>
      <c r="AI139" s="699"/>
      <c r="AJ139" s="699"/>
      <c r="AK139" s="699"/>
      <c r="AL139" s="699"/>
      <c r="AM139" s="699"/>
    </row>
    <row r="140" spans="2:39">
      <c r="B140" s="149"/>
      <c r="C140" s="699"/>
      <c r="D140" s="699"/>
      <c r="E140" s="699"/>
      <c r="F140" s="699"/>
      <c r="G140" s="699"/>
      <c r="H140" s="699"/>
      <c r="I140" s="699"/>
      <c r="J140" s="699"/>
      <c r="K140" s="699"/>
      <c r="L140" s="699"/>
      <c r="M140" s="699"/>
      <c r="N140" s="699"/>
      <c r="O140" s="699"/>
      <c r="P140" s="699"/>
      <c r="Q140" s="699"/>
      <c r="R140" s="699"/>
      <c r="S140" s="699"/>
      <c r="T140" s="699"/>
      <c r="U140" s="699"/>
      <c r="V140" s="699"/>
      <c r="W140" s="699"/>
      <c r="X140" s="699"/>
      <c r="Y140" s="699"/>
      <c r="Z140" s="699"/>
      <c r="AA140" s="699"/>
      <c r="AB140" s="699"/>
      <c r="AC140" s="699"/>
      <c r="AD140" s="699"/>
      <c r="AE140" s="699"/>
      <c r="AF140" s="699"/>
      <c r="AG140" s="699"/>
      <c r="AH140" s="699"/>
      <c r="AI140" s="699"/>
      <c r="AJ140" s="699"/>
      <c r="AK140" s="699"/>
      <c r="AL140" s="699"/>
      <c r="AM140" s="699"/>
    </row>
    <row r="141" spans="2:39">
      <c r="B141" s="149"/>
      <c r="C141" s="699"/>
      <c r="D141" s="699"/>
      <c r="E141" s="699"/>
      <c r="F141" s="699"/>
      <c r="G141" s="699"/>
      <c r="H141" s="699"/>
      <c r="I141" s="699"/>
      <c r="J141" s="699"/>
      <c r="K141" s="699"/>
      <c r="L141" s="699"/>
      <c r="M141" s="699"/>
      <c r="N141" s="699"/>
      <c r="O141" s="699"/>
      <c r="P141" s="699"/>
      <c r="Q141" s="699"/>
      <c r="R141" s="699"/>
      <c r="S141" s="699"/>
      <c r="T141" s="699"/>
      <c r="U141" s="699"/>
      <c r="V141" s="699"/>
      <c r="W141" s="699"/>
      <c r="X141" s="699"/>
      <c r="Y141" s="699"/>
      <c r="Z141" s="699"/>
      <c r="AA141" s="699"/>
      <c r="AB141" s="699"/>
      <c r="AC141" s="699"/>
      <c r="AD141" s="699"/>
      <c r="AE141" s="699"/>
      <c r="AF141" s="699"/>
      <c r="AG141" s="699"/>
      <c r="AH141" s="699"/>
      <c r="AI141" s="699"/>
      <c r="AJ141" s="699"/>
      <c r="AK141" s="699"/>
      <c r="AL141" s="699"/>
      <c r="AM141" s="699"/>
    </row>
    <row r="142" spans="2:39">
      <c r="B142" s="149"/>
      <c r="C142" s="699"/>
      <c r="D142" s="699"/>
      <c r="E142" s="699"/>
      <c r="F142" s="699"/>
      <c r="G142" s="699"/>
      <c r="H142" s="699"/>
      <c r="I142" s="699"/>
      <c r="J142" s="699"/>
      <c r="K142" s="699"/>
      <c r="L142" s="699"/>
      <c r="M142" s="699"/>
      <c r="N142" s="699"/>
      <c r="O142" s="699"/>
      <c r="P142" s="699"/>
      <c r="Q142" s="699"/>
      <c r="R142" s="699"/>
      <c r="S142" s="699"/>
      <c r="T142" s="699"/>
      <c r="U142" s="699"/>
      <c r="V142" s="699"/>
      <c r="W142" s="699"/>
      <c r="X142" s="699"/>
      <c r="Y142" s="699"/>
      <c r="Z142" s="699"/>
      <c r="AA142" s="699"/>
      <c r="AB142" s="699"/>
      <c r="AC142" s="699"/>
      <c r="AD142" s="699"/>
      <c r="AE142" s="699"/>
      <c r="AF142" s="699"/>
      <c r="AG142" s="699"/>
      <c r="AH142" s="699"/>
      <c r="AI142" s="699"/>
      <c r="AJ142" s="699"/>
      <c r="AK142" s="699"/>
      <c r="AL142" s="699"/>
      <c r="AM142" s="699"/>
    </row>
    <row r="143" spans="2:39">
      <c r="B143" s="149"/>
      <c r="C143" s="699"/>
      <c r="D143" s="699"/>
      <c r="E143" s="699"/>
      <c r="F143" s="699"/>
      <c r="G143" s="699"/>
      <c r="H143" s="699"/>
      <c r="I143" s="699"/>
      <c r="J143" s="699"/>
      <c r="K143" s="699"/>
      <c r="L143" s="699"/>
      <c r="M143" s="699"/>
      <c r="N143" s="699"/>
      <c r="O143" s="699"/>
      <c r="P143" s="699"/>
      <c r="Q143" s="699"/>
      <c r="R143" s="699"/>
      <c r="S143" s="699"/>
      <c r="T143" s="699"/>
      <c r="U143" s="699"/>
      <c r="V143" s="699"/>
      <c r="W143" s="699"/>
      <c r="X143" s="699"/>
      <c r="Y143" s="699"/>
      <c r="Z143" s="699"/>
      <c r="AA143" s="699"/>
      <c r="AB143" s="699"/>
      <c r="AC143" s="699"/>
      <c r="AD143" s="699"/>
      <c r="AE143" s="699"/>
      <c r="AF143" s="699"/>
      <c r="AG143" s="699"/>
      <c r="AH143" s="699"/>
      <c r="AI143" s="699"/>
      <c r="AJ143" s="699"/>
      <c r="AK143" s="699"/>
      <c r="AL143" s="699"/>
      <c r="AM143" s="699"/>
    </row>
    <row r="144" spans="2:39">
      <c r="B144" s="149"/>
      <c r="C144" s="699"/>
      <c r="D144" s="699"/>
      <c r="E144" s="699"/>
      <c r="F144" s="699"/>
      <c r="G144" s="699"/>
      <c r="H144" s="699"/>
      <c r="I144" s="699"/>
      <c r="J144" s="699"/>
      <c r="K144" s="699"/>
      <c r="L144" s="699"/>
      <c r="M144" s="699"/>
      <c r="N144" s="699"/>
      <c r="O144" s="699"/>
      <c r="P144" s="699"/>
      <c r="Q144" s="699"/>
      <c r="R144" s="699"/>
      <c r="S144" s="699"/>
      <c r="T144" s="699"/>
      <c r="U144" s="699"/>
      <c r="V144" s="699"/>
      <c r="W144" s="699"/>
      <c r="X144" s="699"/>
      <c r="Y144" s="699"/>
      <c r="Z144" s="699"/>
      <c r="AA144" s="699"/>
      <c r="AB144" s="699"/>
      <c r="AC144" s="699"/>
      <c r="AD144" s="699"/>
      <c r="AE144" s="699"/>
      <c r="AF144" s="699"/>
      <c r="AG144" s="699"/>
      <c r="AH144" s="699"/>
      <c r="AI144" s="699"/>
      <c r="AJ144" s="699"/>
      <c r="AK144" s="699"/>
      <c r="AL144" s="699"/>
      <c r="AM144" s="699"/>
    </row>
    <row r="145" spans="2:39">
      <c r="B145" s="149"/>
      <c r="C145" s="699"/>
      <c r="D145" s="699"/>
      <c r="E145" s="699"/>
      <c r="F145" s="699"/>
      <c r="G145" s="699"/>
      <c r="H145" s="699"/>
      <c r="I145" s="699"/>
      <c r="J145" s="699"/>
      <c r="K145" s="699"/>
      <c r="L145" s="699"/>
      <c r="M145" s="699"/>
      <c r="N145" s="699"/>
      <c r="O145" s="699"/>
      <c r="P145" s="699"/>
      <c r="Q145" s="699"/>
      <c r="R145" s="699"/>
      <c r="S145" s="699"/>
      <c r="T145" s="699"/>
      <c r="U145" s="699"/>
      <c r="V145" s="699"/>
      <c r="W145" s="699"/>
      <c r="X145" s="699"/>
      <c r="Y145" s="699"/>
      <c r="Z145" s="699"/>
      <c r="AA145" s="699"/>
      <c r="AB145" s="699"/>
      <c r="AC145" s="699"/>
      <c r="AD145" s="699"/>
      <c r="AE145" s="699"/>
      <c r="AF145" s="699"/>
      <c r="AG145" s="699"/>
      <c r="AH145" s="699"/>
      <c r="AI145" s="699"/>
      <c r="AJ145" s="699"/>
      <c r="AK145" s="699"/>
      <c r="AL145" s="699"/>
      <c r="AM145" s="699"/>
    </row>
    <row r="146" spans="2:39">
      <c r="B146" s="149"/>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c r="AM146" s="162"/>
    </row>
    <row r="147" spans="2:39">
      <c r="B147" s="149"/>
      <c r="C147" s="162"/>
      <c r="D147" s="162"/>
      <c r="E147" s="162"/>
      <c r="F147" s="162"/>
      <c r="G147" s="162"/>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2"/>
      <c r="AJ147" s="162"/>
      <c r="AK147" s="162"/>
      <c r="AL147" s="162"/>
      <c r="AM147" s="162"/>
    </row>
    <row r="148" spans="2:39">
      <c r="B148" s="149"/>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162"/>
      <c r="AM148" s="162"/>
    </row>
    <row r="149" spans="2:39">
      <c r="B149" s="149"/>
      <c r="C149" s="162"/>
      <c r="D149" s="162"/>
      <c r="E149" s="162"/>
      <c r="F149" s="162"/>
      <c r="G149" s="162"/>
      <c r="H149" s="162"/>
      <c r="I149" s="162"/>
      <c r="J149" s="162"/>
      <c r="K149" s="162"/>
      <c r="L149" s="162"/>
      <c r="M149" s="162"/>
      <c r="N149" s="162"/>
      <c r="O149" s="162"/>
      <c r="P149" s="162"/>
      <c r="Q149" s="162"/>
      <c r="R149" s="162"/>
      <c r="S149" s="162"/>
      <c r="T149" s="162"/>
      <c r="U149" s="162"/>
      <c r="V149" s="162"/>
      <c r="W149" s="162"/>
      <c r="X149" s="162"/>
      <c r="Y149" s="162"/>
      <c r="Z149" s="162"/>
      <c r="AA149" s="162"/>
      <c r="AB149" s="162"/>
      <c r="AC149" s="162"/>
      <c r="AD149" s="162"/>
      <c r="AE149" s="162"/>
      <c r="AF149" s="162"/>
      <c r="AG149" s="162"/>
      <c r="AH149" s="162"/>
      <c r="AI149" s="162"/>
      <c r="AJ149" s="162"/>
      <c r="AK149" s="162"/>
      <c r="AL149" s="162"/>
      <c r="AM149" s="162"/>
    </row>
    <row r="150" spans="2:39">
      <c r="B150" s="149"/>
      <c r="C150" s="162"/>
      <c r="D150" s="162"/>
      <c r="E150" s="162"/>
      <c r="F150" s="162"/>
      <c r="G150" s="162"/>
      <c r="H150" s="162"/>
      <c r="I150" s="162"/>
      <c r="J150" s="162"/>
      <c r="K150" s="162"/>
      <c r="L150" s="162"/>
      <c r="M150" s="162"/>
      <c r="N150" s="162"/>
      <c r="O150" s="162"/>
      <c r="P150" s="162"/>
      <c r="Q150" s="162"/>
      <c r="R150" s="162"/>
      <c r="S150" s="162"/>
      <c r="T150" s="162"/>
      <c r="U150" s="162"/>
      <c r="V150" s="162"/>
      <c r="W150" s="162"/>
      <c r="X150" s="162"/>
      <c r="Y150" s="162"/>
      <c r="Z150" s="162"/>
      <c r="AA150" s="162"/>
      <c r="AB150" s="162"/>
      <c r="AC150" s="162"/>
      <c r="AD150" s="162"/>
      <c r="AE150" s="162"/>
      <c r="AF150" s="162"/>
      <c r="AG150" s="162"/>
      <c r="AH150" s="162"/>
      <c r="AI150" s="162"/>
      <c r="AJ150" s="162"/>
      <c r="AK150" s="162"/>
      <c r="AL150" s="162"/>
      <c r="AM150" s="162"/>
    </row>
    <row r="151" spans="2:39">
      <c r="B151" s="149"/>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c r="AF151" s="162"/>
      <c r="AG151" s="162"/>
      <c r="AH151" s="162"/>
      <c r="AI151" s="162"/>
      <c r="AJ151" s="162"/>
      <c r="AK151" s="162"/>
      <c r="AL151" s="162"/>
      <c r="AM151" s="162"/>
    </row>
    <row r="152" spans="2:39">
      <c r="B152" s="149"/>
      <c r="C152" s="162"/>
      <c r="D152" s="162"/>
      <c r="E152" s="162"/>
      <c r="F152" s="162"/>
      <c r="G152" s="162"/>
      <c r="H152" s="162"/>
      <c r="I152" s="162"/>
      <c r="J152" s="162"/>
      <c r="K152" s="162"/>
      <c r="L152" s="162"/>
      <c r="M152" s="162"/>
      <c r="N152" s="162"/>
      <c r="O152" s="162"/>
      <c r="P152" s="162"/>
      <c r="Q152" s="162"/>
      <c r="R152" s="162"/>
      <c r="S152" s="162"/>
      <c r="T152" s="162"/>
      <c r="U152" s="162"/>
      <c r="V152" s="162"/>
      <c r="W152" s="162"/>
      <c r="X152" s="162"/>
      <c r="Y152" s="162"/>
      <c r="Z152" s="162"/>
      <c r="AA152" s="162"/>
      <c r="AB152" s="162"/>
      <c r="AC152" s="162"/>
      <c r="AD152" s="162"/>
      <c r="AE152" s="162"/>
      <c r="AF152" s="162"/>
      <c r="AG152" s="162"/>
      <c r="AH152" s="162"/>
      <c r="AI152" s="162"/>
      <c r="AJ152" s="162"/>
      <c r="AK152" s="162"/>
      <c r="AL152" s="162"/>
      <c r="AM152" s="162"/>
    </row>
    <row r="153" spans="2:39">
      <c r="B153" s="149"/>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2"/>
      <c r="AL153" s="162"/>
      <c r="AM153" s="162"/>
    </row>
    <row r="154" spans="2:39">
      <c r="B154" s="149"/>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62"/>
      <c r="AL154" s="162"/>
      <c r="AM154" s="162"/>
    </row>
    <row r="155" spans="2:39">
      <c r="B155" s="149"/>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c r="AF155" s="162"/>
      <c r="AG155" s="162"/>
      <c r="AH155" s="162"/>
      <c r="AI155" s="162"/>
      <c r="AJ155" s="162"/>
      <c r="AK155" s="162"/>
      <c r="AL155" s="162"/>
      <c r="AM155" s="162"/>
    </row>
    <row r="156" spans="2:39">
      <c r="B156" s="149"/>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162"/>
      <c r="AM156" s="162"/>
    </row>
    <row r="157" spans="2:39">
      <c r="B157" s="149"/>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162"/>
      <c r="AL157" s="162"/>
      <c r="AM157" s="162"/>
    </row>
    <row r="158" spans="2:39">
      <c r="B158" s="149"/>
      <c r="C158" s="162"/>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62"/>
      <c r="AJ158" s="162"/>
      <c r="AK158" s="162"/>
      <c r="AL158" s="162"/>
      <c r="AM158" s="162"/>
    </row>
    <row r="159" spans="2:39">
      <c r="B159" s="149"/>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162"/>
      <c r="AL159" s="162"/>
      <c r="AM159" s="162"/>
    </row>
    <row r="160" spans="2:39">
      <c r="B160" s="149"/>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row>
    <row r="161" spans="2:39">
      <c r="B161" s="149"/>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162"/>
      <c r="AM161" s="162"/>
    </row>
    <row r="162" spans="2:39">
      <c r="B162" s="149"/>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row>
    <row r="163" spans="2:39">
      <c r="B163" s="149"/>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row>
    <row r="164" spans="2:39">
      <c r="B164" s="149"/>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162"/>
      <c r="AM164" s="162"/>
    </row>
    <row r="165" spans="2:39">
      <c r="B165" s="149"/>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row>
    <row r="166" spans="2:39">
      <c r="B166" s="149"/>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2"/>
      <c r="AL166" s="162"/>
      <c r="AM166" s="162"/>
    </row>
    <row r="167" spans="2:39">
      <c r="B167" s="149"/>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row>
    <row r="168" spans="2:39">
      <c r="B168" s="149"/>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row>
    <row r="169" spans="2:39">
      <c r="B169" s="149"/>
      <c r="C169" s="162"/>
      <c r="D169" s="162"/>
      <c r="E169" s="162"/>
      <c r="F169" s="162"/>
      <c r="G169" s="162"/>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c r="AE169" s="162"/>
      <c r="AF169" s="162"/>
      <c r="AG169" s="162"/>
      <c r="AH169" s="162"/>
      <c r="AI169" s="162"/>
      <c r="AJ169" s="162"/>
      <c r="AK169" s="162"/>
      <c r="AL169" s="162"/>
      <c r="AM169" s="162"/>
    </row>
    <row r="170" spans="2:39">
      <c r="B170" s="149"/>
      <c r="C170" s="162"/>
      <c r="D170" s="162"/>
      <c r="E170" s="162"/>
      <c r="F170" s="162"/>
      <c r="G170" s="162"/>
      <c r="H170" s="162"/>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D170" s="162"/>
      <c r="AE170" s="162"/>
      <c r="AF170" s="162"/>
      <c r="AG170" s="162"/>
      <c r="AH170" s="162"/>
      <c r="AI170" s="162"/>
      <c r="AJ170" s="162"/>
      <c r="AK170" s="162"/>
      <c r="AL170" s="162"/>
      <c r="AM170" s="162"/>
    </row>
    <row r="171" spans="2:39">
      <c r="B171" s="149"/>
      <c r="C171" s="162"/>
      <c r="D171" s="162"/>
      <c r="E171" s="162"/>
      <c r="F171" s="162"/>
      <c r="G171" s="162"/>
      <c r="H171" s="162"/>
      <c r="I171" s="162"/>
      <c r="J171" s="162"/>
      <c r="K171" s="162"/>
      <c r="L171" s="162"/>
      <c r="M171" s="162"/>
      <c r="N171" s="162"/>
      <c r="O171" s="162"/>
      <c r="P171" s="162"/>
      <c r="Q171" s="162"/>
      <c r="R171" s="162"/>
      <c r="S171" s="162"/>
      <c r="T171" s="162"/>
      <c r="U171" s="162"/>
      <c r="V171" s="162"/>
      <c r="W171" s="162"/>
      <c r="X171" s="162"/>
      <c r="Y171" s="162"/>
      <c r="Z171" s="162"/>
      <c r="AA171" s="162"/>
      <c r="AB171" s="162"/>
      <c r="AC171" s="162"/>
      <c r="AD171" s="162"/>
      <c r="AE171" s="162"/>
      <c r="AF171" s="162"/>
      <c r="AG171" s="162"/>
      <c r="AH171" s="162"/>
      <c r="AI171" s="162"/>
      <c r="AJ171" s="162"/>
      <c r="AK171" s="162"/>
      <c r="AL171" s="162"/>
      <c r="AM171" s="162"/>
    </row>
  </sheetData>
  <sheetProtection password="E798" sheet="1" objects="1" scenarios="1"/>
  <mergeCells count="201">
    <mergeCell ref="A1:AM1"/>
    <mergeCell ref="A2:AM2"/>
    <mergeCell ref="A3:AM3"/>
    <mergeCell ref="J6:AM6"/>
    <mergeCell ref="J7:AM7"/>
    <mergeCell ref="J8:AM8"/>
    <mergeCell ref="J9:AM9"/>
    <mergeCell ref="J10:AM10"/>
    <mergeCell ref="J12:AM12"/>
    <mergeCell ref="J13:AM13"/>
    <mergeCell ref="J14:AM14"/>
    <mergeCell ref="J15:AM15"/>
    <mergeCell ref="J16:AM16"/>
    <mergeCell ref="J19:AM19"/>
    <mergeCell ref="J20:AM20"/>
    <mergeCell ref="J21:AM21"/>
    <mergeCell ref="J22:AM22"/>
    <mergeCell ref="J23:AM23"/>
    <mergeCell ref="J25:AM25"/>
    <mergeCell ref="J26:AM26"/>
    <mergeCell ref="J27:AM27"/>
    <mergeCell ref="J28:AM28"/>
    <mergeCell ref="J29:AM29"/>
    <mergeCell ref="B32:AM32"/>
    <mergeCell ref="P33:R33"/>
    <mergeCell ref="Y33:AB33"/>
    <mergeCell ref="AG33:AL33"/>
    <mergeCell ref="AG34:AL34"/>
    <mergeCell ref="K35:AM35"/>
    <mergeCell ref="K36:AM36"/>
    <mergeCell ref="K37:AM37"/>
    <mergeCell ref="M38:O38"/>
    <mergeCell ref="X38:AA38"/>
    <mergeCell ref="AG38:AL38"/>
    <mergeCell ref="K39:AM39"/>
    <mergeCell ref="K40:AM40"/>
    <mergeCell ref="K41:AM41"/>
    <mergeCell ref="B43:AM43"/>
    <mergeCell ref="P44:R44"/>
    <mergeCell ref="Y44:AB44"/>
    <mergeCell ref="AG44:AL44"/>
    <mergeCell ref="AG45:AL45"/>
    <mergeCell ref="K46:AM46"/>
    <mergeCell ref="K47:AM47"/>
    <mergeCell ref="K48:AM48"/>
    <mergeCell ref="M49:O49"/>
    <mergeCell ref="X49:AA49"/>
    <mergeCell ref="AG49:AL49"/>
    <mergeCell ref="K50:AM50"/>
    <mergeCell ref="K51:AM51"/>
    <mergeCell ref="K52:AM52"/>
    <mergeCell ref="A53:AM53"/>
    <mergeCell ref="A54:AM54"/>
    <mergeCell ref="U55:AB55"/>
    <mergeCell ref="AE55:AK55"/>
    <mergeCell ref="N56:P56"/>
    <mergeCell ref="U56:AB56"/>
    <mergeCell ref="AE56:AJ56"/>
    <mergeCell ref="U57:AB57"/>
    <mergeCell ref="AE57:AJ57"/>
    <mergeCell ref="N58:P58"/>
    <mergeCell ref="U58:AB58"/>
    <mergeCell ref="AE58:AJ58"/>
    <mergeCell ref="U59:AB59"/>
    <mergeCell ref="AE59:AJ59"/>
    <mergeCell ref="N60:P60"/>
    <mergeCell ref="U60:AB60"/>
    <mergeCell ref="AE60:AJ60"/>
    <mergeCell ref="U61:AB61"/>
    <mergeCell ref="AE61:AJ61"/>
    <mergeCell ref="N62:P62"/>
    <mergeCell ref="U62:AB62"/>
    <mergeCell ref="AE62:AJ62"/>
    <mergeCell ref="U63:AB63"/>
    <mergeCell ref="AE63:AJ63"/>
    <mergeCell ref="N64:P64"/>
    <mergeCell ref="U64:AB64"/>
    <mergeCell ref="AE64:AJ64"/>
    <mergeCell ref="U65:AB65"/>
    <mergeCell ref="AE65:AJ65"/>
    <mergeCell ref="N66:P66"/>
    <mergeCell ref="U66:AB66"/>
    <mergeCell ref="AE66:AJ66"/>
    <mergeCell ref="U67:AB67"/>
    <mergeCell ref="AE67:AJ67"/>
    <mergeCell ref="N68:P68"/>
    <mergeCell ref="U68:AB68"/>
    <mergeCell ref="AE68:AJ68"/>
    <mergeCell ref="U69:AB69"/>
    <mergeCell ref="AE69:AJ69"/>
    <mergeCell ref="N70:P70"/>
    <mergeCell ref="U70:AB70"/>
    <mergeCell ref="AE70:AJ70"/>
    <mergeCell ref="U71:AB71"/>
    <mergeCell ref="AE71:AJ71"/>
    <mergeCell ref="N72:P72"/>
    <mergeCell ref="U72:AB72"/>
    <mergeCell ref="AE72:AJ72"/>
    <mergeCell ref="U73:AB73"/>
    <mergeCell ref="AE73:AJ73"/>
    <mergeCell ref="N74:P74"/>
    <mergeCell ref="U74:AB74"/>
    <mergeCell ref="AE74:AJ74"/>
    <mergeCell ref="U75:AB75"/>
    <mergeCell ref="AE75:AJ75"/>
    <mergeCell ref="N76:P76"/>
    <mergeCell ref="U76:AB76"/>
    <mergeCell ref="AE76:AJ76"/>
    <mergeCell ref="U77:AB77"/>
    <mergeCell ref="AE77:AJ77"/>
    <mergeCell ref="N78:P78"/>
    <mergeCell ref="U78:AB78"/>
    <mergeCell ref="AE78:AJ78"/>
    <mergeCell ref="U79:AB79"/>
    <mergeCell ref="AE79:AJ79"/>
    <mergeCell ref="N80:P80"/>
    <mergeCell ref="U80:AB80"/>
    <mergeCell ref="AE80:AJ80"/>
    <mergeCell ref="U81:AB81"/>
    <mergeCell ref="AE81:AJ81"/>
    <mergeCell ref="N82:P82"/>
    <mergeCell ref="U82:AB82"/>
    <mergeCell ref="AE82:AJ82"/>
    <mergeCell ref="U83:AB83"/>
    <mergeCell ref="AE83:AJ83"/>
    <mergeCell ref="N84:P84"/>
    <mergeCell ref="U84:AB84"/>
    <mergeCell ref="AE84:AJ84"/>
    <mergeCell ref="U85:AB85"/>
    <mergeCell ref="AE85:AJ85"/>
    <mergeCell ref="N86:P86"/>
    <mergeCell ref="U86:AB86"/>
    <mergeCell ref="AE86:AJ86"/>
    <mergeCell ref="U87:AB87"/>
    <mergeCell ref="AE87:AJ87"/>
    <mergeCell ref="N88:P88"/>
    <mergeCell ref="U88:AB88"/>
    <mergeCell ref="AE88:AJ88"/>
    <mergeCell ref="U89:AB89"/>
    <mergeCell ref="AE89:AJ89"/>
    <mergeCell ref="N90:P90"/>
    <mergeCell ref="U90:AB90"/>
    <mergeCell ref="AE90:AJ90"/>
    <mergeCell ref="U91:AB91"/>
    <mergeCell ref="AE91:AJ91"/>
    <mergeCell ref="N92:P92"/>
    <mergeCell ref="U92:AB92"/>
    <mergeCell ref="AE92:AJ92"/>
    <mergeCell ref="U93:AB93"/>
    <mergeCell ref="AE93:AJ93"/>
    <mergeCell ref="N94:P94"/>
    <mergeCell ref="U94:AB94"/>
    <mergeCell ref="AE94:AJ94"/>
    <mergeCell ref="U95:AB95"/>
    <mergeCell ref="AE95:AJ95"/>
    <mergeCell ref="U97:AB97"/>
    <mergeCell ref="AE97:AJ97"/>
    <mergeCell ref="U98:AB98"/>
    <mergeCell ref="AE98:AJ98"/>
    <mergeCell ref="U99:AB99"/>
    <mergeCell ref="AE99:AJ99"/>
    <mergeCell ref="U100:AB100"/>
    <mergeCell ref="AE100:AJ100"/>
    <mergeCell ref="U101:AB101"/>
    <mergeCell ref="AE101:AJ101"/>
    <mergeCell ref="U102:AB102"/>
    <mergeCell ref="AE102:AJ102"/>
    <mergeCell ref="U103:AB103"/>
    <mergeCell ref="AE103:AJ103"/>
    <mergeCell ref="U104:AB104"/>
    <mergeCell ref="AE104:AJ104"/>
    <mergeCell ref="U105:AB105"/>
    <mergeCell ref="AE105:AJ105"/>
    <mergeCell ref="U106:AB106"/>
    <mergeCell ref="AE106:AJ106"/>
    <mergeCell ref="C146:AM146"/>
    <mergeCell ref="C147:AM147"/>
    <mergeCell ref="C148:AM148"/>
    <mergeCell ref="C149:AM149"/>
    <mergeCell ref="C150:AM150"/>
    <mergeCell ref="C151:AM151"/>
    <mergeCell ref="C152:AM152"/>
    <mergeCell ref="C153:AM153"/>
    <mergeCell ref="C154:AM154"/>
    <mergeCell ref="C155:AM155"/>
    <mergeCell ref="C156:AM156"/>
    <mergeCell ref="C157:AM157"/>
    <mergeCell ref="C158:AM158"/>
    <mergeCell ref="C159:AM159"/>
    <mergeCell ref="C160:AM160"/>
    <mergeCell ref="C161:AM161"/>
    <mergeCell ref="C162:AM162"/>
    <mergeCell ref="C163:AM163"/>
    <mergeCell ref="C164:AM164"/>
    <mergeCell ref="C165:AM165"/>
    <mergeCell ref="C166:AM166"/>
    <mergeCell ref="C167:AM167"/>
    <mergeCell ref="C168:AM168"/>
    <mergeCell ref="C169:AM169"/>
    <mergeCell ref="C170:AM170"/>
    <mergeCell ref="C171:AM171"/>
  </mergeCells>
  <phoneticPr fontId="19"/>
  <conditionalFormatting sqref="AO59:AO66 AO77:AO78 AO106:AO107 AO55:AO57 AO96:AO99 AO4:AO52">
    <cfRule type="expression" dxfId="10" priority="14" stopIfTrue="1">
      <formula>AO4="NG"</formula>
    </cfRule>
  </conditionalFormatting>
  <conditionalFormatting sqref="AO58">
    <cfRule type="expression" dxfId="9" priority="10" stopIfTrue="1">
      <formula>AO58="NG"</formula>
    </cfRule>
  </conditionalFormatting>
  <conditionalFormatting sqref="AO91 AO93:AO95">
    <cfRule type="expression" dxfId="8" priority="9" stopIfTrue="1">
      <formula>AO91="NG"</formula>
    </cfRule>
  </conditionalFormatting>
  <conditionalFormatting sqref="AO92">
    <cfRule type="expression" dxfId="7" priority="8" stopIfTrue="1">
      <formula>AO92="NG"</formula>
    </cfRule>
  </conditionalFormatting>
  <conditionalFormatting sqref="AO79 AO81:AO90">
    <cfRule type="expression" dxfId="6" priority="7" stopIfTrue="1">
      <formula>AO79="NG"</formula>
    </cfRule>
  </conditionalFormatting>
  <conditionalFormatting sqref="AO80">
    <cfRule type="expression" dxfId="5" priority="6" stopIfTrue="1">
      <formula>AO80="NG"</formula>
    </cfRule>
  </conditionalFormatting>
  <conditionalFormatting sqref="AO67 AO69:AO76">
    <cfRule type="expression" dxfId="4" priority="5" stopIfTrue="1">
      <formula>AO67="NG"</formula>
    </cfRule>
  </conditionalFormatting>
  <conditionalFormatting sqref="AO68">
    <cfRule type="expression" dxfId="3" priority="4" stopIfTrue="1">
      <formula>AO68="NG"</formula>
    </cfRule>
  </conditionalFormatting>
  <conditionalFormatting sqref="AO100:AO101">
    <cfRule type="expression" dxfId="2" priority="3" stopIfTrue="1">
      <formula>AO100="NG"</formula>
    </cfRule>
  </conditionalFormatting>
  <conditionalFormatting sqref="AO102:AO103">
    <cfRule type="expression" dxfId="1" priority="2" stopIfTrue="1">
      <formula>AO102="NG"</formula>
    </cfRule>
  </conditionalFormatting>
  <conditionalFormatting sqref="AO104:AO105">
    <cfRule type="expression" dxfId="0" priority="1" stopIfTrue="1">
      <formula>AO104="NG"</formula>
    </cfRule>
  </conditionalFormatting>
  <dataValidations count="1">
    <dataValidation type="list" allowBlank="1" showDropDown="0" showInputMessage="1" showErrorMessage="1" sqref="P33:R33 M38:O38 P44:R44 M49:O49">
      <formula1>$AZ$1:$AZ$3</formula1>
    </dataValidation>
  </dataValidations>
  <printOptions horizontalCentered="1"/>
  <pageMargins left="0.39370078740157483" right="0.39370078740157483" top="0" bottom="0" header="0" footer="0"/>
  <pageSetup paperSize="9" fitToWidth="1" fitToHeight="1" orientation="portrait" usePrinterDefaults="1" blackAndWhite="1" r:id="rId1"/>
  <headerFooter alignWithMargins="0"/>
  <rowBreaks count="1" manualBreakCount="1">
    <brk id="52"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KH2"/>
  <sheetViews>
    <sheetView workbookViewId="0">
      <selection activeCell="D1" sqref="D1"/>
    </sheetView>
  </sheetViews>
  <sheetFormatPr defaultRowHeight="13.5"/>
  <cols>
    <col min="1" max="11" width="9" style="9" customWidth="1"/>
    <col min="12" max="12" width="9" style="10" customWidth="1"/>
    <col min="13" max="13" width="9" style="11" customWidth="1"/>
    <col min="14" max="14" width="13.375" style="9" customWidth="1"/>
    <col min="15" max="15" width="10.875" style="9" customWidth="1"/>
    <col min="16" max="56" width="9" style="9" customWidth="1"/>
    <col min="57" max="57" width="5.625" style="9" customWidth="1"/>
    <col min="58" max="58" width="5.5" style="9" customWidth="1"/>
    <col min="59" max="59" width="2.625" style="9" customWidth="1"/>
    <col min="60" max="60" width="29.5" style="9" customWidth="1"/>
    <col min="61" max="61" width="9" style="9" customWidth="1"/>
    <col min="62" max="62" width="9" style="12" customWidth="1"/>
    <col min="63" max="65" width="9" style="9" customWidth="1"/>
    <col min="66" max="66" width="9" style="12" customWidth="1"/>
    <col min="67" max="80" width="9" style="9" customWidth="1"/>
    <col min="81" max="81" width="46" style="9" customWidth="1"/>
    <col min="82" max="84" width="9" style="9" customWidth="1"/>
    <col min="85" max="87" width="9" style="13" customWidth="1"/>
    <col min="88" max="153" width="9" style="9" customWidth="1"/>
    <col min="154" max="154" width="21.75" style="9" customWidth="1"/>
    <col min="155" max="155" width="25.75" style="11" customWidth="1"/>
    <col min="156" max="160" width="9" style="9" customWidth="1"/>
    <col min="161" max="161" width="21.75" style="9" customWidth="1"/>
    <col min="162" max="162" width="25.75" style="11" customWidth="1"/>
    <col min="163" max="167" width="9" style="9" customWidth="1"/>
    <col min="168" max="168" width="21.75" style="9" customWidth="1"/>
    <col min="169" max="169" width="25.75" style="11" customWidth="1"/>
    <col min="170" max="174" width="9" style="9" customWidth="1"/>
    <col min="175" max="175" width="21.75" style="9" customWidth="1"/>
    <col min="176" max="176" width="25.75" style="11" customWidth="1"/>
    <col min="177" max="182" width="9" style="9" customWidth="1"/>
    <col min="183" max="183" width="21.75" style="9" customWidth="1"/>
    <col min="184" max="184" width="25.75" style="11" customWidth="1"/>
    <col min="185" max="187" width="9" style="9" customWidth="1"/>
    <col min="188" max="188" width="12.5" style="9" customWidth="1"/>
    <col min="189" max="192" width="9" style="9" customWidth="1"/>
    <col min="193" max="193" width="21.75" style="9" customWidth="1"/>
    <col min="194" max="194" width="25.75" style="11" customWidth="1"/>
    <col min="195" max="197" width="9" style="9" customWidth="1"/>
    <col min="198" max="198" width="34" style="9" customWidth="1"/>
    <col min="199" max="204" width="9" style="9" customWidth="1"/>
    <col min="205" max="205" width="21.75" style="9" customWidth="1"/>
    <col min="206" max="206" width="25.75" style="11" customWidth="1"/>
    <col min="207" max="207" width="9" style="9" customWidth="1"/>
    <col min="208" max="208" width="21.75" style="9" customWidth="1"/>
    <col min="209" max="209" width="25.75" style="11" customWidth="1"/>
    <col min="210" max="211" width="9" style="9" customWidth="1"/>
    <col min="212" max="212" width="21.75" style="9" customWidth="1"/>
    <col min="213" max="213" width="25.75" style="11" customWidth="1"/>
    <col min="214" max="215" width="9" style="9" customWidth="1"/>
    <col min="216" max="216" width="21.75" style="9" customWidth="1"/>
    <col min="217" max="217" width="25.75" style="11" customWidth="1"/>
    <col min="218" max="219" width="9" style="9" customWidth="1"/>
    <col min="220" max="220" width="21.75" style="9" customWidth="1"/>
    <col min="221" max="221" width="25.75" style="11" customWidth="1"/>
    <col min="222" max="16384" width="9" style="9" customWidth="1"/>
  </cols>
  <sheetData>
    <row r="1" spans="1:294" s="14" customFormat="1" ht="94.5">
      <c r="A1" s="14" t="s">
        <v>1258</v>
      </c>
      <c r="B1" s="14" t="s">
        <v>1552</v>
      </c>
      <c r="C1" s="14" t="s">
        <v>19</v>
      </c>
      <c r="D1" s="14" t="s">
        <v>1177</v>
      </c>
      <c r="E1" s="14" t="s">
        <v>1178</v>
      </c>
      <c r="F1" s="14" t="s">
        <v>240</v>
      </c>
      <c r="G1" s="17" t="s">
        <v>1255</v>
      </c>
      <c r="H1" s="17" t="s">
        <v>1163</v>
      </c>
      <c r="I1" s="17" t="s">
        <v>334</v>
      </c>
      <c r="J1" s="17" t="s">
        <v>1221</v>
      </c>
      <c r="K1" s="17" t="s">
        <v>298</v>
      </c>
      <c r="L1" s="19" t="s">
        <v>273</v>
      </c>
      <c r="M1" s="21" t="s">
        <v>5</v>
      </c>
      <c r="N1" s="17" t="s">
        <v>557</v>
      </c>
      <c r="O1" s="22" t="s">
        <v>1219</v>
      </c>
      <c r="P1" s="17" t="s">
        <v>1220</v>
      </c>
      <c r="Q1" s="14" t="s">
        <v>457</v>
      </c>
      <c r="R1" s="14" t="s">
        <v>1141</v>
      </c>
      <c r="S1" s="14" t="s">
        <v>1179</v>
      </c>
      <c r="T1" s="14" t="s">
        <v>913</v>
      </c>
      <c r="U1" s="14" t="s">
        <v>1181</v>
      </c>
      <c r="V1" s="14" t="s">
        <v>531</v>
      </c>
      <c r="W1" s="14" t="s">
        <v>1182</v>
      </c>
      <c r="X1" s="14" t="s">
        <v>944</v>
      </c>
      <c r="Y1" s="14" t="s">
        <v>116</v>
      </c>
      <c r="Z1" s="14" t="s">
        <v>1184</v>
      </c>
      <c r="AA1" s="14" t="s">
        <v>1090</v>
      </c>
      <c r="AB1" s="17" t="s">
        <v>626</v>
      </c>
      <c r="AC1" s="17" t="s">
        <v>1159</v>
      </c>
      <c r="AD1" s="14" t="s">
        <v>1158</v>
      </c>
      <c r="AE1" s="14" t="s">
        <v>1185</v>
      </c>
      <c r="AF1" s="14" t="s">
        <v>871</v>
      </c>
      <c r="AG1" s="14" t="s">
        <v>1123</v>
      </c>
      <c r="AH1" s="17" t="s">
        <v>1088</v>
      </c>
      <c r="AI1" s="17" t="s">
        <v>1173</v>
      </c>
      <c r="AJ1" s="17" t="s">
        <v>288</v>
      </c>
      <c r="AK1" s="14" t="s">
        <v>1186</v>
      </c>
      <c r="AL1" s="14" t="s">
        <v>660</v>
      </c>
      <c r="AM1" s="14" t="s">
        <v>217</v>
      </c>
      <c r="AN1" s="14" t="s">
        <v>214</v>
      </c>
      <c r="AO1" s="17" t="s">
        <v>1222</v>
      </c>
      <c r="AP1" s="17" t="s">
        <v>539</v>
      </c>
      <c r="AQ1" s="14" t="s">
        <v>833</v>
      </c>
      <c r="AR1" s="14" t="s">
        <v>1143</v>
      </c>
      <c r="AS1" s="14" t="s">
        <v>1187</v>
      </c>
      <c r="AT1" s="14" t="s">
        <v>1121</v>
      </c>
      <c r="AU1" s="17" t="s">
        <v>1128</v>
      </c>
      <c r="AV1" s="17" t="s">
        <v>1223</v>
      </c>
      <c r="AW1" s="17" t="s">
        <v>667</v>
      </c>
      <c r="AX1" s="14" t="s">
        <v>854</v>
      </c>
      <c r="AY1" s="14" t="s">
        <v>1188</v>
      </c>
      <c r="AZ1" s="14" t="s">
        <v>1190</v>
      </c>
      <c r="BA1" s="14" t="s">
        <v>677</v>
      </c>
      <c r="BB1" s="14" t="s">
        <v>137</v>
      </c>
      <c r="BC1" s="14" t="s">
        <v>388</v>
      </c>
      <c r="BD1" s="14" t="s">
        <v>1149</v>
      </c>
      <c r="BE1" s="17" t="s">
        <v>1227</v>
      </c>
      <c r="BF1" s="17" t="s">
        <v>248</v>
      </c>
      <c r="BG1" s="17" t="s">
        <v>175</v>
      </c>
      <c r="BH1" s="14" t="s">
        <v>1228</v>
      </c>
      <c r="BI1" s="14" t="s">
        <v>1191</v>
      </c>
      <c r="BJ1" s="17" t="s">
        <v>314</v>
      </c>
      <c r="BK1" s="17" t="s">
        <v>1225</v>
      </c>
      <c r="BL1" s="17" t="s">
        <v>1224</v>
      </c>
      <c r="BM1" s="17" t="s">
        <v>1006</v>
      </c>
      <c r="BN1" s="17" t="s">
        <v>1229</v>
      </c>
      <c r="BO1" s="14" t="s">
        <v>1170</v>
      </c>
      <c r="BP1" s="14" t="s">
        <v>906</v>
      </c>
      <c r="BQ1" s="14" t="s">
        <v>1144</v>
      </c>
      <c r="BR1" s="14" t="s">
        <v>953</v>
      </c>
      <c r="BS1" s="14" t="s">
        <v>1230</v>
      </c>
      <c r="BT1" s="14" t="s">
        <v>1136</v>
      </c>
      <c r="BU1" s="14" t="s">
        <v>524</v>
      </c>
      <c r="BV1" s="14" t="s">
        <v>867</v>
      </c>
      <c r="BW1" s="14" t="s">
        <v>1541</v>
      </c>
      <c r="BX1" s="14" t="s">
        <v>424</v>
      </c>
      <c r="BY1" s="14" t="s">
        <v>1525</v>
      </c>
      <c r="BZ1" s="23" t="s">
        <v>1256</v>
      </c>
      <c r="CA1" s="23" t="s">
        <v>1052</v>
      </c>
      <c r="CB1" s="23" t="s">
        <v>1257</v>
      </c>
      <c r="CC1" s="14" t="s">
        <v>1165</v>
      </c>
      <c r="CD1" s="14" t="s">
        <v>415</v>
      </c>
      <c r="CE1" s="14" t="s">
        <v>271</v>
      </c>
      <c r="CF1" s="14" t="s">
        <v>1146</v>
      </c>
      <c r="CG1" s="25" t="s">
        <v>966</v>
      </c>
      <c r="CH1" s="25" t="s">
        <v>490</v>
      </c>
      <c r="CI1" s="25" t="s">
        <v>272</v>
      </c>
      <c r="CJ1" s="14" t="s">
        <v>930</v>
      </c>
      <c r="CK1" s="14" t="s">
        <v>762</v>
      </c>
      <c r="CL1" s="14" t="s">
        <v>1231</v>
      </c>
      <c r="CM1" s="14" t="s">
        <v>1102</v>
      </c>
      <c r="CN1" s="14" t="s">
        <v>1232</v>
      </c>
      <c r="CO1" s="14" t="s">
        <v>54</v>
      </c>
      <c r="CP1" s="14" t="s">
        <v>1129</v>
      </c>
      <c r="CQ1" s="14" t="s">
        <v>1233</v>
      </c>
      <c r="CR1" s="14" t="s">
        <v>893</v>
      </c>
      <c r="CS1" s="14" t="s">
        <v>1234</v>
      </c>
      <c r="CT1" s="14" t="s">
        <v>1085</v>
      </c>
      <c r="CU1" s="14" t="s">
        <v>1034</v>
      </c>
      <c r="CV1" s="14" t="s">
        <v>129</v>
      </c>
      <c r="CW1" s="14" t="s">
        <v>1235</v>
      </c>
      <c r="CX1" s="14" t="s">
        <v>1008</v>
      </c>
      <c r="CY1" s="14" t="s">
        <v>763</v>
      </c>
      <c r="CZ1" s="14" t="s">
        <v>1236</v>
      </c>
      <c r="DA1" s="14" t="s">
        <v>1237</v>
      </c>
      <c r="DB1" s="14" t="s">
        <v>1238</v>
      </c>
      <c r="DC1" s="14" t="s">
        <v>1156</v>
      </c>
      <c r="DD1" s="14" t="s">
        <v>1239</v>
      </c>
      <c r="DE1" s="14" t="s">
        <v>1122</v>
      </c>
      <c r="DF1" s="14" t="s">
        <v>505</v>
      </c>
      <c r="DG1" s="14" t="s">
        <v>1140</v>
      </c>
      <c r="DH1" s="14" t="s">
        <v>899</v>
      </c>
      <c r="DI1" s="26" t="s">
        <v>1240</v>
      </c>
      <c r="DJ1" s="26" t="s">
        <v>1241</v>
      </c>
      <c r="DK1" s="28" t="s">
        <v>803</v>
      </c>
      <c r="DL1" s="26" t="s">
        <v>204</v>
      </c>
      <c r="DM1" s="26" t="s">
        <v>375</v>
      </c>
      <c r="DN1" s="26" t="s">
        <v>1160</v>
      </c>
      <c r="DO1" s="26" t="s">
        <v>607</v>
      </c>
      <c r="DP1" s="26" t="s">
        <v>1095</v>
      </c>
      <c r="DQ1" s="26" t="s">
        <v>1242</v>
      </c>
      <c r="DR1" s="26" t="s">
        <v>1245</v>
      </c>
      <c r="DS1" s="26" t="s">
        <v>752</v>
      </c>
      <c r="DT1" s="26" t="s">
        <v>704</v>
      </c>
      <c r="DU1" s="26" t="s">
        <v>1139</v>
      </c>
      <c r="DV1" s="26" t="s">
        <v>453</v>
      </c>
      <c r="DW1" s="26" t="s">
        <v>1246</v>
      </c>
      <c r="DX1" s="26" t="s">
        <v>386</v>
      </c>
      <c r="DY1" s="26" t="s">
        <v>1247</v>
      </c>
      <c r="DZ1" s="26" t="s">
        <v>1248</v>
      </c>
      <c r="EA1" s="26" t="s">
        <v>227</v>
      </c>
      <c r="EB1" s="26" t="s">
        <v>194</v>
      </c>
      <c r="EC1" s="14" t="s">
        <v>1132</v>
      </c>
      <c r="ED1" s="14" t="s">
        <v>1019</v>
      </c>
      <c r="EE1" s="14" t="s">
        <v>1252</v>
      </c>
      <c r="EF1" s="14" t="s">
        <v>246</v>
      </c>
      <c r="EG1" s="14" t="s">
        <v>1251</v>
      </c>
      <c r="EH1" s="14" t="s">
        <v>179</v>
      </c>
      <c r="EI1" s="26" t="s">
        <v>1249</v>
      </c>
      <c r="EJ1" s="26" t="s">
        <v>1250</v>
      </c>
      <c r="EK1" s="29" t="s">
        <v>347</v>
      </c>
      <c r="EL1" s="29" t="s">
        <v>569</v>
      </c>
      <c r="EM1" s="29" t="s">
        <v>743</v>
      </c>
      <c r="EN1" s="14" t="s">
        <v>145</v>
      </c>
      <c r="EO1" s="29" t="s">
        <v>798</v>
      </c>
      <c r="EP1" s="14" t="s">
        <v>958</v>
      </c>
      <c r="EQ1" s="29" t="s">
        <v>1153</v>
      </c>
      <c r="ER1" s="29" t="s">
        <v>1193</v>
      </c>
      <c r="ES1" s="30" t="s">
        <v>1254</v>
      </c>
      <c r="ET1" s="32" t="s">
        <v>880</v>
      </c>
      <c r="EU1" s="32" t="s">
        <v>468</v>
      </c>
      <c r="EV1" s="32" t="s">
        <v>57</v>
      </c>
      <c r="EW1" s="32" t="s">
        <v>882</v>
      </c>
      <c r="EX1" s="32"/>
      <c r="EY1" s="34" t="s">
        <v>593</v>
      </c>
      <c r="EZ1" s="32" t="s">
        <v>310</v>
      </c>
      <c r="FA1" s="32" t="s">
        <v>883</v>
      </c>
      <c r="FB1" s="32" t="s">
        <v>884</v>
      </c>
      <c r="FC1" s="32" t="s">
        <v>885</v>
      </c>
      <c r="FD1" s="32" t="s">
        <v>886</v>
      </c>
      <c r="FE1" s="32"/>
      <c r="FF1" s="34" t="s">
        <v>527</v>
      </c>
      <c r="FG1" s="32" t="s">
        <v>1194</v>
      </c>
      <c r="FH1" s="32" t="s">
        <v>888</v>
      </c>
      <c r="FI1" s="32" t="s">
        <v>643</v>
      </c>
      <c r="FJ1" s="32" t="s">
        <v>406</v>
      </c>
      <c r="FK1" s="32" t="s">
        <v>759</v>
      </c>
      <c r="FL1" s="32"/>
      <c r="FM1" s="34" t="s">
        <v>1195</v>
      </c>
      <c r="FN1" s="32" t="s">
        <v>447</v>
      </c>
      <c r="FO1" s="32" t="s">
        <v>889</v>
      </c>
      <c r="FP1" s="32" t="s">
        <v>171</v>
      </c>
      <c r="FQ1" s="32" t="s">
        <v>891</v>
      </c>
      <c r="FR1" s="32" t="s">
        <v>892</v>
      </c>
      <c r="FS1" s="32"/>
      <c r="FT1" s="34" t="s">
        <v>257</v>
      </c>
      <c r="FU1" s="32" t="s">
        <v>1196</v>
      </c>
      <c r="FV1" s="14" t="s">
        <v>259</v>
      </c>
      <c r="FW1" s="14" t="s">
        <v>623</v>
      </c>
      <c r="FX1" s="14" t="s">
        <v>1197</v>
      </c>
      <c r="FY1" s="14" t="s">
        <v>1198</v>
      </c>
      <c r="FZ1" s="14" t="s">
        <v>551</v>
      </c>
      <c r="GA1" s="17"/>
      <c r="GB1" s="36" t="s">
        <v>215</v>
      </c>
      <c r="GC1" s="14" t="s">
        <v>317</v>
      </c>
      <c r="GD1" s="14" t="s">
        <v>263</v>
      </c>
      <c r="GE1" s="14" t="s">
        <v>756</v>
      </c>
      <c r="GF1" s="14" t="s">
        <v>711</v>
      </c>
      <c r="GG1" s="14" t="s">
        <v>201</v>
      </c>
      <c r="GH1" s="37" t="s">
        <v>1199</v>
      </c>
      <c r="GI1" s="14" t="s">
        <v>358</v>
      </c>
      <c r="GJ1" s="14" t="s">
        <v>1148</v>
      </c>
      <c r="GK1" s="17"/>
      <c r="GL1" s="36" t="s">
        <v>1124</v>
      </c>
      <c r="GM1" s="14" t="s">
        <v>688</v>
      </c>
      <c r="GN1" s="14" t="s">
        <v>344</v>
      </c>
      <c r="GO1" s="14" t="s">
        <v>172</v>
      </c>
      <c r="GP1" s="14" t="s">
        <v>452</v>
      </c>
      <c r="GQ1" s="14" t="s">
        <v>433</v>
      </c>
      <c r="GR1" s="14" t="s">
        <v>925</v>
      </c>
      <c r="GS1" s="14" t="s">
        <v>1040</v>
      </c>
      <c r="GT1" s="14" t="s">
        <v>1105</v>
      </c>
      <c r="GU1" s="14" t="s">
        <v>1200</v>
      </c>
      <c r="GV1" s="14" t="s">
        <v>1155</v>
      </c>
      <c r="GW1" s="17" t="s">
        <v>1226</v>
      </c>
      <c r="GX1" s="36" t="s">
        <v>992</v>
      </c>
      <c r="GY1" s="14" t="s">
        <v>812</v>
      </c>
      <c r="GZ1" s="17" t="s">
        <v>1226</v>
      </c>
      <c r="HA1" s="36" t="s">
        <v>1150</v>
      </c>
      <c r="HB1" s="14" t="s">
        <v>947</v>
      </c>
      <c r="HC1" s="14" t="s">
        <v>778</v>
      </c>
      <c r="HD1" s="17" t="s">
        <v>1226</v>
      </c>
      <c r="HE1" s="36" t="s">
        <v>372</v>
      </c>
      <c r="HF1" s="14" t="s">
        <v>1201</v>
      </c>
      <c r="HG1" s="14" t="s">
        <v>1157</v>
      </c>
      <c r="HH1" s="17" t="s">
        <v>1226</v>
      </c>
      <c r="HI1" s="38" t="s">
        <v>564</v>
      </c>
      <c r="HJ1" s="37" t="s">
        <v>545</v>
      </c>
      <c r="HK1" s="14" t="s">
        <v>1202</v>
      </c>
      <c r="HL1" s="17" t="s">
        <v>1226</v>
      </c>
      <c r="HM1" s="38" t="s">
        <v>507</v>
      </c>
      <c r="HN1" s="37" t="s">
        <v>624</v>
      </c>
      <c r="HO1" s="14" t="s">
        <v>1174</v>
      </c>
      <c r="HP1" s="14" t="s">
        <v>543</v>
      </c>
      <c r="HQ1" s="14" t="s">
        <v>890</v>
      </c>
      <c r="HR1" s="14" t="s">
        <v>1172</v>
      </c>
      <c r="HS1" s="14" t="s">
        <v>218</v>
      </c>
      <c r="HT1" s="14" t="s">
        <v>1120</v>
      </c>
      <c r="HU1" s="14" t="s">
        <v>1203</v>
      </c>
      <c r="HV1" s="14" t="s">
        <v>1204</v>
      </c>
      <c r="HW1" s="14" t="s">
        <v>515</v>
      </c>
      <c r="HX1" s="14" t="s">
        <v>1205</v>
      </c>
      <c r="HY1" s="14" t="s">
        <v>1169</v>
      </c>
      <c r="HZ1" s="14" t="s">
        <v>61</v>
      </c>
      <c r="IA1" s="14" t="s">
        <v>1078</v>
      </c>
      <c r="IB1" s="14" t="s">
        <v>1127</v>
      </c>
      <c r="IC1" s="14" t="s">
        <v>1168</v>
      </c>
      <c r="ID1" s="14" t="s">
        <v>1024</v>
      </c>
      <c r="IE1" s="14" t="s">
        <v>1206</v>
      </c>
      <c r="IF1" s="14" t="s">
        <v>1180</v>
      </c>
      <c r="IG1" s="14" t="s">
        <v>827</v>
      </c>
      <c r="IH1" s="14" t="s">
        <v>133</v>
      </c>
      <c r="II1" s="14" t="s">
        <v>313</v>
      </c>
      <c r="IJ1" s="14" t="s">
        <v>715</v>
      </c>
      <c r="IK1" s="14" t="s">
        <v>293</v>
      </c>
      <c r="IL1" s="14" t="s">
        <v>1161</v>
      </c>
      <c r="IM1" s="14" t="s">
        <v>219</v>
      </c>
      <c r="IN1" s="14" t="s">
        <v>139</v>
      </c>
      <c r="IO1" s="14" t="s">
        <v>644</v>
      </c>
      <c r="IP1" s="14" t="s">
        <v>351</v>
      </c>
      <c r="IQ1" s="14" t="s">
        <v>1126</v>
      </c>
      <c r="IR1" s="14" t="s">
        <v>915</v>
      </c>
      <c r="IS1" s="14" t="s">
        <v>275</v>
      </c>
      <c r="IT1" s="14" t="s">
        <v>846</v>
      </c>
      <c r="IU1" s="14" t="s">
        <v>739</v>
      </c>
      <c r="IV1" s="14" t="s">
        <v>591</v>
      </c>
      <c r="IW1" s="14" t="s">
        <v>356</v>
      </c>
      <c r="IX1" s="14" t="s">
        <v>1207</v>
      </c>
      <c r="IY1" s="14" t="s">
        <v>60</v>
      </c>
      <c r="IZ1" s="14" t="s">
        <v>523</v>
      </c>
      <c r="JA1" s="14" t="s">
        <v>89</v>
      </c>
      <c r="JB1" s="14" t="s">
        <v>192</v>
      </c>
      <c r="JC1" s="14" t="s">
        <v>430</v>
      </c>
      <c r="JD1" s="14" t="s">
        <v>1208</v>
      </c>
      <c r="JE1" s="14" t="s">
        <v>146</v>
      </c>
      <c r="JF1" s="14" t="s">
        <v>1210</v>
      </c>
      <c r="JG1" s="14" t="s">
        <v>1138</v>
      </c>
      <c r="JH1" s="14" t="s">
        <v>1209</v>
      </c>
      <c r="JI1" s="14" t="s">
        <v>232</v>
      </c>
      <c r="JJ1" s="14" t="s">
        <v>687</v>
      </c>
      <c r="JK1" s="14" t="s">
        <v>765</v>
      </c>
      <c r="JL1" s="14" t="s">
        <v>1130</v>
      </c>
      <c r="JM1" s="14" t="s">
        <v>1213</v>
      </c>
      <c r="JN1" s="14" t="s">
        <v>377</v>
      </c>
      <c r="JO1" s="14" t="s">
        <v>1211</v>
      </c>
      <c r="JP1" s="14" t="s">
        <v>1167</v>
      </c>
      <c r="JQ1" s="37" t="s">
        <v>306</v>
      </c>
      <c r="JR1" s="37" t="s">
        <v>1214</v>
      </c>
      <c r="JS1" s="14" t="s">
        <v>1215</v>
      </c>
      <c r="JT1" s="14" t="s">
        <v>1154</v>
      </c>
      <c r="JU1" s="14" t="s">
        <v>262</v>
      </c>
      <c r="JV1" s="14" t="s">
        <v>1134</v>
      </c>
      <c r="JW1" s="14" t="s">
        <v>849</v>
      </c>
      <c r="JX1" s="14" t="s">
        <v>1217</v>
      </c>
      <c r="JY1" s="14" t="s">
        <v>1216</v>
      </c>
      <c r="JZ1" s="14" t="s">
        <v>1162</v>
      </c>
      <c r="KA1" s="14" t="s">
        <v>158</v>
      </c>
      <c r="KB1" s="14" t="s">
        <v>392</v>
      </c>
      <c r="KC1" s="14" t="s">
        <v>1218</v>
      </c>
      <c r="KD1" s="14" t="s">
        <v>1166</v>
      </c>
      <c r="KE1" s="14" t="s">
        <v>631</v>
      </c>
      <c r="KF1" s="14" t="s">
        <v>1151</v>
      </c>
      <c r="KG1" s="14" t="s">
        <v>339</v>
      </c>
      <c r="KH1" s="14" t="s">
        <v>481</v>
      </c>
    </row>
    <row r="2" spans="1:294" s="15" customFormat="1">
      <c r="A2" s="15" t="s">
        <v>1259</v>
      </c>
      <c r="B2" s="15" t="s">
        <v>517</v>
      </c>
      <c r="C2" s="16" t="str">
        <f>REPT("0",IF(LEN('１報告書'!AB59)&gt;2,0,2-LEN('１報告書'!AB59)))&amp;'１報告書'!AB59</f>
        <v>00</v>
      </c>
      <c r="D2" s="16" t="str">
        <f>REPT("0",IF(LEN('１報告書'!AE59)&gt;2,0,2-LEN('１報告書'!AE59)))&amp;'１報告書'!AE59</f>
        <v>00</v>
      </c>
      <c r="E2" s="16" t="str">
        <f>REPT("0",IF(LEN('１報告書'!AH59)&gt;4,0,4-LEN('１報告書'!AH59)))&amp;'１報告書'!AH59</f>
        <v>0000</v>
      </c>
      <c r="F2" s="16" t="str">
        <f>REPT("0",IF(LEN('１報告書'!AL59)&gt;1,0,1-LEN('１報告書'!AL59)))&amp;'１報告書'!AL59</f>
        <v>0</v>
      </c>
      <c r="G2" s="18" t="str">
        <f>C2&amp;D2&amp;E2&amp;F2</f>
        <v>000000000</v>
      </c>
      <c r="H2" s="18" t="str">
        <f>IF('１報告書'!J58="","",'１報告書'!J58)</f>
        <v/>
      </c>
      <c r="I2" s="18" t="e">
        <f>IF('１報告書'!AE6="","",'１報告書'!AE6)+2018</f>
        <v>#VALUE!</v>
      </c>
      <c r="J2" s="18" t="str">
        <f>IF('１報告書'!AH6="","",'１報告書'!AH6)</f>
        <v/>
      </c>
      <c r="K2" s="18" t="str">
        <f>IF('１報告書'!AK6="","",'１報告書'!AK6)</f>
        <v/>
      </c>
      <c r="L2" s="20" t="e">
        <f>I2&amp;"/"&amp;J2&amp;"/"&amp;K2</f>
        <v>#VALUE!</v>
      </c>
      <c r="M2" s="18" t="e">
        <f>_xlfn.TEXTJOIN("",TRUE,I2:K2)</f>
        <v>#VALUE!</v>
      </c>
      <c r="N2" s="18" t="str">
        <f>IF('１報告書'!Y7="","",'１報告書'!Y7)</f>
        <v/>
      </c>
      <c r="O2" s="18" t="str">
        <f>IF('１報告書'!Z9="","",'１報告書'!Z9)</f>
        <v/>
      </c>
      <c r="P2" s="18">
        <f>IF('１報告書'!Z10="","",'１報告書'!Z10)</f>
        <v>0</v>
      </c>
      <c r="Q2" s="16" t="str">
        <f>IF('１報告書'!J12="","",'１報告書'!J12)</f>
        <v/>
      </c>
      <c r="R2" s="16" t="str">
        <f>IF('１報告書'!J13="","",'１報告書'!J13)</f>
        <v/>
      </c>
      <c r="S2" s="16" t="str">
        <f>IF('１報告書'!$J14="","",'１報告書'!$J14)</f>
        <v/>
      </c>
      <c r="T2" s="16" t="str">
        <f>IF('１報告書'!$J15="","",'１報告書'!$J15)</f>
        <v/>
      </c>
      <c r="U2" s="16" t="str">
        <f>IF('１報告書'!$J16="","",'１報告書'!$J16)</f>
        <v/>
      </c>
      <c r="V2" s="16" t="str">
        <f>IF('１報告書'!$J18="","",'１報告書'!$J18)</f>
        <v/>
      </c>
      <c r="W2" s="16" t="str">
        <f>IF('１報告書'!$J19="","",'１報告書'!$J19)</f>
        <v/>
      </c>
      <c r="X2" s="16" t="str">
        <f>IF('１報告書'!$J20="","",'１報告書'!$J20)</f>
        <v/>
      </c>
      <c r="Y2" s="16" t="str">
        <f>IF('１報告書'!$J21="","",'１報告書'!$J21)</f>
        <v/>
      </c>
      <c r="Z2" s="16" t="str">
        <f>IF('１報告書'!$J22="","",'１報告書'!$J22)</f>
        <v/>
      </c>
      <c r="AA2" s="16" t="str">
        <f>IF('１報告書'!$P26="","",'１報告書'!$P26)</f>
        <v/>
      </c>
      <c r="AB2" s="18" t="str">
        <f>IF('１報告書'!$Y26="","",'１報告書'!$Y26)</f>
        <v/>
      </c>
      <c r="AC2" s="18" t="str">
        <f>IF('１報告書'!$AG26="","",'１報告書'!$AG26)</f>
        <v/>
      </c>
      <c r="AD2" s="16" t="str">
        <f>_xlfn.TEXTJOIN("",TRUE,AB2:AC2)</f>
        <v/>
      </c>
      <c r="AE2" s="16" t="str">
        <f>IF('１報告書'!$K28="","",'１報告書'!$K28)</f>
        <v/>
      </c>
      <c r="AF2" s="16" t="str">
        <f>IF('１報告書'!$K29="","",'１報告書'!$K29)</f>
        <v/>
      </c>
      <c r="AG2" s="16" t="str">
        <f>IF('１報告書'!$K30="","",'１報告書'!$K30)</f>
        <v/>
      </c>
      <c r="AH2" s="18" t="str">
        <f>IF('１報告書'!M31="","",'１報告書'!M31)</f>
        <v/>
      </c>
      <c r="AI2" s="18" t="str">
        <f>IF('１報告書'!X31="","",'１報告書'!X31)</f>
        <v/>
      </c>
      <c r="AJ2" s="18" t="str">
        <f>IF('１報告書'!AG31="","",'１報告書'!AG31)</f>
        <v/>
      </c>
      <c r="AK2" s="16" t="str">
        <f>IF('１報告書'!$K32="","",'１報告書'!$K32)</f>
        <v/>
      </c>
      <c r="AL2" s="16" t="str">
        <f>IF('１報告書'!$K33="","",'１報告書'!$K33)</f>
        <v/>
      </c>
      <c r="AM2" s="16" t="str">
        <f>IF('１報告書'!$K34="","",'１報告書'!$K34)</f>
        <v/>
      </c>
      <c r="AN2" s="16" t="str">
        <f>IF('１報告書'!$P37="","",'１報告書'!$P37)</f>
        <v/>
      </c>
      <c r="AO2" s="18" t="str">
        <f>IF('１報告書'!$Y37="","",'１報告書'!$Y37)</f>
        <v/>
      </c>
      <c r="AP2" s="18" t="str">
        <f>IF('１報告書'!$AG37="","",'１報告書'!$AG37)</f>
        <v/>
      </c>
      <c r="AQ2" s="16" t="str">
        <f>_xlfn.TEXTJOIN("",TRUE,AO2:AP2)</f>
        <v/>
      </c>
      <c r="AR2" s="16" t="str">
        <f>IF('１報告書'!$K39="","",'１報告書'!$K39)</f>
        <v/>
      </c>
      <c r="AS2" s="16" t="str">
        <f>IF('１報告書'!$K40="","",'１報告書'!$K40)</f>
        <v/>
      </c>
      <c r="AT2" s="16" t="str">
        <f>IF('１報告書'!$K41="","",'１報告書'!$K41)</f>
        <v/>
      </c>
      <c r="AU2" s="18" t="str">
        <f>IF('１報告書'!M42="","",'１報告書'!M42)</f>
        <v/>
      </c>
      <c r="AV2" s="18" t="str">
        <f>IF('１報告書'!X42="","",'１報告書'!X42)</f>
        <v/>
      </c>
      <c r="AW2" s="18" t="str">
        <f>IF('１報告書'!AG42="","",'１報告書'!AG42)</f>
        <v/>
      </c>
      <c r="AX2" s="16" t="str">
        <f>IF('１報告書'!$K43="","",'１報告書'!$K43)</f>
        <v/>
      </c>
      <c r="AY2" s="16" t="str">
        <f>IF('１報告書'!$K44="","",'１報告書'!$K44)</f>
        <v/>
      </c>
      <c r="AZ2" s="16" t="str">
        <f>IF('１報告書'!$K45="","",'１報告書'!$K45)</f>
        <v/>
      </c>
      <c r="BA2" s="16" t="str">
        <f>IF('１報告書'!$K47="","",'１報告書'!$K47)</f>
        <v/>
      </c>
      <c r="BB2" s="16" t="str">
        <f>IF('１報告書'!$K48="","",'１報告書'!$K48)</f>
        <v/>
      </c>
      <c r="BC2" s="16" t="str">
        <f>IF('１報告書'!$K49="","",'１報告書'!$K49)</f>
        <v/>
      </c>
      <c r="BD2" s="16" t="str">
        <f>IF('１報告書'!$K50="","",'１報告書'!$K50)</f>
        <v/>
      </c>
      <c r="BE2" s="18">
        <f>IF('１報告書'!L52&lt;&gt;"",1,0)</f>
        <v>0</v>
      </c>
      <c r="BF2" s="18">
        <f>IF('１報告書'!U52&lt;&gt;"",1,0)</f>
        <v>0</v>
      </c>
      <c r="BG2" s="18">
        <f>IF('１報告書'!AG52&lt;&gt;"",1,0)</f>
        <v>0</v>
      </c>
      <c r="BH2" s="16" t="str">
        <f>IF(AND(BE2=1,BF2=0),"要是正の指摘あり","")&amp;IF(AND(BE2=1,BF2=1),"要是正の指摘あり（既存不適格）","")&amp;IF(BG2=1,"指摘なし","")</f>
        <v/>
      </c>
      <c r="BI2" s="16" t="str">
        <f>IF('１報告書'!K53="","",'１報告書'!K53)</f>
        <v/>
      </c>
      <c r="BJ2" s="18">
        <f>IF('１報告書'!L54&lt;&gt;"",1,0)</f>
        <v>0</v>
      </c>
      <c r="BK2" s="18" t="str">
        <f>IF('１報告書'!P54="","",'１報告書'!P54)</f>
        <v>令和</v>
      </c>
      <c r="BL2" s="18" t="str">
        <f>IF('１報告書'!R54="","",'１報告書'!R54)</f>
        <v/>
      </c>
      <c r="BM2" s="18" t="str">
        <f>IF('１報告書'!U54="","",'１報告書'!U54)</f>
        <v/>
      </c>
      <c r="BN2" s="18">
        <f>IF('１報告書'!AG54&lt;&gt;"",1,0)</f>
        <v>0</v>
      </c>
      <c r="BO2" s="16" t="str">
        <f>IF(AND(BJ2=1),'１報告書'!M54,"")&amp;IF(BN2=1,'１報告書'!AH54,"")</f>
        <v/>
      </c>
      <c r="BP2" s="16" t="str">
        <f>IF('１報告書'!K55="","",'１報告書'!K55)</f>
        <v/>
      </c>
      <c r="BQ2" s="16">
        <f>IF('１報告書'!L68&lt;&gt;"",1,0)</f>
        <v>0</v>
      </c>
      <c r="BR2" s="16">
        <f>IF('１報告書'!R68&lt;&gt;"",1,0)</f>
        <v>0</v>
      </c>
      <c r="BS2" s="16">
        <f>IF('１報告書'!L70&lt;&gt;"",1,0)</f>
        <v>0</v>
      </c>
      <c r="BT2" s="16">
        <f>IF('１報告書'!R70&lt;&gt;"",1,0)</f>
        <v>0</v>
      </c>
      <c r="BU2" s="16" t="str">
        <f>IF('１報告書'!W70="","",'１報告書'!W70)</f>
        <v/>
      </c>
      <c r="BV2" s="16">
        <f>IF('１報告書'!AF70&lt;&gt;"",1,0)</f>
        <v>0</v>
      </c>
      <c r="BW2" s="16" t="str">
        <f>IF('１報告書'!K71="","",'１報告書'!K71)</f>
        <v/>
      </c>
      <c r="BX2" s="16" t="str">
        <f>IF('１報告書'!K72="","",'１報告書'!K72)</f>
        <v/>
      </c>
      <c r="BY2" s="16" t="str">
        <f>IF('１報告書'!K73="","",'１報告書'!K73)</f>
        <v/>
      </c>
      <c r="BZ2" s="24">
        <f>IF('１報告書'!I75&lt;&gt;"",1,0)</f>
        <v>0</v>
      </c>
      <c r="CA2" s="24">
        <f>IF('１報告書'!V75&lt;&gt;"",1,0)</f>
        <v>0</v>
      </c>
      <c r="CB2" s="24">
        <f>IF('１報告書'!I77&lt;&gt;"",1,0)</f>
        <v>0</v>
      </c>
      <c r="CC2" s="16" t="str">
        <f>IF(BZ2=1,'１報告書'!J75,"")&amp;IF(AND(BZ2=1,CA2=1),"　","")&amp;IF(CA2=1,'１報告書'!W75,"")&amp;IF(AND(CB2=1,CA2=1),"　","")&amp;IF(AND(BZ2=1,CB2=1),"　","")&amp;IF(CB2=1,'１報告書'!J77,"")</f>
        <v/>
      </c>
      <c r="CD2" s="16">
        <f>IF('１報告書'!V77&lt;&gt;"",'１報告書'!Z77,0)</f>
        <v>0</v>
      </c>
      <c r="CE2" s="16" t="str">
        <f>IF('１報告書'!J78="","",'１報告書'!J78)</f>
        <v/>
      </c>
      <c r="CF2" s="16" t="str">
        <f>IF('１報告書'!S78="","",'１報告書'!S78)</f>
        <v/>
      </c>
      <c r="CG2" s="16" t="str">
        <f>IF('１報告書'!I79="","",'１報告書'!I79)</f>
        <v/>
      </c>
      <c r="CH2" s="16" t="str">
        <f>IF('１報告書'!I80="","",'１報告書'!I80)</f>
        <v/>
      </c>
      <c r="CI2" s="16" t="str">
        <f>IF('１報告書'!I81="","",'１報告書'!I81)</f>
        <v/>
      </c>
      <c r="CJ2" s="16" t="str">
        <f>IF('１報告書'!N83="","",'１報告書'!N83)</f>
        <v/>
      </c>
      <c r="CK2" s="16" t="str">
        <f>IF('１報告書'!U83="","",'１報告書'!U83)</f>
        <v/>
      </c>
      <c r="CL2" s="16" t="str">
        <f>IF('１報告書'!AE83="","",'１報告書'!AE83)</f>
        <v/>
      </c>
      <c r="CM2" s="16" t="str">
        <f>IF('１報告書'!U84="","",'１報告書'!U84)</f>
        <v/>
      </c>
      <c r="CN2" s="16" t="str">
        <f>IF('１報告書'!AE84="","",'１報告書'!AE84)</f>
        <v/>
      </c>
      <c r="CO2" s="16" t="str">
        <f>IF('１報告書'!N85="","",'１報告書'!N85)</f>
        <v/>
      </c>
      <c r="CP2" s="16" t="str">
        <f>IF('１報告書'!U85="","",'１報告書'!U85)</f>
        <v/>
      </c>
      <c r="CQ2" s="16" t="str">
        <f>IF('１報告書'!AE85="","",'１報告書'!AE85)</f>
        <v/>
      </c>
      <c r="CR2" s="16" t="str">
        <f>IF('１報告書'!U86="","",'１報告書'!U86)</f>
        <v/>
      </c>
      <c r="CS2" s="16" t="str">
        <f>IF('１報告書'!AE86="","",'１報告書'!AE86)</f>
        <v/>
      </c>
      <c r="CT2" s="16" t="str">
        <f>IF('１報告書'!N87="","",'１報告書'!N87)</f>
        <v/>
      </c>
      <c r="CU2" s="16" t="str">
        <f>IF('１報告書'!U87="","",'１報告書'!U87)</f>
        <v/>
      </c>
      <c r="CV2" s="16" t="str">
        <f>IF('１報告書'!AE87="","",'１報告書'!AE87)</f>
        <v/>
      </c>
      <c r="CW2" s="16" t="str">
        <f>IF('１報告書'!U88="","",'１報告書'!U88)</f>
        <v/>
      </c>
      <c r="CX2" s="16" t="str">
        <f>IF('１報告書'!AE88="","",'１報告書'!AE88)</f>
        <v/>
      </c>
      <c r="CY2" s="16" t="str">
        <f>IF('１報告書'!N89="","",'１報告書'!N89)</f>
        <v/>
      </c>
      <c r="CZ2" s="16" t="str">
        <f>IF('１報告書'!U89="","",'１報告書'!U89)</f>
        <v/>
      </c>
      <c r="DA2" s="16" t="str">
        <f>IF('１報告書'!AE89="","",'１報告書'!AE89)</f>
        <v/>
      </c>
      <c r="DB2" s="16" t="str">
        <f>IF('１報告書'!U90="","",'１報告書'!U90)</f>
        <v/>
      </c>
      <c r="DC2" s="16" t="str">
        <f>IF('１報告書'!AE90="","",'１報告書'!AE90)</f>
        <v/>
      </c>
      <c r="DD2" s="16" t="str">
        <f>IF('１報告書'!$N$91="","",'１報告書'!$N$91)</f>
        <v/>
      </c>
      <c r="DE2" s="16" t="str">
        <f>IF('１報告書'!$U$91="","",'１報告書'!$U$91)</f>
        <v/>
      </c>
      <c r="DF2" s="16" t="str">
        <f>IF('１報告書'!$AE$91="","",'１報告書'!$AE$91)</f>
        <v/>
      </c>
      <c r="DG2" s="16" t="str">
        <f>IF('１報告書'!$U$92="","",'１報告書'!$U$92)</f>
        <v/>
      </c>
      <c r="DH2" s="16" t="str">
        <f>IF('１報告書'!AE92="","",'１報告書'!AE92)</f>
        <v/>
      </c>
      <c r="DI2" s="27" t="str">
        <f>IF('１報告書'!N93="","",'１報告書'!N93)</f>
        <v/>
      </c>
      <c r="DJ2" s="27" t="str">
        <f>IF('１報告書'!U93="","",'１報告書'!U93)</f>
        <v/>
      </c>
      <c r="DK2" s="27" t="str">
        <f>IF('１報告書'!AE93="","",'１報告書'!AE93)</f>
        <v/>
      </c>
      <c r="DL2" s="27" t="str">
        <f>IF('１報告書'!U94="","",'１報告書'!U94)</f>
        <v/>
      </c>
      <c r="DM2" s="27" t="str">
        <f>IF('１報告書'!AE94="","",'１報告書'!AE94)</f>
        <v/>
      </c>
      <c r="DN2" s="27" t="str">
        <f>IF('１報告書'!N95="","",'１報告書'!N95)</f>
        <v/>
      </c>
      <c r="DO2" s="27" t="str">
        <f>IF('１報告書'!U95="","",'１報告書'!U95)</f>
        <v/>
      </c>
      <c r="DP2" s="27" t="str">
        <f>IF('１報告書'!AE95="","",'１報告書'!AE95)</f>
        <v/>
      </c>
      <c r="DQ2" s="27" t="str">
        <f>IF('１報告書'!U96="","",'１報告書'!U96)</f>
        <v/>
      </c>
      <c r="DR2" s="27" t="str">
        <f>IF('１報告書'!AE96="","",'１報告書'!AE96)</f>
        <v/>
      </c>
      <c r="DS2" s="27" t="str">
        <f>IF('１報告書'!N97="","",'１報告書'!N97)</f>
        <v/>
      </c>
      <c r="DT2" s="27" t="str">
        <f>IF('１報告書'!U97="","",'１報告書'!U97)</f>
        <v/>
      </c>
      <c r="DU2" s="27" t="str">
        <f>IF('１報告書'!AE97="","",'１報告書'!AE97)</f>
        <v/>
      </c>
      <c r="DV2" s="27" t="str">
        <f>IF('１報告書'!U98="","",'１報告書'!U98)</f>
        <v/>
      </c>
      <c r="DW2" s="27" t="str">
        <f>IF('１報告書'!AE98="","",'１報告書'!AE98)</f>
        <v/>
      </c>
      <c r="DX2" s="27" t="str">
        <f>IF('１報告書'!N99="","",'１報告書'!N99)</f>
        <v/>
      </c>
      <c r="DY2" s="27" t="str">
        <f>IF('１報告書'!U99="","",'１報告書'!U99)</f>
        <v/>
      </c>
      <c r="DZ2" s="27" t="str">
        <f>IF('１報告書'!AE99="","",'１報告書'!AE99)</f>
        <v/>
      </c>
      <c r="EA2" s="27" t="str">
        <f>IF('１報告書'!U100="","",'１報告書'!U100)</f>
        <v/>
      </c>
      <c r="EB2" s="27" t="str">
        <f>IF('１報告書'!AE100="","",'１報告書'!AE100)</f>
        <v/>
      </c>
      <c r="EC2" s="16" t="str">
        <f>IF('１報告書'!U102="","",'１報告書'!U102)</f>
        <v/>
      </c>
      <c r="ED2" s="16" t="str">
        <f>IF('１報告書'!AE102="","",'１報告書'!AE102)</f>
        <v/>
      </c>
      <c r="EE2" s="16" t="str">
        <f>IF('１報告書'!U103="","",'１報告書'!U103)</f>
        <v/>
      </c>
      <c r="EF2" s="16" t="str">
        <f>IF('１報告書'!AE103="","",'１報告書'!AE103)</f>
        <v/>
      </c>
      <c r="EG2" s="16" t="str">
        <f>IF('１報告書'!U104="","",'１報告書'!U104)</f>
        <v/>
      </c>
      <c r="EH2" s="16" t="str">
        <f>IF('１報告書'!AE104="","",'１報告書'!AE104)</f>
        <v/>
      </c>
      <c r="EI2" s="27" t="str">
        <f>IF('１報告書'!U105="","",'１報告書'!U105)</f>
        <v/>
      </c>
      <c r="EJ2" s="27" t="str">
        <f>IF('１報告書'!AE105="","",'１報告書'!AE105)</f>
        <v/>
      </c>
      <c r="EK2" s="16">
        <f>IF('１報告書'!K107&lt;&gt;"",1,0)</f>
        <v>0</v>
      </c>
      <c r="EL2" s="16">
        <f>IF('１報告書'!Y107&lt;&gt;"",1,0)</f>
        <v>0</v>
      </c>
      <c r="EM2" s="16">
        <f>IF('１報告書'!K109&lt;&gt;"",1,0)</f>
        <v>0</v>
      </c>
      <c r="EN2" s="16" t="str">
        <f>IF('１報告書'!U109="","",'１報告書'!U109)</f>
        <v/>
      </c>
      <c r="EO2" s="16">
        <f>IF('１報告書'!Y109&lt;&gt;"",1,0)</f>
        <v>0</v>
      </c>
      <c r="EP2" s="16" t="str">
        <f>IF('１報告書'!AI109="","",'１報告書'!AI109)</f>
        <v/>
      </c>
      <c r="EQ2" s="16">
        <f>IF('１報告書'!K111&lt;&gt;"",1,0)</f>
        <v>0</v>
      </c>
      <c r="ER2" s="16">
        <f>IF('１報告書'!K113&lt;&gt;"",1,0)</f>
        <v>0</v>
      </c>
      <c r="ES2" s="31" t="str">
        <f>IF('１報告書'!P113="","",'１報告書'!P113)</f>
        <v/>
      </c>
      <c r="ET2" s="33" t="str">
        <f>IF('１報告書'!H116="","",'１報告書'!H116)</f>
        <v/>
      </c>
      <c r="EU2" s="33" t="str">
        <f>IF('１報告書'!J116="","",'１報告書'!J116)</f>
        <v/>
      </c>
      <c r="EV2" s="33" t="str">
        <f>IF('１報告書'!M116="","",'１報告書'!M116)</f>
        <v/>
      </c>
      <c r="EW2" s="33" t="str">
        <f>IF('１報告書'!P116="","",'１報告書'!P116)</f>
        <v/>
      </c>
      <c r="EX2" s="33" t="str">
        <f>_xlfn.TEXTJOIN("",TRUE,'１報告書'!H116:R116)</f>
        <v>年月日</v>
      </c>
      <c r="EY2" s="35" t="str">
        <f>IF(LEFT(EX2,2)="昭和",DATE(1925+VALUE(MID(EX2,3,FIND("年",EX2)-3)),VALUE(MID(EX2,FIND("年",EX2)+1,FIND("月",EX2)-FIND("年",EX2)-1)),VALUE(MID(EX2,FIND("月",EX2)+1,FIND("日",EX2)-FIND("月",EX2)-1))),IF(LEFT(EX2,2)="平成",DATE(1988+VALUE(MID(EX2,3,FIND("年",EX2)-3)),VALUE(MID(EX2,FIND("年",EX2)+1,FIND("月",EX2)-FIND("年",EX2)-1)),VALUE(MID(EX2,FIND("月",EX2)+1,FIND("日",EX2)-FIND("月",EX2)-1))),IF(LEFT(EX2,2)="令和",DATE(2018+VALUE(MID(EX2,3,FIND("年",EX2)-3)),VALUE(MID(EX2,FIND("年",EX2)+1,FIND("月",EX2)-FIND("年",EX2)-1)),VALUE(MID(EX2,FIND("月",EX2)+1,FIND("日",EX2)-FIND("月",EX2)-1))),"9999/1/1")))</f>
        <v>9999/1/1</v>
      </c>
      <c r="EZ2" s="33" t="str">
        <f>IF('１報告書'!V116="","",'１報告書'!V116)</f>
        <v/>
      </c>
      <c r="FA2" s="33" t="str">
        <f>IF('１報告書'!H117="","",'１報告書'!H117)</f>
        <v/>
      </c>
      <c r="FB2" s="33" t="str">
        <f>IF('１報告書'!J117="","",'１報告書'!J117)</f>
        <v/>
      </c>
      <c r="FC2" s="33" t="str">
        <f>IF('１報告書'!M117="","",'１報告書'!M117)</f>
        <v/>
      </c>
      <c r="FD2" s="33" t="str">
        <f>IF('１報告書'!P117="","",'１報告書'!P117)</f>
        <v/>
      </c>
      <c r="FE2" s="33" t="str">
        <f>_xlfn.TEXTJOIN("",TRUE,'１報告書'!H117:R117)</f>
        <v>年月日</v>
      </c>
      <c r="FF2" s="35" t="str">
        <f>IF(LEFT(FE2,2)="昭和",DATE(1925+VALUE(MID(FE2,3,FIND("年",FE2)-3)),VALUE(MID(FE2,FIND("年",FE2)+1,FIND("月",FE2)-FIND("年",FE2)-1)),VALUE(MID(FE2,FIND("月",FE2)+1,FIND("日",FE2)-FIND("月",FE2)-1))),IF(LEFT(FE2,2)="平成",DATE(1988+VALUE(MID(FE2,3,FIND("年",FE2)-3)),VALUE(MID(FE2,FIND("年",FE2)+1,FIND("月",FE2)-FIND("年",FE2)-1)),VALUE(MID(FE2,FIND("月",FE2)+1,FIND("日",FE2)-FIND("月",FE2)-1))),IF(LEFT(FE2,2)="令和",DATE(2018+VALUE(MID(FE2,3,FIND("年",FE2)-3)),VALUE(MID(FE2,FIND("年",FE2)+1,FIND("月",FE2)-FIND("年",FE2)-1)),VALUE(MID(FE2,FIND("月",FE2)+1,FIND("日",FE2)-FIND("月",FE2)-1))),"9999/1/1")))</f>
        <v>9999/1/1</v>
      </c>
      <c r="FG2" s="33" t="str">
        <f>IF('１報告書'!V117="","",'１報告書'!V117)</f>
        <v/>
      </c>
      <c r="FH2" s="33" t="str">
        <f>IF('１報告書'!H118="","",'１報告書'!H118)</f>
        <v/>
      </c>
      <c r="FI2" s="33" t="str">
        <f>IF('１報告書'!J118="","",'１報告書'!J118)</f>
        <v/>
      </c>
      <c r="FJ2" s="33" t="str">
        <f>IF('１報告書'!M118="","",'１報告書'!M118)</f>
        <v/>
      </c>
      <c r="FK2" s="33" t="str">
        <f>IF('１報告書'!P118="","",'１報告書'!P118)</f>
        <v/>
      </c>
      <c r="FL2" s="33" t="str">
        <f>_xlfn.TEXTJOIN("",TRUE,'１報告書'!H118:R118)</f>
        <v>年月日</v>
      </c>
      <c r="FM2" s="35" t="str">
        <f>IF(LEFT(FL2,2)="昭和",DATE(1925+VALUE(MID(FL2,3,FIND("年",FL2)-3)),VALUE(MID(FL2,FIND("年",FL2)+1,FIND("月",FL2)-FIND("年",FL2)-1)),VALUE(MID(FL2,FIND("月",FL2)+1,FIND("日",FL2)-FIND("月",FL2)-1))),IF(LEFT(FL2,2)="平成",DATE(1988+VALUE(MID(FL2,3,FIND("年",FL2)-3)),VALUE(MID(FL2,FIND("年",FL2)+1,FIND("月",FL2)-FIND("年",FL2)-1)),VALUE(MID(FL2,FIND("月",FL2)+1,FIND("日",FL2)-FIND("月",FL2)-1))),IF(LEFT(FL2,2)="令和",DATE(2018+VALUE(MID(FL2,3,FIND("年",FL2)-3)),VALUE(MID(FL2,FIND("年",FL2)+1,FIND("月",FL2)-FIND("年",FL2)-1)),VALUE(MID(FL2,FIND("月",FL2)+1,FIND("日",FL2)-FIND("月",FL2)-1))),"9999/1/1")))</f>
        <v>9999/1/1</v>
      </c>
      <c r="FN2" s="33" t="str">
        <f>IF('１報告書'!V118="","",'１報告書'!V118)</f>
        <v/>
      </c>
      <c r="FO2" s="33" t="str">
        <f>IF('１報告書'!H119="","",'１報告書'!H119)</f>
        <v/>
      </c>
      <c r="FP2" s="33" t="str">
        <f>IF('１報告書'!J119="","",'１報告書'!J119)</f>
        <v/>
      </c>
      <c r="FQ2" s="33" t="str">
        <f>IF('１報告書'!M119="","",'１報告書'!M119)</f>
        <v/>
      </c>
      <c r="FR2" s="33" t="str">
        <f>IF('１報告書'!P119="","",'１報告書'!P119)</f>
        <v/>
      </c>
      <c r="FS2" s="33" t="str">
        <f>_xlfn.TEXTJOIN("",TRUE,'１報告書'!H119:R119)</f>
        <v>年月日</v>
      </c>
      <c r="FT2" s="35" t="str">
        <f>IF(LEFT(FS2,2)="昭和",DATE(1925+VALUE(MID(FS2,3,FIND("年",FS2)-3)),VALUE(MID(FS2,FIND("年",FS2)+1,FIND("月",FS2)-FIND("年",FS2)-1)),VALUE(MID(FS2,FIND("月",FS2)+1,FIND("日",FS2)-FIND("月",FS2)-1))),IF(LEFT(FS2,2)="平成",DATE(1988+VALUE(MID(FS2,3,FIND("年",FS2)-3)),VALUE(MID(FS2,FIND("年",FS2)+1,FIND("月",FS2)-FIND("年",FS2)-1)),VALUE(MID(FS2,FIND("月",FS2)+1,FIND("日",FS2)-FIND("月",FS2)-1))),IF(LEFT(FS2,2)="令和",DATE(2018+VALUE(MID(FS2,3,FIND("年",FS2)-3)),VALUE(MID(FS2,FIND("年",FS2)+1,FIND("月",FS2)-FIND("年",FS2)-1)),VALUE(MID(FS2,FIND("月",FS2)+1,FIND("日",FS2)-FIND("月",FS2)-1))),"9999/1/1")))</f>
        <v>9999/1/1</v>
      </c>
      <c r="FU2" s="33" t="str">
        <f>IF('１報告書'!V119="","",'１報告書'!V119)</f>
        <v/>
      </c>
      <c r="FV2" s="16">
        <f>IF('１報告書'!N122&lt;&gt;"",1,0)</f>
        <v>0</v>
      </c>
      <c r="FW2" s="16">
        <f>IF('１報告書'!Q122&lt;&gt;"",1,0)</f>
        <v>0</v>
      </c>
      <c r="FX2" s="16">
        <f>IF('１報告書'!Z122&lt;&gt;"",1,0)</f>
        <v>0</v>
      </c>
      <c r="FY2" s="16">
        <f>IF('１報告書'!N124&lt;&gt;"",1,0)</f>
        <v>0</v>
      </c>
      <c r="FZ2" s="16">
        <f>IF('１報告書'!Q124&lt;&gt;"",1,0)</f>
        <v>0</v>
      </c>
      <c r="GA2" s="18" t="str">
        <f>_xlfn.TEXTJOIN("",TRUE,'１報告書'!S125:AC125)</f>
        <v>年月日</v>
      </c>
      <c r="GB2" s="35" t="str">
        <f>IF(LEFT(GA2,2)="昭和",DATE(1925+VALUE(MID(GA2,3,FIND("年",GA2)-3)),VALUE(MID(GA2,FIND("年",GA2)+1,FIND("月",GA2)-FIND("年",GA2)-1)),VALUE(MID(GA2,FIND("月",GA2)+1,FIND("日",GA2)-FIND("月",GA2)-1))),IF(LEFT(GA2,2)="平成",DATE(1988+VALUE(MID(GA2,3,FIND("年",GA2)-3)),VALUE(MID(GA2,FIND("年",GA2)+1,FIND("月",GA2)-FIND("年",GA2)-1)),VALUE(MID(GA2,FIND("月",GA2)+1,FIND("日",GA2)-FIND("月",GA2)-1))),IF(LEFT(GA2,2)="令和",DATE(2018+VALUE(MID(GA2,3,FIND("年",GA2)-3)),VALUE(MID(GA2,FIND("年",GA2)+1,FIND("月",GA2)-FIND("年",GA2)-1)),VALUE(MID(GA2,FIND("月",GA2)+1,FIND("日",GA2)-FIND("月",GA2)-1))),"9999/1/1")))</f>
        <v>9999/1/1</v>
      </c>
      <c r="GC2" s="16" t="str">
        <f>IF('１報告書'!AF125="","",'１報告書'!AF125)</f>
        <v/>
      </c>
      <c r="GD2" s="16">
        <f>IF('１報告書'!N126&lt;&gt;"",1,0)</f>
        <v>0</v>
      </c>
      <c r="GE2" s="16">
        <f>IF('１報告書'!T126&lt;&gt;"",1,0)</f>
        <v>0</v>
      </c>
      <c r="GF2" s="16" t="str">
        <f>IF('１報告書'!AC126="","",'１報告書'!AC126)</f>
        <v/>
      </c>
      <c r="GG2" s="16">
        <f>IF('１報告書'!N128&lt;&gt;"",1,0)</f>
        <v>0</v>
      </c>
      <c r="GH2" s="16">
        <f>IF('１報告書'!Q128&lt;&gt;"",1,0)</f>
        <v>0</v>
      </c>
      <c r="GI2" s="16">
        <f>IF('１報告書'!N130&lt;&gt;"",1,0)</f>
        <v>0</v>
      </c>
      <c r="GJ2" s="16">
        <f>IF('１報告書'!Q130&lt;&gt;"",1,0)</f>
        <v>0</v>
      </c>
      <c r="GK2" s="18" t="str">
        <f>_xlfn.TEXTJOIN("",TRUE,'１報告書'!S131:AC131)</f>
        <v>年月日</v>
      </c>
      <c r="GL2" s="35" t="str">
        <f>IF(LEFT(GK2,2)="昭和",DATE(1925+VALUE(MID(GK2,3,FIND("年",GK2)-3)),VALUE(MID(GK2,FIND("年",GK2)+1,FIND("月",GK2)-FIND("年",GK2)-1)),VALUE(MID(GK2,FIND("月",GK2)+1,FIND("日",GK2)-FIND("月",GK2)-1))),IF(LEFT(GK2,2)="平成",DATE(1988+VALUE(MID(GK2,3,FIND("年",GK2)-3)),VALUE(MID(GK2,FIND("年",GK2)+1,FIND("月",GK2)-FIND("年",GK2)-1)),VALUE(MID(GK2,FIND("月",GK2)+1,FIND("日",GK2)-FIND("月",GK2)-1))),IF(LEFT(GK2,2)="令和",DATE(2018+VALUE(MID(GK2,3,FIND("年",GK2)-3)),VALUE(MID(GK2,FIND("年",GK2)+1,FIND("月",GK2)-FIND("年",GK2)-1)),VALUE(MID(GK2,FIND("月",GK2)+1,FIND("日",GK2)-FIND("月",GK2)-1))),"9999/1/1")))</f>
        <v>9999/1/1</v>
      </c>
      <c r="GM2" s="16" t="str">
        <f>IF('１報告書'!AF131="","",'１報告書'!AF131)</f>
        <v/>
      </c>
      <c r="GN2" s="16">
        <f>IF('１報告書'!N132&lt;&gt;"",1,0)</f>
        <v>0</v>
      </c>
      <c r="GO2" s="16">
        <f>IF('１報告書'!T132&lt;&gt;"",1,0)</f>
        <v>0</v>
      </c>
      <c r="GP2" s="16" t="str">
        <f>IF('１報告書'!AC132="","",'１報告書'!AC132)</f>
        <v/>
      </c>
      <c r="GQ2" s="16">
        <f>IF('１報告書'!S134&lt;&gt;"",1,0)</f>
        <v>0</v>
      </c>
      <c r="GR2" s="16">
        <f>IF('１報告書'!V134&lt;&gt;"",1,0)</f>
        <v>0</v>
      </c>
      <c r="GS2" s="16">
        <f>IF('１報告書'!S136&lt;&gt;"",1,0)</f>
        <v>0</v>
      </c>
      <c r="GT2" s="16">
        <f>IF('１報告書'!V136&lt;&gt;"",1,0)</f>
        <v>0</v>
      </c>
      <c r="GU2" s="16">
        <f>IF('１報告書'!Y136&lt;&gt;"",1,0)</f>
        <v>0</v>
      </c>
      <c r="GV2" s="16" t="str">
        <f>IF('１報告書'!B139="","",'１報告書'!B139)</f>
        <v/>
      </c>
      <c r="GW2" s="18" t="str">
        <f>_xlfn.TEXTJOIN("",TRUE,'１報告書'!S148:AC148)</f>
        <v>令和年月日</v>
      </c>
      <c r="GX2" s="35" t="e">
        <f>IF(LEFT(GW2,2)="昭和",DATE(1925+VALUE(MID(GW2,3,FIND("年",GW2)-3)),VALUE(MID(GW2,FIND("年",GW2)+1,FIND("月",GW2)-FIND("年",GW2)-1)),VALUE(MID(GW2,FIND("月",GW2)+1,FIND("日",GW2)-FIND("月",GW2)-1))),IF(LEFT(GW2,2)="平成",DATE(1988+VALUE(MID(GW2,3,FIND("年",GW2)-3)),VALUE(MID(GW2,FIND("年",GW2)+1,FIND("月",GW2)-FIND("年",GW2)-1)),VALUE(MID(GW2,FIND("月",GW2)+1,FIND("日",GW2)-FIND("月",GW2)-1))),IF(LEFT(GW2,2)="令和",DATE(2018+VALUE(MID(GW2,3,FIND("年",GW2)-3)),VALUE(MID(GW2,FIND("年",GW2)+1,FIND("月",GW2)-FIND("年",GW2)-1)),VALUE(MID(GW2,FIND("月",GW2)+1,FIND("日",GW2)-FIND("月",GW2)-1))),"9999/1/1")))</f>
        <v>#VALUE!</v>
      </c>
      <c r="GY2" s="16">
        <f>IF('１報告書'!N150&lt;&gt;"",1,0)</f>
        <v>0</v>
      </c>
      <c r="GZ2" s="18" t="str">
        <f>_xlfn.TEXTJOIN("",TRUE,'１報告書'!S150:AC150)</f>
        <v>年月日</v>
      </c>
      <c r="HA2" s="35" t="str">
        <f>IF(LEFT(GZ2,2)="昭和",DATE(1925+VALUE(MID(GZ2,3,FIND("年",GZ2)-3)),VALUE(MID(GZ2,FIND("年",GZ2)+1,FIND("月",GZ2)-FIND("年",GZ2)-1)),VALUE(MID(GZ2,FIND("月",GZ2)+1,FIND("日",GZ2)-FIND("月",GZ2)-1))),IF(LEFT(GZ2,2)="平成",DATE(1988+VALUE(MID(GZ2,3,FIND("年",GZ2)-3)),VALUE(MID(GZ2,FIND("年",GZ2)+1,FIND("月",GZ2)-FIND("年",GZ2)-1)),VALUE(MID(GZ2,FIND("月",GZ2)+1,FIND("日",GZ2)-FIND("月",GZ2)-1))),IF(LEFT(GZ2,2)="令和",DATE(2018+VALUE(MID(GZ2,3,FIND("年",GZ2)-3)),VALUE(MID(GZ2,FIND("年",GZ2)+1,FIND("月",GZ2)-FIND("年",GZ2)-1)),VALUE(MID(GZ2,FIND("月",GZ2)+1,FIND("日",GZ2)-FIND("月",GZ2)-1))),"9999/1/1")))</f>
        <v>9999/1/1</v>
      </c>
      <c r="HB2" s="16">
        <f>IF('１報告書'!AH150&lt;&gt;"",1,0)</f>
        <v>0</v>
      </c>
      <c r="HC2" s="16">
        <f>IF('１報告書'!N152&lt;&gt;"",1,0)</f>
        <v>0</v>
      </c>
      <c r="HD2" s="18" t="str">
        <f>_xlfn.TEXTJOIN("",TRUE,'１報告書'!S152:AC152)</f>
        <v>年月日</v>
      </c>
      <c r="HE2" s="35" t="str">
        <f>IF(LEFT(HD2,2)="昭和",DATE(1925+VALUE(MID(HD2,3,FIND("年",HD2)-3)),VALUE(MID(HD2,FIND("年",HD2)+1,FIND("月",HD2)-FIND("年",HD2)-1)),VALUE(MID(HD2,FIND("月",HD2)+1,FIND("日",HD2)-FIND("月",HD2)-1))),IF(LEFT(HD2,2)="平成",DATE(1988+VALUE(MID(HD2,3,FIND("年",HD2)-3)),VALUE(MID(HD2,FIND("年",HD2)+1,FIND("月",HD2)-FIND("年",HD2)-1)),VALUE(MID(HD2,FIND("月",HD2)+1,FIND("日",HD2)-FIND("月",HD2)-1))),IF(LEFT(HD2,2)="令和",DATE(2018+VALUE(MID(HD2,3,FIND("年",HD2)-3)),VALUE(MID(HD2,FIND("年",HD2)+1,FIND("月",HD2)-FIND("年",HD2)-1)),VALUE(MID(HD2,FIND("月",HD2)+1,FIND("日",HD2)-FIND("月",HD2)-1))),"9999/1/1")))</f>
        <v>9999/1/1</v>
      </c>
      <c r="HF2" s="16">
        <f>IF('１報告書'!AH152&lt;&gt;"",1,0)</f>
        <v>0</v>
      </c>
      <c r="HG2" s="16">
        <f>IF('１報告書'!N154&lt;&gt;"",1,0)</f>
        <v>0</v>
      </c>
      <c r="HH2" s="18" t="str">
        <f>_xlfn.TEXTJOIN("",TRUE,'１報告書'!S154:AC154)</f>
        <v>年月日</v>
      </c>
      <c r="HI2" s="35" t="str">
        <f>IF(LEFT(HH2,2)="昭和",DATE(1925+VALUE(MID(HH2,3,FIND("年",HH2)-3)),VALUE(MID(HH2,FIND("年",HH2)+1,FIND("月",HH2)-FIND("年",HH2)-1)),VALUE(MID(HH2,FIND("月",HH2)+1,FIND("日",HH2)-FIND("月",HH2)-1))),IF(LEFT(HH2,2)="平成",DATE(1988+VALUE(MID(HH2,3,FIND("年",HH2)-3)),VALUE(MID(HH2,FIND("年",HH2)+1,FIND("月",HH2)-FIND("年",HH2)-1)),VALUE(MID(HH2,FIND("月",HH2)+1,FIND("日",HH2)-FIND("月",HH2)-1))),IF(LEFT(HH2,2)="令和",DATE(2018+VALUE(MID(HH2,3,FIND("年",HH2)-3)),VALUE(MID(HH2,FIND("年",HH2)+1,FIND("月",HH2)-FIND("年",HH2)-1)),VALUE(MID(HH2,FIND("月",HH2)+1,FIND("日",HH2)-FIND("月",HH2)-1))),"9999/1/1")))</f>
        <v>9999/1/1</v>
      </c>
      <c r="HJ2" s="16">
        <f>IF('１報告書'!AH154&lt;&gt;"",1,0)</f>
        <v>0</v>
      </c>
      <c r="HK2" s="16">
        <f>IF('１報告書'!N156&lt;&gt;"",1,0)</f>
        <v>0</v>
      </c>
      <c r="HL2" s="18" t="str">
        <f>_xlfn.TEXTJOIN("",TRUE,'１報告書'!S156:AC156)</f>
        <v>年月日</v>
      </c>
      <c r="HM2" s="35" t="str">
        <f>IF(LEFT(HL2,2)="昭和",DATE(1925+VALUE(MID(HL2,3,FIND("年",HL2)-3)),VALUE(MID(HL2,FIND("年",HL2)+1,FIND("月",HL2)-FIND("年",HL2)-1)),VALUE(MID(HL2,FIND("月",HL2)+1,FIND("日",HL2)-FIND("月",HL2)-1))),IF(LEFT(HL2,2)="平成",DATE(1988+VALUE(MID(HL2,3,FIND("年",HL2)-3)),VALUE(MID(HL2,FIND("年",HL2)+1,FIND("月",HL2)-FIND("年",HL2)-1)),VALUE(MID(HL2,FIND("月",HL2)+1,FIND("日",HL2)-FIND("月",HL2)-1))),IF(LEFT(HL2,2)="令和",DATE(2018+VALUE(MID(HL2,3,FIND("年",HL2)-3)),VALUE(MID(HL2,FIND("年",HL2)+1,FIND("月",HL2)-FIND("年",HL2)-1)),VALUE(MID(HL2,FIND("月",HL2)+1,FIND("日",HL2)-FIND("月",HL2)-1))),"9999/1/1")))</f>
        <v>9999/1/1</v>
      </c>
      <c r="HN2" s="16">
        <f>IF('１報告書'!AH156&lt;&gt;"",1,0)</f>
        <v>0</v>
      </c>
      <c r="HO2" s="16">
        <f>IF('１報告書'!L160&lt;&gt;"",1,0)</f>
        <v>0</v>
      </c>
      <c r="HP2" s="16">
        <f>IF('１報告書'!V160&lt;&gt;"",1,0)</f>
        <v>0</v>
      </c>
      <c r="HQ2" s="16">
        <f>IF('１報告書'!AD160&lt;&gt;"",1,0)</f>
        <v>0</v>
      </c>
      <c r="HR2" s="16" t="str">
        <f>IF('１報告書'!L161="","",'１報告書'!L161)</f>
        <v/>
      </c>
      <c r="HS2" s="16">
        <f>IF('１報告書'!L162&lt;&gt;"",1,0)</f>
        <v>0</v>
      </c>
      <c r="HT2" s="16">
        <f>IF('１報告書'!AD162&lt;&gt;"",1,0)</f>
        <v>0</v>
      </c>
      <c r="HU2" s="16">
        <f>IF('１報告書'!L165&lt;&gt;"",1,0)</f>
        <v>0</v>
      </c>
      <c r="HV2" s="16">
        <f>IF('１報告書'!V165&lt;&gt;"",1,0)</f>
        <v>0</v>
      </c>
      <c r="HW2" s="16">
        <f>IF('１報告書'!AD165&lt;&gt;"",1,0)</f>
        <v>0</v>
      </c>
      <c r="HX2" s="16" t="str">
        <f>IF('１報告書'!L166="","",'１報告書'!L166)</f>
        <v/>
      </c>
      <c r="HY2" s="16">
        <f>IF('１報告書'!L167&lt;&gt;"",1,0)</f>
        <v>0</v>
      </c>
      <c r="HZ2" s="16">
        <f>IF('１報告書'!AD167&lt;&gt;"",1,0)</f>
        <v>0</v>
      </c>
      <c r="IA2" s="16">
        <f>IF('１報告書'!L170&lt;&gt;"",1,0)</f>
        <v>0</v>
      </c>
      <c r="IB2" s="16">
        <f>IF('１報告書'!V170&lt;&gt;"",1,0)</f>
        <v>0</v>
      </c>
      <c r="IC2" s="16">
        <f>IF('１報告書'!AD170&lt;&gt;"",1,0)</f>
        <v>0</v>
      </c>
      <c r="ID2" s="16" t="str">
        <f>IF('１報告書'!L171="","",'１報告書'!L171)</f>
        <v/>
      </c>
      <c r="IE2" s="16">
        <f>IF('１報告書'!L172&lt;&gt;"",1,0)</f>
        <v>0</v>
      </c>
      <c r="IF2" s="16">
        <f>IF('１報告書'!AD172&lt;&gt;"",1,0)</f>
        <v>0</v>
      </c>
      <c r="IG2" s="16">
        <f>IF('１報告書'!L175&lt;&gt;"",1,0)</f>
        <v>0</v>
      </c>
      <c r="IH2" s="16">
        <f>IF('１報告書'!V175&lt;&gt;"",1,0)</f>
        <v>0</v>
      </c>
      <c r="II2" s="16">
        <f>IF('１報告書'!AD175&lt;&gt;"",1,0)</f>
        <v>0</v>
      </c>
      <c r="IJ2" s="16" t="str">
        <f>IF('１報告書'!L176="","",'１報告書'!L176)</f>
        <v/>
      </c>
      <c r="IK2" s="16">
        <f>IF('１報告書'!L177&lt;&gt;"",1,0)</f>
        <v>0</v>
      </c>
      <c r="IL2" s="16">
        <f>IF('１報告書'!AD177&lt;&gt;"",1,0)</f>
        <v>0</v>
      </c>
      <c r="IM2" s="16">
        <f>IF('１報告書'!L180&lt;&gt;"",1,0)</f>
        <v>0</v>
      </c>
      <c r="IN2" s="16">
        <f>IF('１報告書'!V180&lt;&gt;"",1,0)</f>
        <v>0</v>
      </c>
      <c r="IO2" s="16">
        <f>IF('１報告書'!AD180&lt;&gt;"",1,0)</f>
        <v>0</v>
      </c>
      <c r="IP2" s="16" t="str">
        <f>IF('１報告書'!L181="","",'１報告書'!L181)</f>
        <v/>
      </c>
      <c r="IQ2" s="16">
        <f>IF('１報告書'!L182&lt;&gt;"",1,0)</f>
        <v>0</v>
      </c>
      <c r="IR2" s="16">
        <f>IF('１報告書'!AD182&lt;&gt;"",1,0)</f>
        <v>0</v>
      </c>
      <c r="IS2" s="16">
        <f>IF('１報告書'!L185&lt;&gt;"",1,0)</f>
        <v>0</v>
      </c>
      <c r="IT2" s="16">
        <f>IF('１報告書'!V185&lt;&gt;"",1,0)</f>
        <v>0</v>
      </c>
      <c r="IU2" s="16">
        <f>IF('１報告書'!AD185&lt;&gt;"",1,0)</f>
        <v>0</v>
      </c>
      <c r="IV2" s="16" t="str">
        <f>IF('１報告書'!L186="","",'１報告書'!L186)</f>
        <v/>
      </c>
      <c r="IW2" s="16">
        <f>IF('１報告書'!L187&lt;&gt;"",1,0)</f>
        <v>0</v>
      </c>
      <c r="IX2" s="16">
        <f>IF('１報告書'!AD187&lt;&gt;"",1,0)</f>
        <v>0</v>
      </c>
      <c r="IY2" s="16">
        <f>IF('１報告書'!N190&lt;&gt;"",1,0)</f>
        <v>0</v>
      </c>
      <c r="IZ2" s="16" t="str">
        <f>IF('１報告書'!Y190="","",'１報告書'!Y190)</f>
        <v/>
      </c>
      <c r="JA2" s="16">
        <f>IF('１報告書'!N192&lt;&gt;"",1,0)</f>
        <v>0</v>
      </c>
      <c r="JB2" s="16" t="str">
        <f>IF('１報告書'!Y192="","",'１報告書'!Y192)</f>
        <v/>
      </c>
      <c r="JC2" s="16">
        <f>IF('１報告書'!N194&lt;&gt;"",1,0)</f>
        <v>0</v>
      </c>
      <c r="JD2" s="16">
        <f>IF('１報告書'!N196&lt;&gt;"",1,0)</f>
        <v>0</v>
      </c>
      <c r="JE2" s="16">
        <f>IF('１報告書'!AG196&lt;&gt;"",1,0)</f>
        <v>0</v>
      </c>
      <c r="JF2" s="16">
        <f>IF('１報告書'!N199&lt;&gt;"",1,0)</f>
        <v>0</v>
      </c>
      <c r="JG2" s="16">
        <f>IF('１報告書'!Q199&lt;&gt;"",1,0)</f>
        <v>0</v>
      </c>
      <c r="JH2" s="16">
        <f>IF('１報告書'!AH199&lt;&gt;"",1,0)</f>
        <v>0</v>
      </c>
      <c r="JI2" s="16">
        <f>IF('１報告書'!N201&lt;&gt;"",1,0)</f>
        <v>0</v>
      </c>
      <c r="JJ2" s="16">
        <f>IF('１報告書'!Q201&lt;&gt;"",1,0)</f>
        <v>0</v>
      </c>
      <c r="JK2" s="16">
        <f>IF('１報告書'!AH201&lt;&gt;"",1,0)</f>
        <v>0</v>
      </c>
      <c r="JL2" s="16">
        <f>IF('１報告書'!P204&lt;&gt;"",1,0)</f>
        <v>0</v>
      </c>
      <c r="JM2" s="16">
        <f>IF('１報告書'!T204&lt;&gt;"",1,0)</f>
        <v>0</v>
      </c>
      <c r="JN2" s="16">
        <f>IF('１報告書'!P206&lt;&gt;"",1,0)</f>
        <v>0</v>
      </c>
      <c r="JO2" s="16">
        <f>IF('１報告書'!T206&lt;&gt;"",1,0)</f>
        <v>0</v>
      </c>
      <c r="JP2" s="16">
        <f>IF('１報告書'!K208&lt;&gt;"",1,0)</f>
        <v>0</v>
      </c>
      <c r="JQ2" s="16">
        <f>IF('１報告書'!P208&lt;&gt;"",1,0)</f>
        <v>0</v>
      </c>
      <c r="JR2" s="16">
        <f>IF('１報告書'!AI208&lt;&gt;"",1,0)</f>
        <v>0</v>
      </c>
      <c r="JS2" s="16" t="str">
        <f>IF('１報告書'!B211="","",'１報告書'!B211)</f>
        <v/>
      </c>
      <c r="JT2" s="16" t="str">
        <f>IF('１報告書'!A224="","",'１報告書'!A224)</f>
        <v/>
      </c>
      <c r="JU2" s="16" t="str">
        <f>IF('１報告書'!F224="","",'１報告書'!F224)</f>
        <v/>
      </c>
      <c r="JV2" s="16" t="str">
        <f>IF('１報告書'!N224="","",'１報告書'!N224)</f>
        <v/>
      </c>
      <c r="JW2" s="16" t="str">
        <f>IF('１報告書'!V224="","",'１報告書'!V224)</f>
        <v/>
      </c>
      <c r="JX2" s="16" t="str">
        <f>IF('１報告書'!AA224="","",'１報告書'!AA224)</f>
        <v/>
      </c>
      <c r="JY2" s="16" t="str">
        <f>IF('１報告書'!A227="","",'１報告書'!A227)</f>
        <v/>
      </c>
      <c r="JZ2" s="16" t="str">
        <f>IF('１報告書'!F227="","",'１報告書'!F227)</f>
        <v/>
      </c>
      <c r="KA2" s="16" t="str">
        <f>IF('１報告書'!N227="","",'１報告書'!N227)</f>
        <v/>
      </c>
      <c r="KB2" s="16" t="str">
        <f>IF('１報告書'!V227="","",'１報告書'!V227)</f>
        <v/>
      </c>
      <c r="KC2" s="16" t="str">
        <f>IF('１報告書'!AA227="","",'１報告書'!AA227)</f>
        <v/>
      </c>
      <c r="KD2" s="16" t="str">
        <f>IF('１報告書'!A230="","",'１報告書'!A230)</f>
        <v/>
      </c>
      <c r="KE2" s="16" t="str">
        <f>IF('１報告書'!F230="","",'１報告書'!F230)</f>
        <v/>
      </c>
      <c r="KF2" s="16" t="str">
        <f>IF('１報告書'!N230="","",'１報告書'!N230)</f>
        <v/>
      </c>
      <c r="KG2" s="16" t="str">
        <f>IF('１報告書'!V230="","",'１報告書'!V230)</f>
        <v/>
      </c>
      <c r="KH2" s="16" t="str">
        <f>IF('１報告書'!AA230="","",'１報告書'!AA230)</f>
        <v/>
      </c>
    </row>
  </sheetData>
  <sheetProtection password="E798" sheet="1" objects="1" scenarios="1"/>
  <phoneticPr fontId="2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C19"/>
  <sheetViews>
    <sheetView tabSelected="1" workbookViewId="0">
      <selection activeCell="D8" sqref="D8"/>
    </sheetView>
  </sheetViews>
  <sheetFormatPr defaultRowHeight="13.5"/>
  <cols>
    <col min="1" max="1" width="5.375" customWidth="1"/>
    <col min="2" max="2" width="3.875" customWidth="1"/>
    <col min="3" max="3" width="81.625" customWidth="1"/>
    <col min="4" max="41" width="2.25" customWidth="1"/>
  </cols>
  <sheetData>
    <row r="1" spans="1:3" ht="20.100000000000001" customHeight="1">
      <c r="A1" s="39" t="s">
        <v>208</v>
      </c>
      <c r="B1" s="39"/>
      <c r="C1" s="39"/>
    </row>
    <row r="2" spans="1:3" ht="13.5" customHeight="1">
      <c r="A2" s="40"/>
      <c r="B2" s="40"/>
      <c r="C2" s="40"/>
    </row>
    <row r="3" spans="1:3" ht="20.100000000000001" customHeight="1">
      <c r="A3" s="41" t="s">
        <v>62</v>
      </c>
      <c r="B3" s="41"/>
      <c r="C3" s="41"/>
    </row>
    <row r="4" spans="1:3" ht="20.100000000000001" customHeight="1">
      <c r="A4" s="41"/>
      <c r="B4" s="41"/>
      <c r="C4" s="41"/>
    </row>
    <row r="5" spans="1:3" ht="30" customHeight="1">
      <c r="A5" s="42" t="s">
        <v>710</v>
      </c>
      <c r="B5" s="49" t="s">
        <v>1367</v>
      </c>
      <c r="C5" s="55"/>
    </row>
    <row r="6" spans="1:3" ht="90" customHeight="1">
      <c r="A6" s="43"/>
      <c r="B6" s="46"/>
      <c r="C6" s="56" t="s">
        <v>1311</v>
      </c>
    </row>
    <row r="7" spans="1:3" ht="57.75" customHeight="1">
      <c r="A7" s="42" t="s">
        <v>706</v>
      </c>
      <c r="B7" s="49" t="s">
        <v>1260</v>
      </c>
      <c r="C7" s="55"/>
    </row>
    <row r="8" spans="1:3" ht="204" customHeight="1">
      <c r="A8" s="43"/>
      <c r="B8" s="46"/>
      <c r="C8" s="56" t="s">
        <v>1534</v>
      </c>
    </row>
    <row r="9" spans="1:3" ht="48.75" customHeight="1">
      <c r="A9" s="44" t="s">
        <v>258</v>
      </c>
      <c r="B9" s="50" t="s">
        <v>1482</v>
      </c>
      <c r="C9" s="57"/>
    </row>
    <row r="10" spans="1:3" ht="38.25" customHeight="1">
      <c r="A10" s="44" t="s">
        <v>670</v>
      </c>
      <c r="B10" s="51" t="s">
        <v>1535</v>
      </c>
      <c r="C10" s="58"/>
    </row>
    <row r="11" spans="1:3" ht="19.5" customHeight="1">
      <c r="A11" s="45"/>
      <c r="B11" s="52" t="str">
        <f>'１報告書'!AR2</f>
        <v>R7.8.1ver</v>
      </c>
      <c r="C11" s="52"/>
    </row>
    <row r="12" spans="1:3">
      <c r="A12" s="45"/>
      <c r="B12" s="53"/>
      <c r="C12" s="53"/>
    </row>
    <row r="13" spans="1:3">
      <c r="A13" s="46"/>
      <c r="B13" s="54"/>
      <c r="C13" s="59"/>
    </row>
    <row r="14" spans="1:3" ht="13.5" customHeight="1">
      <c r="A14" s="46"/>
      <c r="B14" s="47"/>
      <c r="C14" s="60"/>
    </row>
    <row r="15" spans="1:3" ht="13.5" customHeight="1">
      <c r="A15" s="46"/>
      <c r="B15" s="47"/>
      <c r="C15" s="60"/>
    </row>
    <row r="16" spans="1:3" ht="13.5" customHeight="1">
      <c r="A16" s="46"/>
      <c r="B16" s="47"/>
      <c r="C16" s="60"/>
    </row>
    <row r="17" spans="1:3" ht="13.5" customHeight="1">
      <c r="A17" s="47"/>
      <c r="B17" s="47"/>
      <c r="C17" s="60"/>
    </row>
    <row r="18" spans="1:3" ht="13.5" customHeight="1">
      <c r="A18" s="47"/>
      <c r="B18" s="47"/>
      <c r="C18" s="60"/>
    </row>
    <row r="19" spans="1:3" ht="13.5" customHeight="1">
      <c r="A19" s="48"/>
      <c r="B19" s="48"/>
      <c r="C19" s="61"/>
    </row>
  </sheetData>
  <sheetProtection password="E798" sheet="1" objects="1" scenarios="1"/>
  <mergeCells count="8">
    <mergeCell ref="A1:C1"/>
    <mergeCell ref="A3:C3"/>
    <mergeCell ref="B5:C5"/>
    <mergeCell ref="B7:C7"/>
    <mergeCell ref="B9:C9"/>
    <mergeCell ref="B10:C10"/>
    <mergeCell ref="B11:C11"/>
    <mergeCell ref="B12:C12"/>
  </mergeCells>
  <phoneticPr fontId="19"/>
  <printOptions horizontalCentered="1" verticalCentered="1"/>
  <pageMargins left="0.78740157480314965" right="0.19685039370078741" top="0.39370078740157483" bottom="0.39370078740157483" header="0.51181102362204722" footer="0"/>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2:AQ52"/>
  <sheetViews>
    <sheetView workbookViewId="0"/>
  </sheetViews>
  <sheetFormatPr defaultColWidth="2.5" defaultRowHeight="15" customHeight="1"/>
  <cols>
    <col min="1" max="3" width="2.5" style="8"/>
    <col min="4" max="4" width="2.25" style="8" customWidth="1"/>
    <col min="5" max="5" width="2.625" style="8" customWidth="1"/>
    <col min="6" max="12" width="2.5" style="8"/>
    <col min="13" max="13" width="2.25" style="8" customWidth="1"/>
    <col min="14" max="14" width="2.625" style="8" customWidth="1"/>
    <col min="15" max="16384" width="2.5" style="8"/>
  </cols>
  <sheetData>
    <row r="2" spans="1:35" ht="24">
      <c r="A2" s="63"/>
      <c r="B2" s="64" t="s">
        <v>1353</v>
      </c>
      <c r="C2" s="64"/>
      <c r="D2" s="64"/>
      <c r="E2" s="64"/>
      <c r="F2" s="64"/>
      <c r="G2" s="64"/>
      <c r="H2" s="64"/>
      <c r="I2" s="64"/>
      <c r="J2" s="88"/>
      <c r="K2" s="91" t="s">
        <v>1481</v>
      </c>
      <c r="L2" s="91"/>
      <c r="M2" s="91"/>
      <c r="N2" s="91"/>
      <c r="O2" s="91"/>
      <c r="P2" s="91"/>
      <c r="Q2" s="91"/>
      <c r="R2" s="91"/>
      <c r="S2" s="91"/>
      <c r="T2" s="91"/>
      <c r="U2" s="91"/>
      <c r="V2" s="91"/>
      <c r="W2" s="91"/>
      <c r="X2" s="91"/>
      <c r="Y2" s="91"/>
      <c r="Z2" s="91"/>
      <c r="AA2" s="91"/>
      <c r="AB2" s="91"/>
      <c r="AC2" s="91"/>
      <c r="AD2" s="91"/>
      <c r="AE2" s="91"/>
      <c r="AF2" s="91"/>
      <c r="AG2" s="91"/>
      <c r="AH2" s="91"/>
      <c r="AI2" s="113"/>
    </row>
    <row r="4" spans="1:35" ht="15" customHeight="1">
      <c r="B4" s="65" t="s">
        <v>697</v>
      </c>
    </row>
    <row r="5" spans="1:35" ht="13.5" customHeight="1">
      <c r="C5" s="71"/>
      <c r="D5" s="71"/>
      <c r="E5" s="71"/>
      <c r="F5" s="71"/>
      <c r="G5" s="62"/>
      <c r="H5" s="71"/>
      <c r="I5" s="71"/>
      <c r="J5" s="71"/>
      <c r="K5" s="71"/>
      <c r="L5" s="71"/>
      <c r="M5" s="71"/>
      <c r="N5" s="71"/>
      <c r="O5" s="71"/>
      <c r="P5" s="71"/>
      <c r="Q5" s="71"/>
      <c r="R5" s="71"/>
      <c r="S5" s="71"/>
      <c r="T5" s="71"/>
      <c r="U5" s="71"/>
      <c r="V5" s="71"/>
      <c r="W5" s="71"/>
      <c r="X5" s="71"/>
      <c r="Y5" s="71"/>
      <c r="Z5" s="71"/>
      <c r="AA5" s="71"/>
      <c r="AB5" s="71"/>
      <c r="AC5" s="71"/>
      <c r="AD5" s="71"/>
      <c r="AE5" s="71"/>
      <c r="AF5" s="71"/>
      <c r="AG5" s="77"/>
    </row>
    <row r="6" spans="1:35" ht="45.75" customHeight="1">
      <c r="C6" s="72" t="s">
        <v>1439</v>
      </c>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5" ht="18"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row>
    <row r="8" spans="1:35" ht="15" customHeight="1">
      <c r="C8" s="65" t="s">
        <v>590</v>
      </c>
    </row>
    <row r="9" spans="1:35" ht="30" customHeight="1">
      <c r="D9" s="78" t="s">
        <v>1471</v>
      </c>
      <c r="E9" s="78"/>
      <c r="F9" s="78"/>
      <c r="G9" s="78"/>
      <c r="H9" s="78"/>
      <c r="I9" s="82"/>
      <c r="J9" s="89" t="str">
        <f>IF('１報告書'!AB59&lt;&gt;"",'１報告書'!AB59,"")</f>
        <v/>
      </c>
      <c r="K9" s="89"/>
      <c r="L9" s="89"/>
      <c r="M9" s="89"/>
      <c r="N9" s="78" t="s">
        <v>652</v>
      </c>
      <c r="O9" s="89" t="str">
        <f>IF('１報告書'!AE59&lt;&gt;"",'１報告書'!AE59,"")</f>
        <v/>
      </c>
      <c r="P9" s="89"/>
      <c r="Q9" s="89"/>
      <c r="R9" s="89"/>
      <c r="S9" s="78" t="s">
        <v>652</v>
      </c>
      <c r="T9" s="89" t="str">
        <f>IF('１報告書'!AH59&lt;&gt;"",'１報告書'!AH59,"")</f>
        <v/>
      </c>
      <c r="U9" s="89"/>
      <c r="V9" s="89"/>
      <c r="W9" s="89"/>
      <c r="X9" s="78" t="s">
        <v>652</v>
      </c>
      <c r="Y9" s="89" t="str">
        <f>IF('１報告書'!AL59&lt;&gt;"",'１報告書'!AL59,"")</f>
        <v/>
      </c>
      <c r="Z9" s="89"/>
      <c r="AA9" s="89"/>
      <c r="AB9" s="89"/>
    </row>
    <row r="10" spans="1:35" ht="30" customHeight="1">
      <c r="D10" s="79" t="s">
        <v>518</v>
      </c>
      <c r="E10" s="79"/>
      <c r="F10" s="79"/>
      <c r="G10" s="79"/>
      <c r="H10" s="79"/>
      <c r="I10" s="83"/>
      <c r="J10" s="90" t="str">
        <f>IF('１報告書'!K49&lt;&gt;"",'１報告書'!K49,"")</f>
        <v/>
      </c>
      <c r="K10" s="90"/>
      <c r="L10" s="90"/>
      <c r="M10" s="90"/>
      <c r="N10" s="90"/>
      <c r="O10" s="90"/>
      <c r="P10" s="90"/>
      <c r="Q10" s="90"/>
      <c r="R10" s="90"/>
      <c r="S10" s="90"/>
      <c r="T10" s="90"/>
      <c r="U10" s="90"/>
      <c r="V10" s="90"/>
      <c r="W10" s="90"/>
      <c r="X10" s="90"/>
      <c r="Y10" s="90"/>
      <c r="Z10" s="90"/>
      <c r="AA10" s="90"/>
      <c r="AB10" s="90"/>
    </row>
    <row r="11" spans="1:35" ht="30" customHeight="1">
      <c r="D11" s="80" t="s">
        <v>1397</v>
      </c>
      <c r="E11" s="80"/>
      <c r="F11" s="80"/>
      <c r="G11" s="80"/>
      <c r="H11" s="80"/>
      <c r="I11" s="84"/>
      <c r="J11" s="90" t="str">
        <f>IF('１報告書'!K47&lt;&gt;"",'１報告書'!K47,"")</f>
        <v/>
      </c>
      <c r="K11" s="90"/>
      <c r="L11" s="90"/>
      <c r="M11" s="90"/>
      <c r="N11" s="90"/>
      <c r="O11" s="90"/>
      <c r="P11" s="90"/>
      <c r="Q11" s="90"/>
      <c r="R11" s="90"/>
      <c r="S11" s="90"/>
      <c r="T11" s="90"/>
      <c r="U11" s="90"/>
      <c r="V11" s="90"/>
      <c r="W11" s="90"/>
      <c r="X11" s="90"/>
      <c r="Y11" s="90"/>
      <c r="Z11" s="90"/>
      <c r="AA11" s="90"/>
      <c r="AB11" s="90"/>
    </row>
    <row r="13" spans="1:35" ht="15" customHeight="1">
      <c r="C13" s="65" t="s">
        <v>1467</v>
      </c>
    </row>
    <row r="14" spans="1:35" ht="15" customHeight="1">
      <c r="C14" s="65"/>
      <c r="D14" s="62" t="s">
        <v>207</v>
      </c>
    </row>
    <row r="15" spans="1:35" ht="8" customHeight="1">
      <c r="C15" s="65"/>
    </row>
    <row r="16" spans="1:35" ht="13.5">
      <c r="E16" s="81"/>
      <c r="F16" s="81"/>
      <c r="G16" s="81"/>
      <c r="H16" s="81"/>
      <c r="I16" s="81"/>
      <c r="J16" s="81"/>
      <c r="K16" s="81"/>
      <c r="L16" s="62"/>
      <c r="M16" s="8" t="s">
        <v>654</v>
      </c>
    </row>
    <row r="17" spans="2:43" ht="8" customHeight="1">
      <c r="D17" s="81"/>
      <c r="E17" s="81"/>
      <c r="F17" s="81"/>
      <c r="G17" s="81"/>
      <c r="H17" s="81"/>
      <c r="I17" s="81"/>
      <c r="J17" s="81"/>
      <c r="K17" s="81"/>
      <c r="L17" s="71"/>
      <c r="M17" s="94"/>
      <c r="N17" s="98"/>
      <c r="O17" s="98"/>
      <c r="P17" s="98"/>
      <c r="Q17" s="98"/>
      <c r="R17" s="98"/>
      <c r="S17" s="98"/>
      <c r="T17" s="98"/>
      <c r="U17" s="98"/>
      <c r="V17" s="98"/>
      <c r="W17" s="98"/>
      <c r="X17" s="98"/>
      <c r="Y17" s="98"/>
      <c r="Z17" s="98"/>
      <c r="AA17" s="98"/>
      <c r="AB17" s="98"/>
      <c r="AC17" s="98"/>
      <c r="AD17" s="98"/>
      <c r="AE17" s="98"/>
      <c r="AF17" s="98"/>
      <c r="AG17" s="98"/>
      <c r="AH17" s="110"/>
    </row>
    <row r="18" spans="2:43" ht="13.5">
      <c r="D18" s="81"/>
      <c r="E18" s="81"/>
      <c r="F18" s="81"/>
      <c r="G18" s="81"/>
      <c r="H18" s="81"/>
      <c r="I18" s="81"/>
      <c r="J18" s="81"/>
      <c r="K18" s="81"/>
      <c r="L18" s="62"/>
      <c r="M18" s="95"/>
      <c r="N18" s="99" t="s">
        <v>305</v>
      </c>
      <c r="O18" s="102" t="s">
        <v>1470</v>
      </c>
      <c r="P18" s="102"/>
      <c r="Q18" s="102"/>
      <c r="R18" s="102"/>
      <c r="S18" s="102"/>
      <c r="T18" s="102"/>
      <c r="U18" s="102"/>
      <c r="V18" s="109" t="s">
        <v>206</v>
      </c>
      <c r="W18" s="99"/>
      <c r="X18" s="102" t="s">
        <v>1058</v>
      </c>
      <c r="Y18" s="102"/>
      <c r="Z18" s="102"/>
      <c r="AA18" s="102"/>
      <c r="AB18" s="102"/>
      <c r="AC18" s="77"/>
      <c r="AD18" s="99"/>
      <c r="AE18" s="77" t="s">
        <v>70</v>
      </c>
      <c r="AF18" s="77"/>
      <c r="AG18" s="77"/>
      <c r="AH18" s="111"/>
    </row>
    <row r="19" spans="2:43" ht="8" customHeight="1">
      <c r="D19" s="81"/>
      <c r="E19" s="81"/>
      <c r="F19" s="81"/>
      <c r="G19" s="81"/>
      <c r="H19" s="81"/>
      <c r="I19" s="81"/>
      <c r="J19" s="81"/>
      <c r="K19" s="81"/>
      <c r="L19" s="92"/>
      <c r="M19" s="96"/>
      <c r="N19" s="100"/>
      <c r="O19" s="100"/>
      <c r="P19" s="100"/>
      <c r="Q19" s="100"/>
      <c r="R19" s="100"/>
      <c r="S19" s="100"/>
      <c r="T19" s="100"/>
      <c r="U19" s="100"/>
      <c r="V19" s="100"/>
      <c r="W19" s="100"/>
      <c r="X19" s="100"/>
      <c r="Y19" s="100"/>
      <c r="Z19" s="100"/>
      <c r="AA19" s="100"/>
      <c r="AB19" s="100"/>
      <c r="AC19" s="100"/>
      <c r="AD19" s="100"/>
      <c r="AE19" s="100"/>
      <c r="AF19" s="100"/>
      <c r="AG19" s="100"/>
      <c r="AH19" s="112"/>
    </row>
    <row r="20" spans="2:43" ht="13.5">
      <c r="B20" s="66" t="s">
        <v>1479</v>
      </c>
      <c r="C20" s="66"/>
      <c r="D20" s="66"/>
      <c r="E20" s="66"/>
      <c r="F20" s="66"/>
      <c r="G20" s="66"/>
      <c r="H20" s="66"/>
      <c r="I20" s="66"/>
      <c r="J20" s="66"/>
      <c r="K20" s="66"/>
      <c r="N20" s="77" t="s">
        <v>808</v>
      </c>
      <c r="O20" s="8" t="s">
        <v>1475</v>
      </c>
    </row>
    <row r="21" spans="2:43" ht="15" customHeight="1"/>
    <row r="22" spans="2:43" ht="13.5"/>
    <row r="23" spans="2:43" ht="15" customHeight="1">
      <c r="M23" s="8" t="s">
        <v>1473</v>
      </c>
    </row>
    <row r="24" spans="2:43" ht="8" customHeight="1">
      <c r="M24" s="94"/>
      <c r="N24" s="98"/>
      <c r="O24" s="98"/>
      <c r="P24" s="98"/>
      <c r="Q24" s="98"/>
      <c r="R24" s="98"/>
      <c r="S24" s="98"/>
      <c r="T24" s="98"/>
      <c r="U24" s="98"/>
      <c r="V24" s="98"/>
      <c r="W24" s="98"/>
      <c r="X24" s="98"/>
      <c r="Y24" s="98"/>
      <c r="Z24" s="98"/>
      <c r="AA24" s="98"/>
      <c r="AB24" s="98"/>
      <c r="AC24" s="98"/>
      <c r="AD24" s="98"/>
      <c r="AE24" s="98"/>
      <c r="AF24" s="98"/>
      <c r="AG24" s="98"/>
      <c r="AH24" s="110"/>
    </row>
    <row r="25" spans="2:43" ht="15" customHeight="1">
      <c r="M25" s="95"/>
      <c r="N25" s="99" t="s">
        <v>305</v>
      </c>
      <c r="O25" s="102" t="s">
        <v>1470</v>
      </c>
      <c r="P25" s="102"/>
      <c r="Q25" s="102"/>
      <c r="R25" s="102"/>
      <c r="S25" s="102"/>
      <c r="T25" s="102"/>
      <c r="U25" s="102"/>
      <c r="V25" s="109" t="s">
        <v>206</v>
      </c>
      <c r="W25" s="99" t="s">
        <v>305</v>
      </c>
      <c r="X25" s="102" t="s">
        <v>1058</v>
      </c>
      <c r="Y25" s="102"/>
      <c r="Z25" s="102"/>
      <c r="AA25" s="102"/>
      <c r="AB25" s="102"/>
      <c r="AC25" s="77"/>
      <c r="AD25" s="99"/>
      <c r="AE25" s="77" t="s">
        <v>70</v>
      </c>
      <c r="AF25" s="77"/>
      <c r="AG25" s="77"/>
      <c r="AH25" s="111"/>
    </row>
    <row r="26" spans="2:43" ht="8" customHeight="1">
      <c r="M26" s="96"/>
      <c r="N26" s="100"/>
      <c r="O26" s="100"/>
      <c r="P26" s="100"/>
      <c r="Q26" s="100"/>
      <c r="R26" s="100"/>
      <c r="S26" s="100"/>
      <c r="T26" s="100"/>
      <c r="U26" s="100"/>
      <c r="V26" s="100"/>
      <c r="W26" s="100"/>
      <c r="X26" s="100"/>
      <c r="Y26" s="100"/>
      <c r="Z26" s="100"/>
      <c r="AA26" s="100"/>
      <c r="AB26" s="100"/>
      <c r="AC26" s="100"/>
      <c r="AD26" s="100"/>
      <c r="AE26" s="100"/>
      <c r="AF26" s="100"/>
      <c r="AG26" s="100"/>
      <c r="AH26" s="112"/>
    </row>
    <row r="27" spans="2:43" ht="13.5">
      <c r="N27" s="101" t="s">
        <v>808</v>
      </c>
      <c r="O27" s="103" t="s">
        <v>1477</v>
      </c>
      <c r="P27" s="103"/>
      <c r="Q27" s="103"/>
      <c r="R27" s="103"/>
      <c r="S27" s="103"/>
      <c r="T27" s="103"/>
      <c r="U27" s="103"/>
      <c r="V27" s="103"/>
      <c r="W27" s="103"/>
      <c r="X27" s="103"/>
      <c r="Y27" s="103"/>
      <c r="Z27" s="103"/>
      <c r="AA27" s="103"/>
      <c r="AB27" s="103"/>
      <c r="AC27" s="103"/>
      <c r="AD27" s="103"/>
      <c r="AE27" s="103"/>
      <c r="AF27" s="103"/>
      <c r="AG27" s="103"/>
      <c r="AH27" s="103"/>
      <c r="AI27" s="71"/>
    </row>
    <row r="28" spans="2:43" ht="15" customHeight="1">
      <c r="N28" s="97"/>
      <c r="O28" s="104"/>
      <c r="P28" s="104"/>
      <c r="Q28" s="104"/>
      <c r="R28" s="104"/>
      <c r="S28" s="104"/>
      <c r="T28" s="104"/>
      <c r="U28" s="104"/>
      <c r="V28" s="104"/>
      <c r="W28" s="104"/>
      <c r="X28" s="104"/>
      <c r="Y28" s="104"/>
      <c r="Z28" s="104"/>
      <c r="AA28" s="104"/>
      <c r="AB28" s="104"/>
      <c r="AC28" s="104"/>
      <c r="AD28" s="104"/>
      <c r="AE28" s="104"/>
      <c r="AF28" s="104"/>
      <c r="AG28" s="104"/>
      <c r="AH28" s="104"/>
    </row>
    <row r="29" spans="2:43" ht="13.5">
      <c r="N29" s="97" t="s">
        <v>808</v>
      </c>
      <c r="O29" s="105" t="s">
        <v>1483</v>
      </c>
      <c r="P29" s="105"/>
      <c r="Q29" s="105"/>
      <c r="R29" s="105"/>
      <c r="S29" s="105"/>
      <c r="T29" s="105"/>
      <c r="U29" s="105"/>
      <c r="V29" s="105"/>
      <c r="W29" s="105"/>
      <c r="X29" s="105"/>
      <c r="Y29" s="105"/>
      <c r="Z29" s="105"/>
      <c r="AA29" s="105"/>
      <c r="AB29" s="105"/>
      <c r="AC29" s="105"/>
      <c r="AD29" s="105"/>
      <c r="AE29" s="105"/>
      <c r="AF29" s="105"/>
      <c r="AG29" s="105"/>
      <c r="AH29" s="105"/>
    </row>
    <row r="30" spans="2:43" ht="15" customHeight="1">
      <c r="O30" s="105"/>
      <c r="P30" s="105"/>
      <c r="Q30" s="105"/>
      <c r="R30" s="105"/>
      <c r="S30" s="105"/>
      <c r="T30" s="105"/>
      <c r="U30" s="105"/>
      <c r="V30" s="105"/>
      <c r="W30" s="105"/>
      <c r="X30" s="105"/>
      <c r="Y30" s="105"/>
      <c r="Z30" s="105"/>
      <c r="AA30" s="105"/>
      <c r="AB30" s="105"/>
      <c r="AC30" s="105"/>
      <c r="AD30" s="105"/>
      <c r="AE30" s="105"/>
      <c r="AF30" s="105"/>
      <c r="AG30" s="105"/>
      <c r="AH30" s="105"/>
      <c r="AI30" s="77"/>
      <c r="AJ30" s="77"/>
      <c r="AK30" s="77"/>
      <c r="AL30" s="77"/>
      <c r="AM30" s="77"/>
    </row>
    <row r="31" spans="2:43" ht="15" customHeight="1">
      <c r="M31" s="97"/>
      <c r="N31" s="97"/>
      <c r="O31" s="81" t="s">
        <v>1135</v>
      </c>
      <c r="P31" s="105" t="s">
        <v>1480</v>
      </c>
      <c r="Q31" s="105"/>
      <c r="R31" s="105"/>
      <c r="S31" s="105"/>
      <c r="T31" s="105"/>
      <c r="U31" s="105"/>
      <c r="V31" s="105"/>
      <c r="W31" s="105"/>
      <c r="X31" s="105"/>
      <c r="Y31" s="105"/>
      <c r="Z31" s="105"/>
      <c r="AA31" s="105"/>
      <c r="AB31" s="105"/>
      <c r="AC31" s="105"/>
      <c r="AD31" s="105"/>
      <c r="AE31" s="105"/>
      <c r="AF31" s="105"/>
      <c r="AG31" s="105"/>
      <c r="AH31" s="105"/>
      <c r="AI31" s="97"/>
      <c r="AJ31" s="97"/>
      <c r="AK31" s="97"/>
      <c r="AL31" s="97"/>
      <c r="AM31" s="97"/>
      <c r="AN31" s="97"/>
      <c r="AO31" s="97"/>
      <c r="AP31" s="97"/>
      <c r="AQ31" s="97"/>
    </row>
    <row r="32" spans="2:43" ht="15" customHeight="1">
      <c r="M32" s="97"/>
      <c r="N32" s="97"/>
      <c r="O32" s="81"/>
      <c r="P32" s="105"/>
      <c r="Q32" s="105"/>
      <c r="R32" s="105"/>
      <c r="S32" s="105"/>
      <c r="T32" s="105"/>
      <c r="U32" s="105"/>
      <c r="V32" s="105"/>
      <c r="W32" s="105"/>
      <c r="X32" s="105"/>
      <c r="Y32" s="105"/>
      <c r="Z32" s="105"/>
      <c r="AA32" s="105"/>
      <c r="AB32" s="105"/>
      <c r="AC32" s="105"/>
      <c r="AD32" s="105"/>
      <c r="AE32" s="105"/>
      <c r="AF32" s="105"/>
      <c r="AG32" s="105"/>
      <c r="AH32" s="105"/>
      <c r="AI32" s="97"/>
      <c r="AJ32" s="97"/>
      <c r="AK32" s="97"/>
      <c r="AL32" s="97"/>
      <c r="AM32" s="97"/>
      <c r="AN32" s="97"/>
      <c r="AO32" s="97"/>
      <c r="AP32" s="97"/>
      <c r="AQ32" s="97"/>
    </row>
    <row r="33" spans="2:43" ht="15" customHeight="1">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row>
    <row r="34" spans="2:43" ht="15" customHeight="1">
      <c r="M34" s="97"/>
      <c r="N34" s="97"/>
      <c r="O34" s="97"/>
      <c r="P34" s="97"/>
      <c r="Q34" s="97"/>
      <c r="R34" s="97"/>
      <c r="S34" s="97"/>
      <c r="T34" s="97"/>
      <c r="U34" s="97"/>
      <c r="V34" s="97"/>
      <c r="W34" s="97"/>
      <c r="X34" s="97"/>
      <c r="Y34" s="97"/>
      <c r="Z34" s="97"/>
      <c r="AA34" s="97"/>
      <c r="AB34" s="97"/>
      <c r="AC34" s="97"/>
      <c r="AD34" s="97"/>
      <c r="AE34" s="97"/>
      <c r="AF34" s="97"/>
      <c r="AG34" s="97"/>
      <c r="AH34" s="97"/>
      <c r="AI34" s="114"/>
      <c r="AJ34" s="116"/>
      <c r="AK34" s="116"/>
      <c r="AL34" s="116"/>
      <c r="AM34" s="116"/>
      <c r="AN34" s="116"/>
      <c r="AO34" s="116"/>
      <c r="AP34" s="116"/>
      <c r="AQ34" s="116"/>
    </row>
    <row r="35" spans="2:43" ht="15" customHeight="1">
      <c r="M35" s="8" t="s">
        <v>289</v>
      </c>
      <c r="AI35" s="114"/>
      <c r="AJ35" s="116"/>
      <c r="AK35" s="116"/>
      <c r="AL35" s="116"/>
      <c r="AM35" s="116"/>
      <c r="AN35" s="116"/>
      <c r="AO35" s="116"/>
      <c r="AP35" s="116"/>
      <c r="AQ35" s="116"/>
    </row>
    <row r="36" spans="2:43" ht="8" customHeight="1">
      <c r="M36" s="94"/>
      <c r="N36" s="98"/>
      <c r="O36" s="98"/>
      <c r="P36" s="98"/>
      <c r="Q36" s="98"/>
      <c r="R36" s="98"/>
      <c r="S36" s="98"/>
      <c r="T36" s="98"/>
      <c r="U36" s="98"/>
      <c r="V36" s="98"/>
      <c r="W36" s="98"/>
      <c r="X36" s="98"/>
      <c r="Y36" s="98"/>
      <c r="Z36" s="98"/>
      <c r="AA36" s="98"/>
      <c r="AB36" s="98"/>
      <c r="AC36" s="98"/>
      <c r="AD36" s="98"/>
      <c r="AE36" s="98"/>
      <c r="AF36" s="98"/>
      <c r="AG36" s="98"/>
      <c r="AH36" s="110"/>
      <c r="AI36" s="114"/>
      <c r="AJ36" s="116"/>
      <c r="AK36" s="116"/>
      <c r="AL36" s="116"/>
      <c r="AM36" s="116"/>
      <c r="AN36" s="116"/>
      <c r="AO36" s="116"/>
      <c r="AP36" s="116"/>
      <c r="AQ36" s="116"/>
    </row>
    <row r="37" spans="2:43" ht="15" customHeight="1">
      <c r="M37" s="95"/>
      <c r="N37" s="99"/>
      <c r="O37" s="102" t="s">
        <v>1470</v>
      </c>
      <c r="P37" s="102"/>
      <c r="Q37" s="102"/>
      <c r="R37" s="102"/>
      <c r="S37" s="102"/>
      <c r="T37" s="102"/>
      <c r="U37" s="102"/>
      <c r="V37" s="109" t="s">
        <v>206</v>
      </c>
      <c r="W37" s="99"/>
      <c r="X37" s="102" t="s">
        <v>1058</v>
      </c>
      <c r="Y37" s="102"/>
      <c r="Z37" s="102"/>
      <c r="AA37" s="102"/>
      <c r="AB37" s="102"/>
      <c r="AC37" s="77"/>
      <c r="AD37" s="99" t="s">
        <v>305</v>
      </c>
      <c r="AE37" s="77" t="s">
        <v>70</v>
      </c>
      <c r="AF37" s="77"/>
      <c r="AG37" s="77"/>
      <c r="AH37" s="111"/>
    </row>
    <row r="38" spans="2:43" ht="8" customHeight="1">
      <c r="M38" s="96"/>
      <c r="N38" s="100"/>
      <c r="O38" s="100"/>
      <c r="P38" s="100"/>
      <c r="Q38" s="100"/>
      <c r="R38" s="100"/>
      <c r="S38" s="100"/>
      <c r="T38" s="100"/>
      <c r="U38" s="100"/>
      <c r="V38" s="100"/>
      <c r="W38" s="100"/>
      <c r="X38" s="100"/>
      <c r="Y38" s="100"/>
      <c r="Z38" s="100"/>
      <c r="AA38" s="100"/>
      <c r="AB38" s="100"/>
      <c r="AC38" s="100"/>
      <c r="AD38" s="100"/>
      <c r="AE38" s="100"/>
      <c r="AF38" s="100"/>
      <c r="AG38" s="100"/>
      <c r="AH38" s="112"/>
    </row>
    <row r="39" spans="2:43" ht="15" customHeight="1">
      <c r="N39" s="77" t="s">
        <v>808</v>
      </c>
      <c r="O39" s="8" t="s">
        <v>1478</v>
      </c>
    </row>
    <row r="40" spans="2:43" ht="8" customHeight="1"/>
    <row r="41" spans="2:43" ht="8" customHeight="1"/>
    <row r="42" spans="2:43" s="62" customFormat="1" ht="18.75" customHeight="1">
      <c r="B42" s="67" t="s">
        <v>1474</v>
      </c>
      <c r="C42" s="67"/>
      <c r="D42" s="67"/>
      <c r="E42" s="67"/>
      <c r="F42" s="67"/>
      <c r="G42" s="67"/>
      <c r="H42" s="67"/>
      <c r="I42" s="67"/>
    </row>
    <row r="43" spans="2:43" ht="15" customHeight="1">
      <c r="B43" s="68"/>
      <c r="C43" s="73"/>
      <c r="D43" s="73"/>
      <c r="E43" s="73"/>
      <c r="F43" s="73"/>
      <c r="G43" s="73"/>
      <c r="H43" s="73"/>
      <c r="I43" s="85"/>
      <c r="J43" s="62"/>
      <c r="K43" s="62"/>
      <c r="L43" s="93" t="s">
        <v>1469</v>
      </c>
      <c r="M43" s="62"/>
      <c r="N43" s="62"/>
      <c r="O43" s="62"/>
      <c r="P43" s="62"/>
      <c r="Q43" s="62"/>
      <c r="R43" s="71"/>
      <c r="S43" s="71"/>
      <c r="T43" s="71"/>
      <c r="U43" s="71"/>
      <c r="V43" s="71"/>
      <c r="W43" s="71"/>
      <c r="X43" s="71"/>
      <c r="Y43" s="71"/>
      <c r="Z43" s="71"/>
      <c r="AA43" s="71"/>
      <c r="AB43" s="71"/>
      <c r="AC43" s="71"/>
      <c r="AD43" s="71"/>
      <c r="AE43" s="62"/>
      <c r="AF43" s="62"/>
      <c r="AG43" s="100"/>
      <c r="AH43" s="100"/>
      <c r="AI43" s="100"/>
    </row>
    <row r="44" spans="2:43" ht="15" customHeight="1">
      <c r="B44" s="69"/>
      <c r="C44" s="74"/>
      <c r="D44" s="74"/>
      <c r="E44" s="74"/>
      <c r="F44" s="74"/>
      <c r="G44" s="74"/>
      <c r="H44" s="74"/>
      <c r="I44" s="86"/>
      <c r="J44" s="62"/>
      <c r="K44" s="62"/>
      <c r="L44" s="62"/>
      <c r="M44" s="98"/>
      <c r="N44" s="98"/>
      <c r="O44" s="98"/>
      <c r="P44" s="98"/>
      <c r="Q44" s="98"/>
      <c r="R44" s="98"/>
      <c r="S44" s="98"/>
      <c r="T44" s="98"/>
      <c r="U44" s="98"/>
      <c r="V44" s="98"/>
      <c r="W44" s="98"/>
      <c r="X44" s="98"/>
      <c r="Y44" s="98"/>
      <c r="Z44" s="98"/>
      <c r="AA44" s="98"/>
      <c r="AB44" s="98"/>
      <c r="AC44" s="98"/>
      <c r="AD44" s="98"/>
      <c r="AE44" s="98"/>
      <c r="AF44" s="98"/>
    </row>
    <row r="45" spans="2:43" ht="15" customHeight="1">
      <c r="B45" s="69"/>
      <c r="C45" s="74"/>
      <c r="D45" s="74"/>
      <c r="E45" s="74"/>
      <c r="F45" s="74"/>
      <c r="G45" s="74"/>
      <c r="H45" s="74"/>
      <c r="I45" s="86"/>
      <c r="K45" s="62"/>
      <c r="L45" s="62"/>
      <c r="M45" s="62"/>
      <c r="N45" s="62"/>
      <c r="O45" s="62"/>
      <c r="P45" s="62"/>
      <c r="Q45" s="62"/>
      <c r="R45" s="62"/>
      <c r="S45" s="62"/>
      <c r="T45" s="62"/>
      <c r="U45" s="62"/>
      <c r="V45" s="62"/>
      <c r="W45" s="62"/>
      <c r="X45" s="62"/>
      <c r="Y45" s="62"/>
      <c r="Z45" s="62"/>
      <c r="AA45" s="62"/>
      <c r="AB45" s="62"/>
      <c r="AC45" s="62"/>
      <c r="AD45" s="62"/>
      <c r="AE45" s="62"/>
      <c r="AF45" s="62"/>
      <c r="AG45" s="100"/>
      <c r="AH45" s="100"/>
      <c r="AI45" s="100"/>
    </row>
    <row r="46" spans="2:43" ht="15" customHeight="1">
      <c r="B46" s="69"/>
      <c r="C46" s="74"/>
      <c r="D46" s="74"/>
      <c r="E46" s="74"/>
      <c r="F46" s="74"/>
      <c r="G46" s="74"/>
      <c r="H46" s="74"/>
      <c r="I46" s="86"/>
      <c r="M46" s="98"/>
      <c r="N46" s="98"/>
      <c r="O46" s="98"/>
      <c r="P46" s="98"/>
      <c r="Q46" s="98"/>
      <c r="R46" s="98"/>
      <c r="S46" s="98"/>
      <c r="T46" s="98"/>
      <c r="U46" s="98"/>
      <c r="V46" s="98"/>
      <c r="W46" s="98"/>
      <c r="X46" s="98"/>
      <c r="Y46" s="98"/>
      <c r="Z46" s="98"/>
      <c r="AA46" s="98"/>
      <c r="AB46" s="98"/>
      <c r="AC46" s="98"/>
      <c r="AD46" s="98"/>
      <c r="AE46" s="98"/>
      <c r="AF46" s="98"/>
      <c r="AG46" s="98"/>
      <c r="AH46" s="98"/>
    </row>
    <row r="47" spans="2:43" ht="15" customHeight="1">
      <c r="B47" s="69"/>
      <c r="C47" s="74"/>
      <c r="D47" s="74"/>
      <c r="E47" s="74"/>
      <c r="F47" s="74"/>
      <c r="G47" s="74"/>
      <c r="H47" s="74"/>
      <c r="I47" s="86"/>
      <c r="P47" s="62"/>
      <c r="T47" s="106" t="s">
        <v>749</v>
      </c>
      <c r="U47" s="98"/>
      <c r="V47" s="98"/>
      <c r="W47" s="98"/>
      <c r="X47" s="98"/>
      <c r="Y47" s="98"/>
      <c r="Z47" s="98"/>
      <c r="AA47" s="98"/>
      <c r="AB47" s="98"/>
      <c r="AC47" s="98"/>
      <c r="AD47" s="98"/>
      <c r="AE47" s="98"/>
      <c r="AF47" s="98"/>
      <c r="AG47" s="98"/>
      <c r="AH47" s="98"/>
      <c r="AI47" s="110"/>
    </row>
    <row r="48" spans="2:43" ht="15" customHeight="1">
      <c r="B48" s="69"/>
      <c r="C48" s="74"/>
      <c r="D48" s="74"/>
      <c r="E48" s="74"/>
      <c r="F48" s="74"/>
      <c r="G48" s="74"/>
      <c r="H48" s="74"/>
      <c r="I48" s="86"/>
      <c r="P48" s="62"/>
      <c r="T48" s="107" t="s">
        <v>674</v>
      </c>
      <c r="U48" s="62"/>
      <c r="V48" s="62"/>
      <c r="W48" s="62"/>
      <c r="X48" s="62"/>
      <c r="Y48" s="62"/>
      <c r="Z48" s="62"/>
      <c r="AA48" s="62"/>
      <c r="AB48" s="62"/>
      <c r="AC48" s="62"/>
      <c r="AD48" s="62"/>
      <c r="AE48" s="62"/>
      <c r="AF48" s="62"/>
      <c r="AG48" s="62"/>
      <c r="AH48" s="62"/>
      <c r="AI48" s="115"/>
    </row>
    <row r="49" spans="2:35" ht="15" customHeight="1">
      <c r="B49" s="70"/>
      <c r="C49" s="75"/>
      <c r="D49" s="75"/>
      <c r="E49" s="75"/>
      <c r="F49" s="75"/>
      <c r="G49" s="75"/>
      <c r="H49" s="75"/>
      <c r="I49" s="87"/>
      <c r="P49" s="62"/>
      <c r="T49" s="108" t="s">
        <v>1472</v>
      </c>
      <c r="U49" s="100"/>
      <c r="V49" s="100"/>
      <c r="W49" s="100"/>
      <c r="X49" s="100"/>
      <c r="Y49" s="100"/>
      <c r="Z49" s="100"/>
      <c r="AA49" s="100"/>
      <c r="AB49" s="100"/>
      <c r="AC49" s="100"/>
      <c r="AD49" s="100"/>
      <c r="AE49" s="100"/>
      <c r="AF49" s="100"/>
      <c r="AG49" s="100"/>
      <c r="AH49" s="100"/>
      <c r="AI49" s="112"/>
    </row>
    <row r="50" spans="2:35" ht="15" customHeight="1">
      <c r="B50" s="62" t="s">
        <v>1391</v>
      </c>
      <c r="C50" s="76"/>
      <c r="D50" s="76"/>
      <c r="P50" s="62"/>
      <c r="Q50" s="62"/>
      <c r="R50" s="62"/>
      <c r="S50" s="62"/>
      <c r="T50" s="62"/>
      <c r="U50" s="62"/>
      <c r="V50" s="62"/>
      <c r="W50" s="62"/>
      <c r="X50" s="62"/>
      <c r="Y50" s="62"/>
      <c r="Z50" s="62"/>
      <c r="AA50" s="62"/>
      <c r="AB50" s="62"/>
      <c r="AC50" s="62"/>
      <c r="AD50" s="62"/>
      <c r="AE50" s="62"/>
      <c r="AF50" s="62"/>
    </row>
    <row r="51" spans="2:35" ht="15" customHeight="1">
      <c r="D51" s="76"/>
      <c r="E51" s="76"/>
      <c r="R51" s="77"/>
    </row>
    <row r="52" spans="2:35" ht="15" customHeight="1">
      <c r="D52" s="76"/>
      <c r="E52" s="76"/>
      <c r="R52" s="77"/>
    </row>
  </sheetData>
  <sheetProtection password="E798" sheet="1" objects="1" scenarios="1"/>
  <mergeCells count="15">
    <mergeCell ref="B2:I2"/>
    <mergeCell ref="K2:AI2"/>
    <mergeCell ref="C6:AH6"/>
    <mergeCell ref="J9:M9"/>
    <mergeCell ref="O9:R9"/>
    <mergeCell ref="T9:W9"/>
    <mergeCell ref="Y9:AB9"/>
    <mergeCell ref="J10:AB10"/>
    <mergeCell ref="J11:AB11"/>
    <mergeCell ref="B20:K20"/>
    <mergeCell ref="B42:I42"/>
    <mergeCell ref="O27:AH28"/>
    <mergeCell ref="O29:AH30"/>
    <mergeCell ref="P31:AH32"/>
    <mergeCell ref="B43:I49"/>
  </mergeCells>
  <phoneticPr fontId="19"/>
  <printOptions horizontalCentered="1"/>
  <pageMargins left="0.39370078740157483" right="0.39370078740157483" top="0.98425196850393704" bottom="0.98425196850393704" header="0.51181102362204722" footer="0.51181102362204722"/>
  <pageSetup paperSize="9" fitToWidth="1" fitToHeight="1" orientation="portrait" usePrinterDefaults="1"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
    <tabColor rgb="FFFFA6A6"/>
  </sheetPr>
  <dimension ref="A1:HP417"/>
  <sheetViews>
    <sheetView workbookViewId="0">
      <selection activeCell="AT14" sqref="AT14"/>
    </sheetView>
  </sheetViews>
  <sheetFormatPr defaultRowHeight="13.5"/>
  <cols>
    <col min="1" max="39" width="2.25" style="117" customWidth="1"/>
    <col min="40" max="40" width="2.25" style="118" customWidth="1"/>
    <col min="41" max="41" width="8.625" style="118" customWidth="1"/>
    <col min="42" max="42" width="20.625" style="118" customWidth="1"/>
    <col min="43" max="43" width="8.625" style="118" customWidth="1"/>
    <col min="44" max="44" width="20.625" style="118" customWidth="1"/>
    <col min="45" max="45" width="9" style="118" customWidth="1"/>
    <col min="46" max="46" width="10.625" style="118" customWidth="1"/>
    <col min="47" max="51" width="2.625" style="118" customWidth="1"/>
    <col min="52" max="59" width="9" style="118" customWidth="1"/>
    <col min="62" max="16384" width="9" style="118" customWidth="1"/>
  </cols>
  <sheetData>
    <row r="1" spans="1:224" ht="12.95" customHeight="1">
      <c r="A1" s="120"/>
      <c r="B1" s="120"/>
      <c r="C1" s="120"/>
      <c r="D1" s="120"/>
      <c r="E1" s="120"/>
      <c r="F1" s="120"/>
      <c r="G1" s="120"/>
      <c r="H1" s="120"/>
      <c r="I1" s="120"/>
      <c r="J1" s="120"/>
      <c r="K1" s="120"/>
      <c r="L1" s="120"/>
      <c r="M1" s="120"/>
      <c r="N1" s="120"/>
      <c r="O1" s="120"/>
      <c r="P1" s="120"/>
      <c r="Q1" s="120"/>
      <c r="R1" s="120"/>
      <c r="S1" s="124"/>
      <c r="T1" s="124"/>
      <c r="U1" s="124"/>
      <c r="V1" s="124"/>
      <c r="W1" s="124"/>
      <c r="X1" s="124"/>
      <c r="Y1" s="124"/>
      <c r="Z1" s="124"/>
      <c r="AA1" s="124"/>
      <c r="AB1" s="124"/>
      <c r="AC1" s="124"/>
      <c r="AD1" s="124"/>
      <c r="AE1" s="124"/>
      <c r="AF1" s="124"/>
      <c r="AG1" s="124"/>
      <c r="AH1" s="124"/>
      <c r="AI1" s="124"/>
      <c r="AJ1" s="124"/>
      <c r="AK1" s="124"/>
      <c r="AL1" s="124"/>
      <c r="AM1" s="125" t="str">
        <f>AR2</f>
        <v>R7.8.1ver</v>
      </c>
      <c r="AO1" s="274" t="s">
        <v>585</v>
      </c>
      <c r="AP1" s="280" t="str">
        <f>IF(COUNTIF($AS$160:$AS$187,"C2")&gt;0,"C2",IF(COUNTIF($AS$160:$AS$187,"C1")&gt;0,"C1",IF(COUNTIF($AS$160:$AS$187,"Aｷ")&gt;0,"Aｷ",IF(COUNTIF($AS$160:$AS$187,"A")&gt;0,"A","-"))))</f>
        <v>-</v>
      </c>
      <c r="AQ1" s="285" t="s">
        <v>471</v>
      </c>
      <c r="AR1" s="280" t="str">
        <f>IF(AND(AT1="",AT3="",AT4=""),"なし","あり")</f>
        <v>なし</v>
      </c>
      <c r="AS1" s="291" t="s">
        <v>808</v>
      </c>
      <c r="AT1" s="295" t="str">
        <f>'定期調査報告書 （別紙）'!AP4</f>
        <v/>
      </c>
      <c r="AY1" s="299" t="s">
        <v>305</v>
      </c>
    </row>
    <row r="2" spans="1:224" ht="12.95" customHeight="1">
      <c r="A2" s="121" t="s">
        <v>421</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2"/>
      <c r="AG2" s="122"/>
      <c r="AH2" s="122"/>
      <c r="AI2" s="122"/>
      <c r="AJ2" s="122"/>
      <c r="AK2" s="122"/>
      <c r="AL2" s="122"/>
      <c r="AM2" s="122"/>
      <c r="AO2" s="275" t="s">
        <v>771</v>
      </c>
      <c r="AR2" s="287" t="s">
        <v>1558</v>
      </c>
      <c r="AT2" s="296" t="str">
        <f>'定期調査報告書 （別紙）'!AP17</f>
        <v/>
      </c>
      <c r="AZ2" s="118" t="s">
        <v>690</v>
      </c>
      <c r="BB2" s="118" t="s">
        <v>1484</v>
      </c>
      <c r="BD2" s="118" t="s">
        <v>1012</v>
      </c>
      <c r="BH2" t="s">
        <v>1395</v>
      </c>
      <c r="BI2" t="s">
        <v>612</v>
      </c>
    </row>
    <row r="3" spans="1:224" ht="12.95" customHeight="1">
      <c r="A3" s="122" t="s">
        <v>422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O3" s="276" t="str">
        <f>IF(AS4&gt;0,"不適切な項目があります。
↓以下のNG項目をご確認ください。","")</f>
        <v>不適切な項目があります。
↓以下のNG項目をご確認ください。</v>
      </c>
      <c r="AP3" s="281"/>
      <c r="AQ3" s="281"/>
      <c r="AR3" s="288"/>
      <c r="AS3" s="292" t="s">
        <v>774</v>
      </c>
      <c r="AT3" s="296" t="str">
        <f>'定期調査報告書 （別紙）'!AP30</f>
        <v/>
      </c>
      <c r="AZ3" s="118" t="s">
        <v>601</v>
      </c>
      <c r="BB3" s="118" t="s">
        <v>1386</v>
      </c>
      <c r="BD3" s="118" t="s">
        <v>324</v>
      </c>
      <c r="BH3" t="s">
        <v>1423</v>
      </c>
      <c r="BI3" t="s">
        <v>1485</v>
      </c>
      <c r="HP3" s="117"/>
    </row>
    <row r="4" spans="1:224" ht="27.75" customHeight="1">
      <c r="A4" s="123" t="s">
        <v>544</v>
      </c>
      <c r="B4" s="123"/>
      <c r="C4" s="123"/>
      <c r="D4" s="123"/>
      <c r="E4" s="123"/>
      <c r="F4" s="123"/>
      <c r="G4" s="123"/>
      <c r="H4" s="123"/>
      <c r="I4" s="123"/>
      <c r="J4" s="181"/>
      <c r="K4" s="181"/>
      <c r="L4" s="181"/>
      <c r="M4" s="181"/>
      <c r="N4" s="181"/>
      <c r="O4" s="181"/>
      <c r="P4" s="181"/>
      <c r="Q4" s="181"/>
      <c r="R4" s="181"/>
      <c r="S4" s="181"/>
      <c r="T4" s="181"/>
      <c r="U4" s="181"/>
      <c r="V4" s="181"/>
      <c r="W4" s="181"/>
      <c r="X4" s="181"/>
      <c r="Y4" s="181"/>
      <c r="Z4" s="181"/>
      <c r="AA4" s="181"/>
      <c r="AB4" s="181"/>
      <c r="AC4" s="181"/>
      <c r="AD4" s="181"/>
      <c r="AE4" s="181"/>
      <c r="AF4" s="124"/>
      <c r="AG4" s="124"/>
      <c r="AH4" s="124"/>
      <c r="AI4" s="124"/>
      <c r="AJ4" s="124"/>
      <c r="AK4" s="124"/>
      <c r="AL4" s="124"/>
      <c r="AM4" s="124"/>
      <c r="AO4" s="277"/>
      <c r="AP4" s="282"/>
      <c r="AQ4" s="282"/>
      <c r="AR4" s="289"/>
      <c r="AS4" s="293">
        <f>COUNTIF($AO$9:$AO$232,"NG")</f>
        <v>48</v>
      </c>
      <c r="AT4" s="297" t="str">
        <f>'定期調査報告書 （別紙）'!AP55</f>
        <v/>
      </c>
      <c r="AZ4" s="118" t="s">
        <v>656</v>
      </c>
      <c r="BD4" s="118" t="s">
        <v>986</v>
      </c>
      <c r="BH4" t="s">
        <v>1512</v>
      </c>
      <c r="BI4" t="s">
        <v>1486</v>
      </c>
    </row>
    <row r="5" spans="1:224" ht="12.95" customHeight="1">
      <c r="A5" s="124" t="s">
        <v>1079</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O5" s="278"/>
      <c r="AP5" s="283"/>
      <c r="AQ5" s="283"/>
      <c r="AR5" s="290"/>
      <c r="BD5" s="118" t="s">
        <v>573</v>
      </c>
      <c r="BH5" t="s">
        <v>1513</v>
      </c>
      <c r="BI5" t="s">
        <v>1487</v>
      </c>
    </row>
    <row r="6" spans="1:224" ht="12.95" customHeight="1">
      <c r="A6" s="12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t="s">
        <v>354</v>
      </c>
      <c r="AD6" s="125"/>
      <c r="AE6" s="172"/>
      <c r="AF6" s="172"/>
      <c r="AG6" s="125" t="s">
        <v>331</v>
      </c>
      <c r="AH6" s="172"/>
      <c r="AI6" s="172"/>
      <c r="AJ6" s="125" t="s">
        <v>577</v>
      </c>
      <c r="AK6" s="172"/>
      <c r="AL6" s="172"/>
      <c r="AM6" s="125" t="s">
        <v>576</v>
      </c>
      <c r="AU6" s="298"/>
      <c r="BD6" s="118" t="s">
        <v>1147</v>
      </c>
      <c r="BH6" t="s">
        <v>1514</v>
      </c>
      <c r="BI6" t="s">
        <v>1171</v>
      </c>
    </row>
    <row r="7" spans="1:224" ht="12.75" customHeight="1">
      <c r="A7" s="124"/>
      <c r="B7" s="124"/>
      <c r="C7" s="124"/>
      <c r="D7" s="124"/>
      <c r="E7" s="124"/>
      <c r="F7" s="124"/>
      <c r="G7" s="124"/>
      <c r="H7" s="124"/>
      <c r="I7" s="124"/>
      <c r="J7" s="124"/>
      <c r="K7" s="124"/>
      <c r="L7" s="124"/>
      <c r="M7" s="124"/>
      <c r="N7" s="124"/>
      <c r="O7" s="124"/>
      <c r="P7" s="124"/>
      <c r="Q7" s="124"/>
      <c r="R7" s="124"/>
      <c r="S7" s="124"/>
      <c r="T7" s="124"/>
      <c r="U7" s="124"/>
      <c r="V7" s="124"/>
      <c r="W7" s="124"/>
      <c r="X7" s="221"/>
      <c r="Y7" s="223"/>
      <c r="Z7" s="224"/>
      <c r="AA7" s="224"/>
      <c r="AB7" s="224"/>
      <c r="AC7" s="224"/>
      <c r="AD7" s="224"/>
      <c r="AE7" s="224"/>
      <c r="AF7" s="224"/>
      <c r="AG7" s="224"/>
      <c r="AH7" s="224"/>
      <c r="AI7" s="224"/>
      <c r="AJ7" s="224"/>
      <c r="AK7" s="224"/>
      <c r="AL7" s="224"/>
      <c r="AM7" s="124"/>
      <c r="BD7" s="118" t="s">
        <v>829</v>
      </c>
      <c r="BH7" t="s">
        <v>419</v>
      </c>
      <c r="BI7" t="s">
        <v>264</v>
      </c>
    </row>
    <row r="8" spans="1:224" ht="12.75" customHeight="1">
      <c r="A8" s="124"/>
      <c r="B8" s="124"/>
      <c r="C8" s="124"/>
      <c r="D8" s="124"/>
      <c r="E8" s="124"/>
      <c r="F8" s="124"/>
      <c r="G8" s="124"/>
      <c r="H8" s="124"/>
      <c r="I8" s="124"/>
      <c r="J8" s="124"/>
      <c r="K8" s="124"/>
      <c r="L8" s="124"/>
      <c r="M8" s="124"/>
      <c r="N8" s="124"/>
      <c r="O8" s="124"/>
      <c r="P8" s="124"/>
      <c r="Q8" s="124"/>
      <c r="R8" s="124"/>
      <c r="S8" s="124"/>
      <c r="T8" s="124"/>
      <c r="U8" s="124"/>
      <c r="V8" s="124"/>
      <c r="W8" s="124"/>
      <c r="X8" s="221"/>
      <c r="Y8" s="224"/>
      <c r="Z8" s="224"/>
      <c r="AA8" s="224"/>
      <c r="AB8" s="224"/>
      <c r="AC8" s="224"/>
      <c r="AD8" s="224"/>
      <c r="AE8" s="224"/>
      <c r="AF8" s="224"/>
      <c r="AG8" s="224"/>
      <c r="AH8" s="224"/>
      <c r="AI8" s="224"/>
      <c r="AJ8" s="224"/>
      <c r="AK8" s="224"/>
      <c r="AL8" s="224"/>
      <c r="AM8" s="124"/>
      <c r="AU8" s="298"/>
      <c r="AY8" s="300"/>
      <c r="BD8" s="118" t="s">
        <v>304</v>
      </c>
      <c r="BH8" t="s">
        <v>1515</v>
      </c>
      <c r="BI8" t="s">
        <v>18</v>
      </c>
    </row>
    <row r="9" spans="1:224" ht="18" customHeight="1">
      <c r="A9" s="126"/>
      <c r="B9" s="128"/>
      <c r="C9" s="128"/>
      <c r="D9" s="128"/>
      <c r="E9" s="128"/>
      <c r="F9" s="128"/>
      <c r="G9" s="128"/>
      <c r="H9" s="128"/>
      <c r="I9" s="128"/>
      <c r="J9" s="128"/>
      <c r="K9" s="128"/>
      <c r="L9" s="128"/>
      <c r="M9" s="128"/>
      <c r="N9" s="128"/>
      <c r="O9" s="128"/>
      <c r="P9" s="128"/>
      <c r="Q9" s="128"/>
      <c r="R9" s="124"/>
      <c r="S9" s="124"/>
      <c r="T9" s="211" t="s">
        <v>180</v>
      </c>
      <c r="U9" s="128"/>
      <c r="V9" s="128"/>
      <c r="W9" s="128"/>
      <c r="X9" s="128"/>
      <c r="Y9" s="128"/>
      <c r="Z9" s="229"/>
      <c r="AA9" s="229"/>
      <c r="AB9" s="229"/>
      <c r="AC9" s="229"/>
      <c r="AD9" s="229"/>
      <c r="AE9" s="229"/>
      <c r="AF9" s="229"/>
      <c r="AG9" s="229"/>
      <c r="AH9" s="229"/>
      <c r="AI9" s="229"/>
      <c r="AJ9" s="229"/>
      <c r="AK9" s="229"/>
      <c r="AL9" s="229"/>
      <c r="AM9" s="122"/>
      <c r="AO9" s="119" t="str">
        <f>IF(Z9="","NG","OK")</f>
        <v>NG</v>
      </c>
      <c r="AP9" s="284" t="str">
        <f>IF(AO9="NG","報告者の会社名のみではなく姓名まで入力してください。所有者と管理者が別な場合の報告者は管理者です。","")</f>
        <v>報告者の会社名のみではなく姓名まで入力してください。所有者と管理者が別な場合の報告者は管理者です。</v>
      </c>
      <c r="AQ9" s="284"/>
      <c r="AR9" s="284"/>
      <c r="AS9" s="284"/>
      <c r="AT9" s="284"/>
      <c r="AZ9" s="37" t="s">
        <v>110</v>
      </c>
      <c r="BD9" s="118" t="s">
        <v>107</v>
      </c>
      <c r="BH9" t="s">
        <v>745</v>
      </c>
      <c r="BI9" t="s">
        <v>1488</v>
      </c>
    </row>
    <row r="10" spans="1:224" ht="18" customHeight="1">
      <c r="A10" s="127"/>
      <c r="B10" s="127"/>
      <c r="C10" s="127"/>
      <c r="D10" s="127"/>
      <c r="E10" s="127"/>
      <c r="F10" s="127"/>
      <c r="G10" s="127"/>
      <c r="H10" s="127"/>
      <c r="I10" s="127"/>
      <c r="J10" s="182"/>
      <c r="K10" s="127"/>
      <c r="L10" s="127"/>
      <c r="M10" s="127"/>
      <c r="N10" s="127"/>
      <c r="O10" s="127"/>
      <c r="P10" s="127"/>
      <c r="Q10" s="127"/>
      <c r="R10" s="127"/>
      <c r="S10" s="127"/>
      <c r="T10" s="127" t="s">
        <v>579</v>
      </c>
      <c r="U10" s="127"/>
      <c r="V10" s="127"/>
      <c r="W10" s="127"/>
      <c r="X10" s="127"/>
      <c r="Y10" s="127"/>
      <c r="Z10" s="230">
        <f>K29</f>
        <v>0</v>
      </c>
      <c r="AA10" s="236"/>
      <c r="AB10" s="236"/>
      <c r="AC10" s="236"/>
      <c r="AD10" s="236"/>
      <c r="AE10" s="236"/>
      <c r="AF10" s="236"/>
      <c r="AG10" s="236"/>
      <c r="AH10" s="236"/>
      <c r="AI10" s="236"/>
      <c r="AJ10" s="236"/>
      <c r="AK10" s="236"/>
      <c r="AL10" s="236"/>
      <c r="AM10" s="264"/>
      <c r="AO10" s="119"/>
      <c r="AP10" s="284"/>
      <c r="AQ10" s="284"/>
      <c r="AR10" s="284"/>
      <c r="AS10" s="284"/>
      <c r="AT10" s="284"/>
      <c r="AZ10" s="37" t="s">
        <v>777</v>
      </c>
      <c r="BD10" s="118" t="s">
        <v>360</v>
      </c>
      <c r="BH10" t="s">
        <v>797</v>
      </c>
      <c r="BI10" t="s">
        <v>1489</v>
      </c>
    </row>
    <row r="11" spans="1:224" ht="12.95" customHeight="1">
      <c r="A11" s="124" t="s">
        <v>161</v>
      </c>
      <c r="B11" s="124"/>
      <c r="C11" s="124"/>
      <c r="D11" s="124"/>
      <c r="E11" s="124"/>
      <c r="F11" s="124"/>
      <c r="G11" s="124"/>
      <c r="H11" s="124"/>
      <c r="I11" s="125"/>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O11" s="119"/>
      <c r="AQ11" s="279"/>
      <c r="AR11" s="279"/>
      <c r="AZ11" s="37" t="s">
        <v>781</v>
      </c>
      <c r="BD11" s="118" t="s">
        <v>1142</v>
      </c>
      <c r="BH11" t="s">
        <v>1516</v>
      </c>
      <c r="BI11" t="s">
        <v>1490</v>
      </c>
    </row>
    <row r="12" spans="1:224" ht="12.95" customHeight="1">
      <c r="A12" s="124"/>
      <c r="B12" s="124" t="s">
        <v>546</v>
      </c>
      <c r="C12" s="124"/>
      <c r="D12" s="124"/>
      <c r="E12" s="124"/>
      <c r="F12" s="124"/>
      <c r="G12" s="124"/>
      <c r="H12" s="124"/>
      <c r="I12" s="124"/>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O12" s="119"/>
      <c r="AP12" s="270"/>
      <c r="AQ12" s="279"/>
      <c r="AR12" s="279"/>
      <c r="AZ12" s="37" t="s">
        <v>782</v>
      </c>
      <c r="BD12" s="118" t="s">
        <v>766</v>
      </c>
      <c r="BH12" t="s">
        <v>1003</v>
      </c>
      <c r="BI12" t="s">
        <v>1491</v>
      </c>
    </row>
    <row r="13" spans="1:224" ht="12.95" customHeight="1">
      <c r="A13" s="124"/>
      <c r="B13" s="124" t="s">
        <v>547</v>
      </c>
      <c r="C13" s="124"/>
      <c r="D13" s="124"/>
      <c r="E13" s="124"/>
      <c r="F13" s="124"/>
      <c r="G13" s="124"/>
      <c r="H13" s="124"/>
      <c r="I13" s="124"/>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O13" s="119" t="str">
        <f>IF(J13="","NG","OK")</f>
        <v>NG</v>
      </c>
      <c r="AP13" s="270" t="str">
        <f>IF(AO13="NG","所有者の会社名のみではなく姓名まで入力してください。","")</f>
        <v>所有者の会社名のみではなく姓名まで入力してください。</v>
      </c>
      <c r="AQ13" s="279"/>
      <c r="AR13" s="279"/>
      <c r="AZ13" s="37" t="s">
        <v>323</v>
      </c>
      <c r="BD13" s="118" t="s">
        <v>1192</v>
      </c>
      <c r="BH13" t="s">
        <v>1468</v>
      </c>
      <c r="BI13" t="s">
        <v>1492</v>
      </c>
    </row>
    <row r="14" spans="1:224" ht="12.95" customHeight="1">
      <c r="A14" s="124"/>
      <c r="B14" s="124" t="s">
        <v>548</v>
      </c>
      <c r="C14" s="124"/>
      <c r="D14" s="124"/>
      <c r="E14" s="124"/>
      <c r="F14" s="124"/>
      <c r="G14" s="124"/>
      <c r="H14" s="124"/>
      <c r="I14" s="12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O14" s="119" t="str">
        <f>IF(J14="","NG","OK")</f>
        <v>NG</v>
      </c>
      <c r="AP14" s="270" t="str">
        <f>IF(AO14="NG","所有者の郵便番号を入力してください。","")</f>
        <v>所有者の郵便番号を入力してください。</v>
      </c>
      <c r="AQ14" s="279"/>
      <c r="AR14" s="279"/>
      <c r="AZ14" s="37" t="s">
        <v>785</v>
      </c>
      <c r="BD14" s="118" t="s">
        <v>614</v>
      </c>
      <c r="BH14" t="s">
        <v>1517</v>
      </c>
      <c r="BI14" t="s">
        <v>1493</v>
      </c>
    </row>
    <row r="15" spans="1:224" ht="12.95" customHeight="1">
      <c r="A15" s="124"/>
      <c r="B15" s="124" t="s">
        <v>549</v>
      </c>
      <c r="C15" s="124"/>
      <c r="D15" s="124"/>
      <c r="E15" s="124"/>
      <c r="F15" s="124"/>
      <c r="G15" s="124"/>
      <c r="H15" s="124"/>
      <c r="I15" s="124"/>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O15" s="119" t="str">
        <f>IF(J15="","NG","OK")</f>
        <v>NG</v>
      </c>
      <c r="AP15" s="270" t="str">
        <f>IF(AO15="NG","所有者の住所を入力してください。","")</f>
        <v>所有者の住所を入力してください。</v>
      </c>
      <c r="AQ15" s="279"/>
      <c r="AR15" s="279"/>
      <c r="AZ15" s="37" t="s">
        <v>664</v>
      </c>
      <c r="BD15" s="118" t="s">
        <v>620</v>
      </c>
      <c r="BH15" t="s">
        <v>1518</v>
      </c>
      <c r="BI15" t="s">
        <v>1494</v>
      </c>
    </row>
    <row r="16" spans="1:224" ht="12.95" customHeight="1">
      <c r="A16" s="128"/>
      <c r="B16" s="128" t="s">
        <v>497</v>
      </c>
      <c r="C16" s="128"/>
      <c r="D16" s="128"/>
      <c r="E16" s="128"/>
      <c r="F16" s="128"/>
      <c r="G16" s="128"/>
      <c r="H16" s="128"/>
      <c r="I16" s="128"/>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O16" s="119" t="str">
        <f>IF(J16="","NG","OK")</f>
        <v>NG</v>
      </c>
      <c r="AP16" s="270" t="str">
        <f>IF(AO16="NG","所有者の電話番号を入力してください。","")</f>
        <v>所有者の電話番号を入力してください。</v>
      </c>
      <c r="AQ16" s="279"/>
      <c r="AR16" s="279"/>
      <c r="AZ16" s="37" t="s">
        <v>789</v>
      </c>
      <c r="BH16" t="s">
        <v>1374</v>
      </c>
      <c r="BI16" t="s">
        <v>1115</v>
      </c>
    </row>
    <row r="17" spans="1:61" ht="12.95" customHeight="1">
      <c r="A17" s="124" t="s">
        <v>17</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O17" s="119"/>
      <c r="AP17" s="270"/>
      <c r="AQ17" s="279"/>
      <c r="AR17" s="279"/>
      <c r="AZ17" s="37" t="s">
        <v>793</v>
      </c>
      <c r="BH17" t="s">
        <v>1519</v>
      </c>
      <c r="BI17" t="s">
        <v>574</v>
      </c>
    </row>
    <row r="18" spans="1:61" ht="12.75" customHeight="1">
      <c r="A18" s="124"/>
      <c r="B18" s="124" t="s">
        <v>546</v>
      </c>
      <c r="C18" s="124"/>
      <c r="D18" s="124"/>
      <c r="E18" s="124"/>
      <c r="F18" s="124"/>
      <c r="G18" s="124"/>
      <c r="H18" s="124"/>
      <c r="I18" s="124"/>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O18" s="119"/>
      <c r="AP18" s="270"/>
      <c r="AQ18" s="279"/>
      <c r="AR18" s="279"/>
      <c r="AZ18" s="37" t="s">
        <v>783</v>
      </c>
      <c r="BH18" t="s">
        <v>1520</v>
      </c>
      <c r="BI18" t="s">
        <v>44</v>
      </c>
    </row>
    <row r="19" spans="1:61" ht="12.95" customHeight="1">
      <c r="A19" s="124"/>
      <c r="B19" s="124" t="s">
        <v>547</v>
      </c>
      <c r="C19" s="124"/>
      <c r="D19" s="124"/>
      <c r="E19" s="124"/>
      <c r="F19" s="124"/>
      <c r="G19" s="124"/>
      <c r="H19" s="124"/>
      <c r="I19" s="124"/>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O19" s="119" t="str">
        <f>IF(J19="","NG","OK")</f>
        <v>NG</v>
      </c>
      <c r="AP19" s="270" t="str">
        <f>IF(AO19="NG","管理者の会社名のみではなく姓名まで入力してください。","")</f>
        <v>管理者の会社名のみではなく姓名まで入力してください。</v>
      </c>
      <c r="AQ19" s="279"/>
      <c r="AR19" s="279"/>
      <c r="AZ19" s="37" t="s">
        <v>795</v>
      </c>
      <c r="BH19" t="s">
        <v>1521</v>
      </c>
      <c r="BI19" t="s">
        <v>38</v>
      </c>
    </row>
    <row r="20" spans="1:61" ht="12.95" customHeight="1">
      <c r="A20" s="124"/>
      <c r="B20" s="124" t="s">
        <v>548</v>
      </c>
      <c r="C20" s="124"/>
      <c r="D20" s="124"/>
      <c r="E20" s="124"/>
      <c r="F20" s="124"/>
      <c r="G20" s="124"/>
      <c r="H20" s="124"/>
      <c r="I20" s="12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O20" s="119" t="str">
        <f>IF(J20="","NG","OK")</f>
        <v>NG</v>
      </c>
      <c r="AP20" s="270" t="str">
        <f>IF(AO20="NG","管理者の郵便番号を入力してください。","")</f>
        <v>管理者の郵便番号を入力してください。</v>
      </c>
      <c r="AQ20" s="279"/>
      <c r="AR20" s="279"/>
      <c r="AZ20" s="37" t="s">
        <v>526</v>
      </c>
      <c r="BH20" t="s">
        <v>1522</v>
      </c>
      <c r="BI20" t="s">
        <v>1352</v>
      </c>
    </row>
    <row r="21" spans="1:61" ht="12.95" customHeight="1">
      <c r="A21" s="124"/>
      <c r="B21" s="124" t="s">
        <v>549</v>
      </c>
      <c r="C21" s="124"/>
      <c r="D21" s="124"/>
      <c r="E21" s="124"/>
      <c r="F21" s="124"/>
      <c r="G21" s="124"/>
      <c r="H21" s="124"/>
      <c r="I21" s="124"/>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O21" s="119" t="str">
        <f>IF(J21="","NG","OK")</f>
        <v>NG</v>
      </c>
      <c r="AP21" s="270" t="str">
        <f>IF(AO21="NG","管理者の住所を入力してください。","")</f>
        <v>管理者の住所を入力してください。</v>
      </c>
      <c r="AQ21" s="279"/>
      <c r="AR21" s="279"/>
      <c r="AZ21" s="37" t="s">
        <v>799</v>
      </c>
      <c r="BH21" t="s">
        <v>748</v>
      </c>
      <c r="BI21" t="s">
        <v>128</v>
      </c>
    </row>
    <row r="22" spans="1:61" ht="12.95" customHeight="1">
      <c r="A22" s="128"/>
      <c r="B22" s="128" t="s">
        <v>497</v>
      </c>
      <c r="C22" s="128"/>
      <c r="D22" s="128"/>
      <c r="E22" s="128"/>
      <c r="F22" s="128"/>
      <c r="G22" s="128"/>
      <c r="H22" s="128"/>
      <c r="I22" s="128"/>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O22" s="119" t="str">
        <f>IF(J22="","NG","OK")</f>
        <v>NG</v>
      </c>
      <c r="AP22" s="270" t="str">
        <f>IF(AO22="NG","管理者の電話番号を入力してください。","")</f>
        <v>管理者の電話番号を入力してください。</v>
      </c>
      <c r="AQ22" s="279"/>
      <c r="AR22" s="279"/>
      <c r="AZ22" s="37" t="s">
        <v>801</v>
      </c>
      <c r="BH22" t="s">
        <v>977</v>
      </c>
      <c r="BI22" t="s">
        <v>1495</v>
      </c>
    </row>
    <row r="23" spans="1:61" ht="12.95" customHeight="1">
      <c r="A23" s="124" t="s">
        <v>56</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O23" s="119"/>
      <c r="AP23" s="270"/>
      <c r="AQ23" s="279"/>
      <c r="AR23" s="279"/>
      <c r="AZ23" s="37" t="s">
        <v>510</v>
      </c>
      <c r="BH23" t="s">
        <v>1523</v>
      </c>
      <c r="BI23" t="s">
        <v>917</v>
      </c>
    </row>
    <row r="24" spans="1:61" ht="12.95" customHeight="1">
      <c r="A24" s="124" t="s">
        <v>423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O24" s="119"/>
      <c r="AP24" s="270"/>
      <c r="AQ24" s="279"/>
      <c r="AR24" s="279"/>
      <c r="AZ24" s="37" t="s">
        <v>802</v>
      </c>
      <c r="BH24" t="s">
        <v>1453</v>
      </c>
      <c r="BI24" t="s">
        <v>1496</v>
      </c>
    </row>
    <row r="25" spans="1:61" ht="12.95" customHeight="1">
      <c r="A25" s="124"/>
      <c r="B25" s="124" t="s">
        <v>719</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O25" s="119"/>
      <c r="AP25" s="270"/>
      <c r="AQ25" s="279"/>
      <c r="AR25" s="279"/>
      <c r="AZ25" s="37" t="s">
        <v>804</v>
      </c>
      <c r="BH25" t="s">
        <v>1361</v>
      </c>
      <c r="BI25" t="s">
        <v>1497</v>
      </c>
    </row>
    <row r="26" spans="1:61" ht="12.95" customHeight="1">
      <c r="A26" s="124"/>
      <c r="B26" s="124"/>
      <c r="C26" s="124"/>
      <c r="D26" s="125"/>
      <c r="E26" s="125"/>
      <c r="F26" s="125"/>
      <c r="G26" s="125"/>
      <c r="H26" s="125"/>
      <c r="I26" s="125"/>
      <c r="J26" s="125"/>
      <c r="K26" s="125"/>
      <c r="L26" s="124"/>
      <c r="M26" s="124"/>
      <c r="N26" s="124"/>
      <c r="O26" s="125"/>
      <c r="P26" s="204"/>
      <c r="Q26" s="204"/>
      <c r="R26" s="204"/>
      <c r="S26" s="204"/>
      <c r="T26" s="204"/>
      <c r="U26" s="204"/>
      <c r="V26" s="204"/>
      <c r="W26" s="204"/>
      <c r="X26" s="125" t="s">
        <v>211</v>
      </c>
      <c r="Y26" s="204"/>
      <c r="Z26" s="218"/>
      <c r="AA26" s="218"/>
      <c r="AB26" s="218"/>
      <c r="AC26" s="120" t="s">
        <v>625</v>
      </c>
      <c r="AD26" s="134"/>
      <c r="AE26" s="124"/>
      <c r="AF26" s="124" t="s">
        <v>448</v>
      </c>
      <c r="AG26" s="258"/>
      <c r="AH26" s="258"/>
      <c r="AI26" s="258"/>
      <c r="AJ26" s="258"/>
      <c r="AK26" s="258"/>
      <c r="AL26" s="258"/>
      <c r="AM26" s="122" t="s">
        <v>581</v>
      </c>
      <c r="AO26" s="119" t="str">
        <f>IF(OR(P26="",AG26=""),"NG","OK")</f>
        <v>NG</v>
      </c>
      <c r="AP26" s="270" t="str">
        <f>IF(AO26="NG","調査者の資格を入力してください。","")</f>
        <v>調査者の資格を入力してください。</v>
      </c>
      <c r="AQ26" s="279"/>
      <c r="AR26" s="279"/>
      <c r="AZ26" s="37" t="s">
        <v>806</v>
      </c>
      <c r="BH26" t="s">
        <v>1524</v>
      </c>
      <c r="BI26" t="s">
        <v>1498</v>
      </c>
    </row>
    <row r="27" spans="1:61" ht="12.95" customHeight="1">
      <c r="A27" s="124"/>
      <c r="B27" s="124"/>
      <c r="C27" s="124"/>
      <c r="D27" s="125"/>
      <c r="E27" s="125"/>
      <c r="F27" s="125"/>
      <c r="G27" s="125"/>
      <c r="H27" s="125"/>
      <c r="I27" s="125"/>
      <c r="J27" s="125"/>
      <c r="K27" s="125"/>
      <c r="L27" s="124"/>
      <c r="M27" s="124"/>
      <c r="N27" s="124"/>
      <c r="O27" s="124"/>
      <c r="P27" s="124"/>
      <c r="Q27" s="124"/>
      <c r="R27" s="124"/>
      <c r="S27" s="124"/>
      <c r="T27" s="124"/>
      <c r="U27" s="124"/>
      <c r="V27" s="124"/>
      <c r="W27" s="124"/>
      <c r="X27" s="124"/>
      <c r="Y27" s="225"/>
      <c r="Z27" s="124"/>
      <c r="AA27" s="124"/>
      <c r="AB27" s="124"/>
      <c r="AC27" s="124"/>
      <c r="AD27" s="124"/>
      <c r="AE27" s="124"/>
      <c r="AF27" s="124"/>
      <c r="AG27" s="259"/>
      <c r="AH27" s="259"/>
      <c r="AI27" s="259"/>
      <c r="AJ27" s="259"/>
      <c r="AK27" s="259"/>
      <c r="AL27" s="259"/>
      <c r="AM27" s="122"/>
      <c r="AO27" s="119"/>
      <c r="AP27" s="270"/>
      <c r="AR27" s="279"/>
      <c r="BH27" t="s">
        <v>11</v>
      </c>
      <c r="BI27" t="s">
        <v>1499</v>
      </c>
    </row>
    <row r="28" spans="1:61" ht="12.95" customHeight="1">
      <c r="A28" s="124"/>
      <c r="B28" s="124" t="s">
        <v>253</v>
      </c>
      <c r="C28" s="124"/>
      <c r="D28" s="124"/>
      <c r="E28" s="124"/>
      <c r="F28" s="124"/>
      <c r="G28" s="124"/>
      <c r="H28" s="124"/>
      <c r="I28" s="124"/>
      <c r="J28" s="124"/>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P28" s="270"/>
      <c r="AQ28" s="279"/>
      <c r="AR28" s="279"/>
      <c r="AZ28" s="118" t="s">
        <v>810</v>
      </c>
      <c r="BH28" t="s">
        <v>8</v>
      </c>
      <c r="BI28" t="s">
        <v>1253</v>
      </c>
    </row>
    <row r="29" spans="1:61" ht="12.95" customHeight="1">
      <c r="A29" s="124"/>
      <c r="B29" s="124" t="s">
        <v>461</v>
      </c>
      <c r="C29" s="124"/>
      <c r="D29" s="124"/>
      <c r="E29" s="124"/>
      <c r="F29" s="124"/>
      <c r="G29" s="124"/>
      <c r="H29" s="124"/>
      <c r="I29" s="124"/>
      <c r="J29" s="124"/>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O29" s="119" t="str">
        <f>IF(K29="","NG","OK")</f>
        <v>NG</v>
      </c>
      <c r="AP29" s="270" t="str">
        <f>IF(AO29="NG","調査者の氏名を入力してください。","")</f>
        <v>調査者の氏名を入力してください。</v>
      </c>
      <c r="AQ29" s="279"/>
      <c r="AR29" s="279"/>
      <c r="AZ29" s="118" t="s">
        <v>814</v>
      </c>
      <c r="BH29" t="s">
        <v>1007</v>
      </c>
      <c r="BI29" t="s">
        <v>1243</v>
      </c>
    </row>
    <row r="30" spans="1:61" ht="12.95" customHeight="1">
      <c r="A30" s="124"/>
      <c r="B30" s="124" t="s">
        <v>429</v>
      </c>
      <c r="C30" s="124"/>
      <c r="D30" s="124"/>
      <c r="E30" s="124"/>
      <c r="F30" s="124"/>
      <c r="G30" s="124"/>
      <c r="H30" s="124"/>
      <c r="I30" s="124"/>
      <c r="J30" s="124"/>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P30" s="270"/>
      <c r="AQ30" s="279"/>
      <c r="AR30" s="279"/>
      <c r="AZ30" s="118" t="s">
        <v>354</v>
      </c>
      <c r="BH30" t="s">
        <v>1526</v>
      </c>
      <c r="BI30" t="s">
        <v>1500</v>
      </c>
    </row>
    <row r="31" spans="1:61" ht="12.95" customHeight="1">
      <c r="A31" s="124"/>
      <c r="B31" s="124"/>
      <c r="C31" s="124"/>
      <c r="D31" s="124"/>
      <c r="E31" s="124"/>
      <c r="F31" s="124"/>
      <c r="G31" s="124"/>
      <c r="H31" s="124"/>
      <c r="I31" s="124"/>
      <c r="J31" s="124"/>
      <c r="K31" s="124"/>
      <c r="L31" s="125" t="s">
        <v>206</v>
      </c>
      <c r="M31" s="204"/>
      <c r="N31" s="204"/>
      <c r="O31" s="204"/>
      <c r="P31" s="124" t="s">
        <v>622</v>
      </c>
      <c r="Q31" s="124"/>
      <c r="R31" s="124"/>
      <c r="S31" s="124"/>
      <c r="T31" s="124"/>
      <c r="U31" s="124"/>
      <c r="V31" s="124"/>
      <c r="W31" s="125" t="s">
        <v>206</v>
      </c>
      <c r="X31" s="204"/>
      <c r="Y31" s="218"/>
      <c r="Z31" s="218"/>
      <c r="AA31" s="218"/>
      <c r="AB31" s="120" t="s">
        <v>230</v>
      </c>
      <c r="AC31" s="124"/>
      <c r="AD31" s="124"/>
      <c r="AE31" s="124"/>
      <c r="AF31" s="124"/>
      <c r="AG31" s="258"/>
      <c r="AH31" s="258"/>
      <c r="AI31" s="258"/>
      <c r="AJ31" s="258"/>
      <c r="AK31" s="258"/>
      <c r="AL31" s="258"/>
      <c r="AM31" s="122" t="s">
        <v>581</v>
      </c>
      <c r="AP31" s="270"/>
      <c r="AQ31" s="279"/>
      <c r="AR31" s="279"/>
      <c r="BH31" t="s">
        <v>1288</v>
      </c>
      <c r="BI31" t="s">
        <v>1501</v>
      </c>
    </row>
    <row r="32" spans="1:61" ht="12.95" customHeight="1">
      <c r="A32" s="124"/>
      <c r="B32" s="124" t="s">
        <v>552</v>
      </c>
      <c r="C32" s="124"/>
      <c r="D32" s="124"/>
      <c r="E32" s="124"/>
      <c r="F32" s="124"/>
      <c r="G32" s="124"/>
      <c r="H32" s="124"/>
      <c r="I32" s="124"/>
      <c r="J32" s="12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P32" s="270"/>
      <c r="AQ32" s="279"/>
      <c r="AR32" s="279"/>
      <c r="BH32" t="s">
        <v>1527</v>
      </c>
      <c r="BI32" t="s">
        <v>1502</v>
      </c>
    </row>
    <row r="33" spans="1:61" ht="12.95" customHeight="1">
      <c r="A33" s="124"/>
      <c r="B33" s="124" t="s">
        <v>428</v>
      </c>
      <c r="C33" s="124"/>
      <c r="D33" s="124"/>
      <c r="E33" s="124"/>
      <c r="F33" s="124"/>
      <c r="G33" s="124"/>
      <c r="H33" s="124"/>
      <c r="I33" s="124"/>
      <c r="J33" s="124"/>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O33" s="119" t="str">
        <f>IF(K33="","NG","OK")</f>
        <v>NG</v>
      </c>
      <c r="AP33" s="270" t="str">
        <f>IF(AO33="NG","調査者の所在地（住所）を入力してください。","")</f>
        <v>調査者の所在地（住所）を入力してください。</v>
      </c>
      <c r="AQ33" s="279"/>
      <c r="AR33" s="279"/>
      <c r="BH33" t="s">
        <v>120</v>
      </c>
      <c r="BI33" t="s">
        <v>50</v>
      </c>
    </row>
    <row r="34" spans="1:61" ht="12.95" customHeight="1">
      <c r="A34" s="124"/>
      <c r="B34" s="124" t="s">
        <v>555</v>
      </c>
      <c r="C34" s="124"/>
      <c r="D34" s="124"/>
      <c r="E34" s="124"/>
      <c r="F34" s="124"/>
      <c r="G34" s="124"/>
      <c r="H34" s="124"/>
      <c r="I34" s="124"/>
      <c r="J34" s="12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O34" s="119" t="str">
        <f>IF(K34="","NG","OK")</f>
        <v>NG</v>
      </c>
      <c r="AP34" s="270" t="str">
        <f>IF(AO34="NG","調査者の電話番号を入力してください。","")</f>
        <v>調査者の電話番号を入力してください。</v>
      </c>
      <c r="AQ34" s="279"/>
      <c r="AR34" s="279"/>
      <c r="BH34" t="s">
        <v>1212</v>
      </c>
      <c r="BI34" t="s">
        <v>1503</v>
      </c>
    </row>
    <row r="35" spans="1:61" ht="12.95" customHeight="1">
      <c r="A35" s="124" t="s">
        <v>432</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P35" s="270"/>
      <c r="AQ35" s="279"/>
      <c r="AR35" s="279"/>
      <c r="BH35" t="s">
        <v>1176</v>
      </c>
      <c r="BI35" t="s">
        <v>1297</v>
      </c>
    </row>
    <row r="36" spans="1:61" ht="12.95" customHeight="1">
      <c r="A36" s="124"/>
      <c r="B36" s="124" t="s">
        <v>719</v>
      </c>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P36" s="270"/>
      <c r="AQ36" s="279"/>
      <c r="AR36" s="279"/>
      <c r="BH36" t="s">
        <v>839</v>
      </c>
      <c r="BI36" t="s">
        <v>1504</v>
      </c>
    </row>
    <row r="37" spans="1:61" ht="12.95" customHeight="1">
      <c r="A37" s="124"/>
      <c r="B37" s="124"/>
      <c r="C37" s="124"/>
      <c r="D37" s="125"/>
      <c r="E37" s="125"/>
      <c r="F37" s="125"/>
      <c r="G37" s="125"/>
      <c r="H37" s="125"/>
      <c r="I37" s="125"/>
      <c r="J37" s="125"/>
      <c r="K37" s="125"/>
      <c r="L37" s="124"/>
      <c r="M37" s="124"/>
      <c r="N37" s="124"/>
      <c r="O37" s="125"/>
      <c r="P37" s="204"/>
      <c r="Q37" s="204"/>
      <c r="R37" s="204"/>
      <c r="S37" s="204"/>
      <c r="T37" s="204"/>
      <c r="U37" s="204"/>
      <c r="V37" s="204"/>
      <c r="W37" s="204"/>
      <c r="X37" s="125" t="s">
        <v>206</v>
      </c>
      <c r="Y37" s="204"/>
      <c r="Z37" s="218"/>
      <c r="AA37" s="218"/>
      <c r="AB37" s="218"/>
      <c r="AC37" s="120" t="s">
        <v>625</v>
      </c>
      <c r="AD37" s="134"/>
      <c r="AE37" s="124"/>
      <c r="AF37" s="124" t="s">
        <v>448</v>
      </c>
      <c r="AG37" s="258"/>
      <c r="AH37" s="258"/>
      <c r="AI37" s="258"/>
      <c r="AJ37" s="258"/>
      <c r="AK37" s="258"/>
      <c r="AL37" s="258"/>
      <c r="AM37" s="122" t="s">
        <v>581</v>
      </c>
      <c r="AO37" s="119"/>
      <c r="AP37" s="270"/>
      <c r="AQ37" s="279"/>
      <c r="AR37" s="279"/>
      <c r="BH37" t="s">
        <v>1528</v>
      </c>
      <c r="BI37" t="s">
        <v>296</v>
      </c>
    </row>
    <row r="38" spans="1:61" ht="12.95" customHeight="1">
      <c r="A38" s="124"/>
      <c r="B38" s="124"/>
      <c r="C38" s="124"/>
      <c r="D38" s="125"/>
      <c r="E38" s="125"/>
      <c r="F38" s="125"/>
      <c r="G38" s="125"/>
      <c r="H38" s="125"/>
      <c r="I38" s="125"/>
      <c r="J38" s="125"/>
      <c r="K38" s="125"/>
      <c r="L38" s="124"/>
      <c r="M38" s="134"/>
      <c r="N38" s="124"/>
      <c r="O38" s="124"/>
      <c r="P38" s="124"/>
      <c r="Q38" s="124"/>
      <c r="R38" s="124"/>
      <c r="S38" s="124"/>
      <c r="T38" s="124"/>
      <c r="U38" s="124"/>
      <c r="V38" s="124"/>
      <c r="W38" s="124"/>
      <c r="X38" s="124"/>
      <c r="Y38" s="225"/>
      <c r="Z38" s="124"/>
      <c r="AA38" s="124"/>
      <c r="AB38" s="124"/>
      <c r="AC38" s="124"/>
      <c r="AD38" s="124"/>
      <c r="AE38" s="124"/>
      <c r="AF38" s="124"/>
      <c r="AG38" s="259"/>
      <c r="AH38" s="259"/>
      <c r="AI38" s="259"/>
      <c r="AJ38" s="259"/>
      <c r="AK38" s="259"/>
      <c r="AL38" s="259"/>
      <c r="AM38" s="122"/>
      <c r="AP38" s="270"/>
      <c r="AQ38" s="279"/>
      <c r="AR38" s="279"/>
      <c r="AS38" s="119"/>
      <c r="BH38" t="s">
        <v>20</v>
      </c>
      <c r="BI38" t="s">
        <v>1476</v>
      </c>
    </row>
    <row r="39" spans="1:61" ht="12.95" customHeight="1">
      <c r="A39" s="124"/>
      <c r="B39" s="124" t="s">
        <v>253</v>
      </c>
      <c r="C39" s="124"/>
      <c r="D39" s="124"/>
      <c r="E39" s="124"/>
      <c r="F39" s="124"/>
      <c r="G39" s="124"/>
      <c r="H39" s="124"/>
      <c r="I39" s="124"/>
      <c r="J39" s="124"/>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P39" s="270"/>
      <c r="AQ39" s="279"/>
      <c r="AR39" s="279"/>
      <c r="BH39" t="s">
        <v>1145</v>
      </c>
      <c r="BI39" t="s">
        <v>1298</v>
      </c>
    </row>
    <row r="40" spans="1:61" ht="12.95" customHeight="1">
      <c r="A40" s="124"/>
      <c r="B40" s="124" t="s">
        <v>461</v>
      </c>
      <c r="C40" s="124"/>
      <c r="D40" s="124"/>
      <c r="E40" s="124"/>
      <c r="F40" s="124"/>
      <c r="G40" s="124"/>
      <c r="H40" s="124"/>
      <c r="I40" s="124"/>
      <c r="J40" s="124"/>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O40" s="119"/>
      <c r="AP40" s="270"/>
      <c r="AQ40" s="279"/>
      <c r="AR40" s="279"/>
      <c r="BH40" t="s">
        <v>1152</v>
      </c>
      <c r="BI40" t="s">
        <v>1505</v>
      </c>
    </row>
    <row r="41" spans="1:61" ht="12.95" customHeight="1">
      <c r="A41" s="124"/>
      <c r="B41" s="124" t="s">
        <v>429</v>
      </c>
      <c r="C41" s="124"/>
      <c r="D41" s="124"/>
      <c r="E41" s="124"/>
      <c r="F41" s="124"/>
      <c r="G41" s="124"/>
      <c r="H41" s="124"/>
      <c r="I41" s="124"/>
      <c r="J41" s="124"/>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P41" s="270"/>
      <c r="AQ41" s="279"/>
      <c r="AR41" s="279"/>
      <c r="BH41" t="s">
        <v>1529</v>
      </c>
      <c r="BI41" t="s">
        <v>1506</v>
      </c>
    </row>
    <row r="42" spans="1:61" ht="12.95" customHeight="1">
      <c r="A42" s="124"/>
      <c r="B42" s="124"/>
      <c r="C42" s="124"/>
      <c r="D42" s="124"/>
      <c r="E42" s="124"/>
      <c r="F42" s="124"/>
      <c r="G42" s="124"/>
      <c r="H42" s="124"/>
      <c r="I42" s="124"/>
      <c r="J42" s="124"/>
      <c r="K42" s="124"/>
      <c r="L42" s="125" t="s">
        <v>206</v>
      </c>
      <c r="M42" s="204"/>
      <c r="N42" s="204"/>
      <c r="O42" s="204"/>
      <c r="P42" s="124" t="s">
        <v>622</v>
      </c>
      <c r="Q42" s="124"/>
      <c r="R42" s="124"/>
      <c r="S42" s="124"/>
      <c r="T42" s="124"/>
      <c r="U42" s="124"/>
      <c r="V42" s="124"/>
      <c r="W42" s="125" t="s">
        <v>206</v>
      </c>
      <c r="X42" s="204"/>
      <c r="Y42" s="218"/>
      <c r="Z42" s="218"/>
      <c r="AA42" s="218"/>
      <c r="AB42" s="120" t="s">
        <v>230</v>
      </c>
      <c r="AC42" s="124"/>
      <c r="AD42" s="124"/>
      <c r="AE42" s="124"/>
      <c r="AF42" s="124"/>
      <c r="AG42" s="258"/>
      <c r="AH42" s="258"/>
      <c r="AI42" s="258"/>
      <c r="AJ42" s="258"/>
      <c r="AK42" s="258"/>
      <c r="AL42" s="258"/>
      <c r="AM42" s="122" t="s">
        <v>581</v>
      </c>
      <c r="AP42" s="270"/>
      <c r="AQ42" s="279"/>
      <c r="AR42" s="279"/>
      <c r="BH42" t="s">
        <v>868</v>
      </c>
      <c r="BI42" t="s">
        <v>1061</v>
      </c>
    </row>
    <row r="43" spans="1:61" ht="12.95" customHeight="1">
      <c r="A43" s="124"/>
      <c r="B43" s="124" t="s">
        <v>552</v>
      </c>
      <c r="C43" s="124"/>
      <c r="D43" s="124"/>
      <c r="E43" s="124"/>
      <c r="F43" s="124"/>
      <c r="G43" s="124"/>
      <c r="H43" s="124"/>
      <c r="I43" s="124"/>
      <c r="J43" s="12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P43" s="270"/>
      <c r="AQ43" s="279"/>
      <c r="AR43" s="279"/>
      <c r="BH43" t="s">
        <v>1164</v>
      </c>
      <c r="BI43" t="s">
        <v>1507</v>
      </c>
    </row>
    <row r="44" spans="1:61" ht="12.95" customHeight="1">
      <c r="A44" s="124"/>
      <c r="B44" s="124" t="s">
        <v>428</v>
      </c>
      <c r="C44" s="124"/>
      <c r="D44" s="124"/>
      <c r="E44" s="124"/>
      <c r="F44" s="124"/>
      <c r="G44" s="124"/>
      <c r="H44" s="124"/>
      <c r="I44" s="124"/>
      <c r="J44" s="12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O44" s="119"/>
      <c r="AP44" s="270"/>
      <c r="AQ44" s="279"/>
      <c r="AR44" s="279"/>
      <c r="BH44" t="s">
        <v>1530</v>
      </c>
      <c r="BI44" t="s">
        <v>1508</v>
      </c>
    </row>
    <row r="45" spans="1:61" ht="12.95" customHeight="1">
      <c r="A45" s="124"/>
      <c r="B45" s="124" t="s">
        <v>555</v>
      </c>
      <c r="C45" s="124"/>
      <c r="D45" s="124"/>
      <c r="E45" s="124"/>
      <c r="F45" s="124"/>
      <c r="G45" s="124"/>
      <c r="H45" s="124"/>
      <c r="I45" s="124"/>
      <c r="J45" s="12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O45" s="119"/>
      <c r="AP45" s="270"/>
      <c r="AQ45" s="279"/>
      <c r="AR45" s="279"/>
      <c r="BH45" t="s">
        <v>191</v>
      </c>
      <c r="BI45" t="s">
        <v>302</v>
      </c>
    </row>
    <row r="46" spans="1:61" ht="12.95" customHeight="1">
      <c r="A46" s="129" t="s">
        <v>71</v>
      </c>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P46" s="270"/>
      <c r="AQ46" s="279"/>
      <c r="AR46" s="279"/>
      <c r="BH46" t="s">
        <v>1133</v>
      </c>
      <c r="BI46" t="s">
        <v>1509</v>
      </c>
    </row>
    <row r="47" spans="1:61" ht="12.95" customHeight="1">
      <c r="A47" s="124"/>
      <c r="B47" s="124" t="s">
        <v>435</v>
      </c>
      <c r="C47" s="124"/>
      <c r="D47" s="124"/>
      <c r="E47" s="124"/>
      <c r="F47" s="124"/>
      <c r="G47" s="124"/>
      <c r="H47" s="124"/>
      <c r="I47" s="124"/>
      <c r="J47" s="124"/>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O47" s="119" t="str">
        <f>IF(K47="","NG","OK")</f>
        <v>NG</v>
      </c>
      <c r="AP47" s="270" t="str">
        <f>IF(AO47="NG","報告対象建築物の所在地を入力してください。","")</f>
        <v>報告対象建築物の所在地を入力してください。</v>
      </c>
      <c r="AQ47" s="279"/>
      <c r="AR47" s="279"/>
      <c r="BH47" t="s">
        <v>1531</v>
      </c>
      <c r="BI47" t="s">
        <v>1510</v>
      </c>
    </row>
    <row r="48" spans="1:61" ht="12.95" customHeight="1">
      <c r="A48" s="124"/>
      <c r="B48" s="124" t="s">
        <v>254</v>
      </c>
      <c r="C48" s="124"/>
      <c r="D48" s="124"/>
      <c r="E48" s="124"/>
      <c r="F48" s="124"/>
      <c r="G48" s="124"/>
      <c r="H48" s="124"/>
      <c r="I48" s="124"/>
      <c r="J48" s="124"/>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O48" s="119"/>
      <c r="AP48" s="270" t="str">
        <f>IF(AO48="NG","報告者氏名を入力してください。","")</f>
        <v/>
      </c>
      <c r="AQ48" s="279"/>
      <c r="AR48" s="279"/>
      <c r="BH48" t="s">
        <v>1532</v>
      </c>
      <c r="BI48" t="s">
        <v>1511</v>
      </c>
    </row>
    <row r="49" spans="1:61" ht="12.95" customHeight="1">
      <c r="A49" s="124"/>
      <c r="B49" s="124" t="s">
        <v>16</v>
      </c>
      <c r="C49" s="124"/>
      <c r="D49" s="124"/>
      <c r="E49" s="124"/>
      <c r="F49" s="124"/>
      <c r="G49" s="124"/>
      <c r="H49" s="124"/>
      <c r="I49" s="124"/>
      <c r="J49" s="124"/>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O49" s="119" t="str">
        <f>IF(K49="","NG","OK")</f>
        <v>NG</v>
      </c>
      <c r="AP49" s="270" t="str">
        <f>IF(AO49="NG","報告対象建築物の名称を入力してください。","")</f>
        <v>報告対象建築物の名称を入力してください。</v>
      </c>
      <c r="AQ49" s="279"/>
      <c r="AR49" s="279"/>
      <c r="BH49" t="s">
        <v>1244</v>
      </c>
      <c r="BI49" t="s">
        <v>1110</v>
      </c>
    </row>
    <row r="50" spans="1:61" ht="12.95" customHeight="1">
      <c r="A50" s="128"/>
      <c r="B50" s="128" t="s">
        <v>556</v>
      </c>
      <c r="C50" s="128"/>
      <c r="D50" s="128"/>
      <c r="E50" s="128"/>
      <c r="F50" s="128"/>
      <c r="G50" s="128"/>
      <c r="H50" s="128"/>
      <c r="I50" s="128"/>
      <c r="J50" s="128"/>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O50" s="119" t="str">
        <f>IF(K50="","NG","OK")</f>
        <v>NG</v>
      </c>
      <c r="AP50" s="270" t="str">
        <f>IF(AO50="NG","報告対象建築物の用途を入力してください。","")</f>
        <v>報告対象建築物の用途を入力してください。</v>
      </c>
      <c r="AQ50" s="279"/>
      <c r="AR50" s="279"/>
      <c r="BH50" t="s">
        <v>1533</v>
      </c>
    </row>
    <row r="51" spans="1:61" ht="12.95" customHeight="1">
      <c r="A51" s="124" t="s">
        <v>437</v>
      </c>
      <c r="B51" s="124"/>
      <c r="C51" s="124"/>
      <c r="D51" s="124"/>
      <c r="E51" s="124"/>
      <c r="F51" s="124"/>
      <c r="G51" s="124"/>
      <c r="H51" s="124"/>
      <c r="I51" s="124"/>
      <c r="J51" s="124"/>
      <c r="K51" s="124"/>
      <c r="L51" s="124"/>
      <c r="M51" s="124"/>
      <c r="N51" s="124"/>
      <c r="O51" s="124"/>
      <c r="P51" s="124"/>
      <c r="Q51" s="124"/>
      <c r="R51" s="124"/>
      <c r="S51" s="122"/>
      <c r="T51" s="124"/>
      <c r="U51" s="124"/>
      <c r="V51" s="124"/>
      <c r="W51" s="124"/>
      <c r="X51" s="124"/>
      <c r="Y51" s="124"/>
      <c r="Z51" s="124"/>
      <c r="AA51" s="124"/>
      <c r="AB51" s="124"/>
      <c r="AC51" s="124"/>
      <c r="AD51" s="124"/>
      <c r="AE51" s="124"/>
      <c r="AF51" s="124"/>
      <c r="AG51" s="124"/>
      <c r="AH51" s="124"/>
      <c r="AI51" s="124"/>
      <c r="AJ51" s="124"/>
      <c r="AK51" s="124"/>
      <c r="AL51" s="124"/>
      <c r="AM51" s="124"/>
      <c r="AP51" s="270"/>
      <c r="AQ51" s="279"/>
      <c r="AR51" s="279"/>
    </row>
    <row r="52" spans="1:61" ht="12.95" customHeight="1">
      <c r="A52" s="124"/>
      <c r="B52" s="124" t="s">
        <v>460</v>
      </c>
      <c r="C52" s="124"/>
      <c r="D52" s="124"/>
      <c r="E52" s="124"/>
      <c r="F52" s="124"/>
      <c r="G52" s="124"/>
      <c r="H52" s="124"/>
      <c r="I52" s="124"/>
      <c r="J52" s="124"/>
      <c r="K52" s="124"/>
      <c r="L52" s="199" t="str">
        <f>IF(OR(AP1="Aｷ",AP1="C1",AP1="C2"),"レ","")</f>
        <v/>
      </c>
      <c r="M52" s="124" t="s">
        <v>463</v>
      </c>
      <c r="N52" s="124"/>
      <c r="O52" s="124"/>
      <c r="P52" s="124"/>
      <c r="Q52" s="124"/>
      <c r="R52" s="124"/>
      <c r="S52" s="124"/>
      <c r="T52" s="125" t="s">
        <v>211</v>
      </c>
      <c r="U52" s="199" t="str">
        <f>IF(AP1="Aｷ","レ","")</f>
        <v/>
      </c>
      <c r="V52" s="124" t="s">
        <v>464</v>
      </c>
      <c r="X52" s="124"/>
      <c r="Y52" s="124"/>
      <c r="Z52" s="124"/>
      <c r="AA52" s="124"/>
      <c r="AB52" s="124"/>
      <c r="AE52" s="124"/>
      <c r="AG52" s="199" t="str">
        <f>IF(AP1="A","レ","")</f>
        <v/>
      </c>
      <c r="AH52" s="124" t="s">
        <v>443</v>
      </c>
      <c r="AK52" s="124"/>
      <c r="AL52" s="118"/>
      <c r="AM52" s="119"/>
      <c r="AN52" s="270"/>
      <c r="AO52" s="279"/>
      <c r="AP52" s="279"/>
    </row>
    <row r="53" spans="1:61" ht="42" customHeight="1">
      <c r="A53" s="124"/>
      <c r="B53" s="140" t="s">
        <v>340</v>
      </c>
      <c r="C53" s="124"/>
      <c r="D53" s="124"/>
      <c r="E53" s="124"/>
      <c r="F53" s="124"/>
      <c r="G53" s="124"/>
      <c r="H53" s="124"/>
      <c r="I53" s="124"/>
      <c r="J53" s="124"/>
      <c r="K53" s="192"/>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O53" s="119" t="str">
        <f>IF(AND(L52="",U52="",AG52=""),"OK",IF(AND(L52="レ",K53=""),"NG","OK"))</f>
        <v>OK</v>
      </c>
      <c r="AP53" s="270" t="str">
        <f>IF(AO53="NG","指摘の概要を入力してください。","")</f>
        <v/>
      </c>
      <c r="AQ53" s="279"/>
      <c r="AR53" s="279"/>
    </row>
    <row r="54" spans="1:61" ht="12.95" customHeight="1">
      <c r="A54" s="124"/>
      <c r="B54" s="124" t="s">
        <v>558</v>
      </c>
      <c r="C54" s="124"/>
      <c r="D54" s="124"/>
      <c r="E54" s="124"/>
      <c r="F54" s="124"/>
      <c r="G54" s="124"/>
      <c r="H54" s="124"/>
      <c r="I54" s="124"/>
      <c r="J54" s="124"/>
      <c r="K54" s="124"/>
      <c r="L54" s="177"/>
      <c r="M54" s="124" t="s">
        <v>480</v>
      </c>
      <c r="N54" s="124"/>
      <c r="O54" s="125" t="s">
        <v>206</v>
      </c>
      <c r="P54" s="125" t="s">
        <v>354</v>
      </c>
      <c r="Q54" s="125"/>
      <c r="R54" s="172"/>
      <c r="S54" s="172"/>
      <c r="T54" s="124" t="s">
        <v>331</v>
      </c>
      <c r="U54" s="190"/>
      <c r="V54" s="190"/>
      <c r="W54" s="124" t="s">
        <v>582</v>
      </c>
      <c r="X54" s="124" t="s">
        <v>617</v>
      </c>
      <c r="Y54" s="124"/>
      <c r="Z54" s="124"/>
      <c r="AA54" s="124"/>
      <c r="AB54" s="124"/>
      <c r="AC54" s="124"/>
      <c r="AD54" s="124"/>
      <c r="AE54" s="124"/>
      <c r="AF54" s="124"/>
      <c r="AG54" s="177"/>
      <c r="AH54" s="124" t="s">
        <v>24</v>
      </c>
      <c r="AI54" s="124"/>
      <c r="AJ54" s="124"/>
      <c r="AK54" s="124"/>
      <c r="AL54" s="124"/>
      <c r="AM54" s="124"/>
      <c r="AO54" s="118" t="str">
        <f>IF(AND(L54="レ",AG54="レ"),"NG",IF(AND(AG52="レ",L54="レ"),"NG",IF(AND(L54="",AG54=""),"NG","OK")))</f>
        <v>NG</v>
      </c>
      <c r="AP54" s="270" t="str">
        <f>IF(AO54="NG","改善予定の有無を確認してください。","")</f>
        <v>改善予定の有無を確認してください。</v>
      </c>
      <c r="AQ54" s="279"/>
      <c r="AR54" s="279"/>
    </row>
    <row r="55" spans="1:61" ht="12.95" customHeight="1">
      <c r="A55" s="124"/>
      <c r="B55" s="124" t="s">
        <v>349</v>
      </c>
      <c r="C55" s="124"/>
      <c r="D55" s="124"/>
      <c r="E55" s="124"/>
      <c r="F55" s="124"/>
      <c r="G55" s="124"/>
      <c r="H55" s="124"/>
      <c r="I55" s="124"/>
      <c r="J55" s="124"/>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O55" s="118" t="str">
        <f>IF(AND(L52="レ",U52="",OR(L54="",R54="",U54="")),"NG","OK")</f>
        <v>OK</v>
      </c>
      <c r="AP55" s="270" t="str">
        <f>IF(AO55="NG","要是正の指摘（既存不適格を除く）がある場合は改善予定をご検討のうえ提出してください。","")</f>
        <v/>
      </c>
      <c r="AQ55" s="279"/>
      <c r="AR55" s="279"/>
    </row>
    <row r="56" spans="1:61" ht="12.95" customHeight="1">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19"/>
      <c r="AP56" s="270"/>
      <c r="AQ56" s="279"/>
      <c r="AR56" s="279"/>
      <c r="AU56" s="119"/>
    </row>
    <row r="57" spans="1:61" ht="12.95" customHeight="1">
      <c r="A57" s="124"/>
      <c r="B57" s="124"/>
      <c r="C57" s="154" t="s">
        <v>197</v>
      </c>
      <c r="D57" s="166"/>
      <c r="E57" s="166"/>
      <c r="F57" s="166"/>
      <c r="G57" s="166"/>
      <c r="H57" s="166"/>
      <c r="I57" s="173"/>
      <c r="J57" s="186" t="s">
        <v>163</v>
      </c>
      <c r="K57" s="166"/>
      <c r="L57" s="166"/>
      <c r="M57" s="166"/>
      <c r="N57" s="166"/>
      <c r="O57" s="166"/>
      <c r="P57" s="166"/>
      <c r="Q57" s="166"/>
      <c r="R57" s="166"/>
      <c r="S57" s="166"/>
      <c r="T57" s="166"/>
      <c r="U57" s="166"/>
      <c r="V57" s="166"/>
      <c r="W57" s="166"/>
      <c r="X57" s="166"/>
      <c r="Y57" s="166"/>
      <c r="Z57" s="231"/>
      <c r="AA57" s="124"/>
      <c r="AB57" s="237" t="s">
        <v>1125</v>
      </c>
      <c r="AC57" s="242"/>
      <c r="AD57" s="242"/>
      <c r="AE57" s="242"/>
      <c r="AF57" s="242"/>
      <c r="AG57" s="242"/>
      <c r="AH57" s="242"/>
      <c r="AI57" s="242"/>
      <c r="AJ57" s="242"/>
      <c r="AK57" s="242"/>
      <c r="AL57" s="242"/>
      <c r="AM57" s="265"/>
      <c r="AN57" s="271"/>
      <c r="AO57" s="37" t="str">
        <f>IF(AND(LEN(AB59)&gt;=1,LEN(AB59)&lt;=2),"OK","NG")</f>
        <v>NG</v>
      </c>
      <c r="AP57" s="270" t="str">
        <f>IF(AO57="NG","整理番号のAグループに1~2桁の番号を記入してください。","")</f>
        <v>整理番号のAグループに1~2桁の番号を記入してください。</v>
      </c>
      <c r="AQ57" s="279"/>
      <c r="AU57" s="119"/>
    </row>
    <row r="58" spans="1:61" ht="12.95" customHeight="1">
      <c r="A58" s="124"/>
      <c r="B58" s="124"/>
      <c r="C58" s="155"/>
      <c r="D58" s="167"/>
      <c r="E58" s="167"/>
      <c r="F58" s="167"/>
      <c r="G58" s="167"/>
      <c r="H58" s="167"/>
      <c r="I58" s="174"/>
      <c r="J58" s="187"/>
      <c r="K58" s="194"/>
      <c r="L58" s="194"/>
      <c r="M58" s="194"/>
      <c r="N58" s="194"/>
      <c r="O58" s="194"/>
      <c r="P58" s="194"/>
      <c r="Q58" s="194"/>
      <c r="R58" s="194"/>
      <c r="S58" s="194"/>
      <c r="T58" s="194"/>
      <c r="U58" s="194"/>
      <c r="V58" s="194"/>
      <c r="W58" s="194"/>
      <c r="X58" s="194"/>
      <c r="Y58" s="194"/>
      <c r="Z58" s="232"/>
      <c r="AA58" s="123"/>
      <c r="AB58" s="238" t="s">
        <v>682</v>
      </c>
      <c r="AC58" s="243"/>
      <c r="AD58" s="249"/>
      <c r="AE58" s="243" t="s">
        <v>936</v>
      </c>
      <c r="AF58" s="243"/>
      <c r="AG58" s="260"/>
      <c r="AH58" s="243" t="s">
        <v>1536</v>
      </c>
      <c r="AI58" s="243"/>
      <c r="AJ58" s="243"/>
      <c r="AK58" s="249"/>
      <c r="AL58" s="243" t="s">
        <v>1537</v>
      </c>
      <c r="AM58" s="266"/>
      <c r="AN58" s="272"/>
      <c r="AO58" s="37" t="str">
        <f>IF(OR(LEN(AE59)&lt;1,LEN(AE59)&gt;2),"NG","OK")</f>
        <v>NG</v>
      </c>
      <c r="AP58" s="270" t="str">
        <f>IF(AO58="NG","整理番号のBグループに1~2桁の番号を記入してください。","")</f>
        <v>整理番号のBグループに1~2桁の番号を記入してください。</v>
      </c>
      <c r="AQ58" s="279"/>
      <c r="AU58" s="119"/>
      <c r="AV58" s="119"/>
      <c r="AW58" s="119"/>
      <c r="AX58" s="119"/>
      <c r="AY58" s="119"/>
    </row>
    <row r="59" spans="1:61" ht="12.95" customHeight="1">
      <c r="A59" s="124"/>
      <c r="B59" s="124"/>
      <c r="C59" s="156"/>
      <c r="D59" s="133"/>
      <c r="E59" s="133"/>
      <c r="F59" s="133"/>
      <c r="G59" s="133"/>
      <c r="H59" s="133"/>
      <c r="I59" s="175"/>
      <c r="J59" s="188"/>
      <c r="K59" s="123"/>
      <c r="L59" s="123"/>
      <c r="M59" s="123"/>
      <c r="N59" s="123"/>
      <c r="O59" s="123"/>
      <c r="P59" s="123"/>
      <c r="Q59" s="123"/>
      <c r="R59" s="123"/>
      <c r="S59" s="123"/>
      <c r="T59" s="123"/>
      <c r="U59" s="123"/>
      <c r="V59" s="123"/>
      <c r="W59" s="123"/>
      <c r="X59" s="123"/>
      <c r="Y59" s="123"/>
      <c r="Z59" s="233"/>
      <c r="AA59" s="123"/>
      <c r="AB59" s="239"/>
      <c r="AC59" s="244"/>
      <c r="AD59" s="250" t="s">
        <v>652</v>
      </c>
      <c r="AE59" s="244"/>
      <c r="AF59" s="244"/>
      <c r="AG59" s="250" t="s">
        <v>652</v>
      </c>
      <c r="AH59" s="261"/>
      <c r="AI59" s="261"/>
      <c r="AJ59" s="261"/>
      <c r="AK59" s="250" t="s">
        <v>652</v>
      </c>
      <c r="AL59" s="244"/>
      <c r="AM59" s="267"/>
      <c r="AN59" s="273"/>
      <c r="AO59" s="37" t="str">
        <f>IF(AND(LEN(AH59)&gt;=1,LEN(AH59)&lt;=4),"OK","NG")</f>
        <v>NG</v>
      </c>
      <c r="AP59" s="270" t="str">
        <f>IF(AO59="NG","整理番号のCグループに1~4桁の番号を記入してください。","")</f>
        <v>整理番号のCグループに1~4桁の番号を記入してください。</v>
      </c>
      <c r="AQ59" s="279"/>
      <c r="AR59" s="279"/>
      <c r="AU59" s="119"/>
      <c r="AV59" s="119"/>
      <c r="AW59" s="119"/>
      <c r="AX59" s="119"/>
      <c r="AY59" s="119"/>
    </row>
    <row r="60" spans="1:61" ht="12.95" customHeight="1">
      <c r="A60" s="124"/>
      <c r="B60" s="124"/>
      <c r="C60" s="156"/>
      <c r="D60" s="133"/>
      <c r="E60" s="133"/>
      <c r="F60" s="133"/>
      <c r="G60" s="133"/>
      <c r="H60" s="133"/>
      <c r="I60" s="175"/>
      <c r="J60" s="188"/>
      <c r="K60" s="123"/>
      <c r="L60" s="123"/>
      <c r="M60" s="123"/>
      <c r="N60" s="123"/>
      <c r="O60" s="123"/>
      <c r="P60" s="123"/>
      <c r="Q60" s="123"/>
      <c r="R60" s="123"/>
      <c r="S60" s="123"/>
      <c r="T60" s="123"/>
      <c r="U60" s="123"/>
      <c r="V60" s="123"/>
      <c r="W60" s="123"/>
      <c r="X60" s="123"/>
      <c r="Y60" s="123"/>
      <c r="Z60" s="233"/>
      <c r="AA60" s="123"/>
      <c r="AB60" s="239"/>
      <c r="AC60" s="244"/>
      <c r="AD60" s="250"/>
      <c r="AE60" s="244"/>
      <c r="AF60" s="244"/>
      <c r="AG60" s="250"/>
      <c r="AH60" s="261"/>
      <c r="AI60" s="261"/>
      <c r="AJ60" s="261"/>
      <c r="AK60" s="250"/>
      <c r="AL60" s="244"/>
      <c r="AM60" s="267"/>
      <c r="AN60" s="273"/>
      <c r="AO60" s="37" t="str">
        <f>IF(AND(LEN(AL59)&gt;=1,LEN(AL59)&lt;=4),"OK","NG")</f>
        <v>NG</v>
      </c>
      <c r="AP60" s="270" t="str">
        <f>IF(AO60="NG","整理番号のDグループに1桁の番号を記入してください。","")</f>
        <v>整理番号のDグループに1桁の番号を記入してください。</v>
      </c>
    </row>
    <row r="61" spans="1:61" ht="12.95" customHeight="1">
      <c r="A61" s="124"/>
      <c r="B61" s="124"/>
      <c r="C61" s="156"/>
      <c r="D61" s="133"/>
      <c r="E61" s="133"/>
      <c r="F61" s="133"/>
      <c r="G61" s="133"/>
      <c r="H61" s="133"/>
      <c r="I61" s="175"/>
      <c r="J61" s="188"/>
      <c r="K61" s="123"/>
      <c r="L61" s="123"/>
      <c r="M61" s="123"/>
      <c r="N61" s="123"/>
      <c r="O61" s="123"/>
      <c r="P61" s="123"/>
      <c r="Q61" s="123"/>
      <c r="R61" s="123"/>
      <c r="S61" s="123"/>
      <c r="T61" s="123"/>
      <c r="U61" s="123"/>
      <c r="V61" s="123"/>
      <c r="W61" s="123"/>
      <c r="X61" s="123"/>
      <c r="Y61" s="123"/>
      <c r="Z61" s="233"/>
      <c r="AA61" s="123"/>
      <c r="AB61" s="239"/>
      <c r="AC61" s="244"/>
      <c r="AD61" s="250"/>
      <c r="AE61" s="244"/>
      <c r="AF61" s="244"/>
      <c r="AG61" s="250"/>
      <c r="AH61" s="261"/>
      <c r="AI61" s="261"/>
      <c r="AJ61" s="261"/>
      <c r="AK61" s="250"/>
      <c r="AL61" s="244"/>
      <c r="AM61" s="267"/>
      <c r="AN61" s="273"/>
    </row>
    <row r="62" spans="1:61" ht="13.5" customHeight="1">
      <c r="A62" s="124"/>
      <c r="B62" s="124"/>
      <c r="C62" s="156"/>
      <c r="D62" s="133"/>
      <c r="E62" s="133"/>
      <c r="F62" s="133"/>
      <c r="G62" s="133"/>
      <c r="H62" s="133"/>
      <c r="I62" s="175"/>
      <c r="J62" s="188"/>
      <c r="K62" s="123"/>
      <c r="L62" s="123"/>
      <c r="M62" s="123"/>
      <c r="N62" s="123"/>
      <c r="O62" s="123"/>
      <c r="P62" s="123"/>
      <c r="Q62" s="123"/>
      <c r="R62" s="123"/>
      <c r="S62" s="123"/>
      <c r="T62" s="123"/>
      <c r="U62" s="123"/>
      <c r="V62" s="123"/>
      <c r="W62" s="123"/>
      <c r="X62" s="123"/>
      <c r="Y62" s="123"/>
      <c r="Z62" s="233"/>
      <c r="AA62" s="123"/>
      <c r="AB62" s="239"/>
      <c r="AC62" s="244"/>
      <c r="AD62" s="250"/>
      <c r="AE62" s="244"/>
      <c r="AF62" s="244"/>
      <c r="AG62" s="250"/>
      <c r="AH62" s="261"/>
      <c r="AI62" s="261"/>
      <c r="AJ62" s="261"/>
      <c r="AK62" s="250"/>
      <c r="AL62" s="244"/>
      <c r="AM62" s="267"/>
      <c r="AN62" s="273"/>
    </row>
    <row r="63" spans="1:61" ht="13.5" customHeight="1">
      <c r="A63" s="124"/>
      <c r="B63" s="124"/>
      <c r="C63" s="157"/>
      <c r="D63" s="168"/>
      <c r="E63" s="168"/>
      <c r="F63" s="168"/>
      <c r="G63" s="168"/>
      <c r="H63" s="168"/>
      <c r="I63" s="176"/>
      <c r="J63" s="189"/>
      <c r="K63" s="195"/>
      <c r="L63" s="195"/>
      <c r="M63" s="195"/>
      <c r="N63" s="195"/>
      <c r="O63" s="195"/>
      <c r="P63" s="195"/>
      <c r="Q63" s="195"/>
      <c r="R63" s="195"/>
      <c r="S63" s="195"/>
      <c r="T63" s="195"/>
      <c r="U63" s="195"/>
      <c r="V63" s="195"/>
      <c r="W63" s="195"/>
      <c r="X63" s="195"/>
      <c r="Y63" s="195"/>
      <c r="Z63" s="234"/>
      <c r="AA63" s="123"/>
      <c r="AB63" s="240"/>
      <c r="AC63" s="245"/>
      <c r="AD63" s="251"/>
      <c r="AE63" s="245"/>
      <c r="AF63" s="245"/>
      <c r="AG63" s="251"/>
      <c r="AH63" s="262"/>
      <c r="AI63" s="262"/>
      <c r="AJ63" s="262"/>
      <c r="AK63" s="251"/>
      <c r="AL63" s="245"/>
      <c r="AM63" s="268"/>
      <c r="AN63" s="273"/>
    </row>
    <row r="64" spans="1:61">
      <c r="A64" s="124"/>
      <c r="B64" s="124"/>
      <c r="C64" s="158" t="s">
        <v>731</v>
      </c>
      <c r="D64" s="169"/>
      <c r="E64" s="169"/>
      <c r="F64" s="169"/>
      <c r="G64" s="169"/>
      <c r="H64" s="169"/>
      <c r="I64" s="169"/>
      <c r="J64" s="169"/>
      <c r="K64" s="169"/>
      <c r="L64" s="169"/>
      <c r="M64" s="169"/>
      <c r="N64" s="169"/>
      <c r="O64" s="169"/>
      <c r="P64" s="169"/>
      <c r="Q64" s="169"/>
      <c r="R64" s="169"/>
      <c r="S64" s="169"/>
      <c r="T64" s="169"/>
      <c r="U64" s="169"/>
      <c r="V64" s="169"/>
      <c r="W64" s="169"/>
      <c r="X64" s="169"/>
      <c r="Y64" s="169"/>
      <c r="Z64" s="235"/>
      <c r="AA64" s="124"/>
      <c r="AB64" s="241" t="s">
        <v>734</v>
      </c>
      <c r="AC64" s="246"/>
      <c r="AD64" s="246"/>
      <c r="AE64" s="246"/>
      <c r="AF64" s="246"/>
      <c r="AG64" s="246"/>
      <c r="AH64" s="246"/>
      <c r="AI64" s="246"/>
      <c r="AJ64" s="246"/>
      <c r="AK64" s="246"/>
      <c r="AL64" s="246"/>
      <c r="AM64" s="269"/>
      <c r="AN64" s="271"/>
    </row>
    <row r="65" spans="1:51">
      <c r="A65" s="122" t="s">
        <v>169</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row>
    <row r="66" spans="1:51">
      <c r="A66" s="128" t="s">
        <v>439</v>
      </c>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P66" s="270"/>
      <c r="AQ66" s="279"/>
      <c r="AR66" s="279"/>
      <c r="AV66" s="119"/>
      <c r="AW66" s="119"/>
      <c r="AX66" s="119"/>
      <c r="AY66" s="119"/>
    </row>
    <row r="67" spans="1:51">
      <c r="A67" s="124" t="s">
        <v>282</v>
      </c>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P67" s="270"/>
      <c r="AQ67" s="279"/>
      <c r="AR67" s="279"/>
    </row>
    <row r="68" spans="1:51">
      <c r="A68" s="124"/>
      <c r="B68" s="124" t="s">
        <v>341</v>
      </c>
      <c r="C68" s="124"/>
      <c r="D68" s="124"/>
      <c r="E68" s="124"/>
      <c r="F68" s="124"/>
      <c r="G68" s="124"/>
      <c r="H68" s="124"/>
      <c r="I68" s="124"/>
      <c r="J68" s="124"/>
      <c r="K68" s="124"/>
      <c r="L68" s="177"/>
      <c r="M68" s="124" t="s">
        <v>467</v>
      </c>
      <c r="N68" s="124"/>
      <c r="O68" s="124"/>
      <c r="P68" s="124"/>
      <c r="Q68" s="124"/>
      <c r="R68" s="177"/>
      <c r="S68" s="124" t="s">
        <v>235</v>
      </c>
      <c r="T68" s="124"/>
      <c r="U68" s="124"/>
      <c r="V68" s="124"/>
      <c r="W68" s="124"/>
      <c r="X68" s="124"/>
      <c r="Y68" s="124"/>
      <c r="Z68" s="124"/>
      <c r="AA68" s="124"/>
      <c r="AB68" s="124"/>
      <c r="AC68" s="124"/>
      <c r="AD68" s="124"/>
      <c r="AE68" s="124"/>
      <c r="AF68" s="124"/>
      <c r="AG68" s="124"/>
      <c r="AH68" s="124"/>
      <c r="AI68" s="124"/>
      <c r="AJ68" s="124"/>
      <c r="AK68" s="124"/>
      <c r="AL68" s="124"/>
      <c r="AM68" s="124"/>
      <c r="AO68" s="118" t="str">
        <f>IF(AND(L68="",R68="",L70="",AF70=""),"NG","OK")</f>
        <v>NG</v>
      </c>
      <c r="AP68" s="270" t="str">
        <f>IF(AO68="NG","防火地域等を選択してください。","")</f>
        <v>防火地域等を選択してください。</v>
      </c>
      <c r="AQ68" s="279"/>
      <c r="AR68" s="279"/>
    </row>
    <row r="69" spans="1:51" ht="2.25" customHeight="1">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P69" s="270"/>
      <c r="AQ69" s="279"/>
      <c r="AR69" s="279"/>
    </row>
    <row r="70" spans="1:51">
      <c r="A70" s="124"/>
      <c r="B70" s="124" t="s">
        <v>394</v>
      </c>
      <c r="C70" s="124"/>
      <c r="D70" s="124"/>
      <c r="E70" s="124"/>
      <c r="F70" s="124"/>
      <c r="G70" s="124"/>
      <c r="H70" s="124"/>
      <c r="I70" s="124"/>
      <c r="J70" s="124"/>
      <c r="K70" s="124"/>
      <c r="L70" s="177"/>
      <c r="M70" s="205" t="s">
        <v>345</v>
      </c>
      <c r="N70" s="124"/>
      <c r="O70" s="124"/>
      <c r="P70" s="159"/>
      <c r="Q70" s="159"/>
      <c r="R70" s="177"/>
      <c r="S70" s="205" t="s">
        <v>404</v>
      </c>
      <c r="T70" s="159"/>
      <c r="U70" s="159"/>
      <c r="V70" s="217" t="s">
        <v>206</v>
      </c>
      <c r="W70" s="220"/>
      <c r="X70" s="220"/>
      <c r="Y70" s="220"/>
      <c r="Z70" s="220"/>
      <c r="AA70" s="220"/>
      <c r="AB70" s="220"/>
      <c r="AC70" s="124" t="s">
        <v>223</v>
      </c>
      <c r="AD70" s="124"/>
      <c r="AE70" s="124"/>
      <c r="AF70" s="177"/>
      <c r="AG70" s="124" t="s">
        <v>445</v>
      </c>
      <c r="AH70" s="124"/>
      <c r="AI70" s="124"/>
      <c r="AJ70" s="124"/>
      <c r="AK70" s="124"/>
      <c r="AL70" s="124"/>
      <c r="AM70" s="124"/>
      <c r="AP70" s="270"/>
      <c r="AQ70" s="279"/>
      <c r="AR70" s="279"/>
    </row>
    <row r="71" spans="1:51">
      <c r="A71" s="124"/>
      <c r="B71" s="124" t="s">
        <v>1538</v>
      </c>
      <c r="C71" s="124"/>
      <c r="D71" s="124"/>
      <c r="E71" s="124"/>
      <c r="F71" s="124"/>
      <c r="G71" s="124"/>
      <c r="H71" s="124"/>
      <c r="I71" s="124"/>
      <c r="J71" s="124"/>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O71" s="118" t="str">
        <f>IF(K71="","NG","OK")</f>
        <v>NG</v>
      </c>
      <c r="AP71" s="270" t="str">
        <f>IF(AO71="NG","用途地域を入力してください。","")</f>
        <v>用途地域を入力してください。</v>
      </c>
      <c r="AQ71" s="279"/>
      <c r="AR71" s="279"/>
    </row>
    <row r="72" spans="1:51">
      <c r="A72" s="124"/>
      <c r="B72" s="124" t="s">
        <v>1539</v>
      </c>
      <c r="C72" s="124"/>
      <c r="D72" s="124"/>
      <c r="E72" s="124"/>
      <c r="F72" s="124"/>
      <c r="G72" s="124"/>
      <c r="H72" s="124"/>
      <c r="I72" s="124"/>
      <c r="J72" s="124"/>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P72" s="270"/>
      <c r="AQ72" s="279"/>
      <c r="AR72" s="279"/>
    </row>
    <row r="73" spans="1:51">
      <c r="A73" s="128"/>
      <c r="B73" s="128" t="s">
        <v>1540</v>
      </c>
      <c r="C73" s="128"/>
      <c r="D73" s="128"/>
      <c r="E73" s="128"/>
      <c r="F73" s="128"/>
      <c r="G73" s="128"/>
      <c r="H73" s="128"/>
      <c r="I73" s="128"/>
      <c r="J73" s="128"/>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P73" s="270"/>
      <c r="AQ73" s="279"/>
      <c r="AR73" s="279"/>
    </row>
    <row r="74" spans="1:51">
      <c r="A74" s="124" t="s">
        <v>367</v>
      </c>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P74" s="270"/>
      <c r="AQ74" s="279"/>
      <c r="AR74" s="279"/>
    </row>
    <row r="75" spans="1:51">
      <c r="A75" s="124"/>
      <c r="B75" s="124" t="s">
        <v>469</v>
      </c>
      <c r="C75" s="124"/>
      <c r="D75" s="124"/>
      <c r="E75" s="124"/>
      <c r="F75" s="124"/>
      <c r="G75" s="124"/>
      <c r="H75" s="124"/>
      <c r="I75" s="177"/>
      <c r="J75" s="124" t="s">
        <v>138</v>
      </c>
      <c r="K75" s="124"/>
      <c r="L75" s="124"/>
      <c r="M75" s="124"/>
      <c r="N75" s="124"/>
      <c r="O75" s="124"/>
      <c r="P75" s="124"/>
      <c r="Q75" s="124"/>
      <c r="R75" s="124"/>
      <c r="S75" s="124"/>
      <c r="T75" s="124"/>
      <c r="U75" s="124"/>
      <c r="V75" s="177"/>
      <c r="W75" s="124" t="s">
        <v>446</v>
      </c>
      <c r="X75" s="124"/>
      <c r="Y75" s="124"/>
      <c r="Z75" s="124"/>
      <c r="AA75" s="124"/>
      <c r="AB75" s="124"/>
      <c r="AC75" s="124"/>
      <c r="AD75" s="124"/>
      <c r="AE75" s="124"/>
      <c r="AF75" s="124"/>
      <c r="AG75" s="124"/>
      <c r="AH75" s="124"/>
      <c r="AI75" s="124"/>
      <c r="AJ75" s="124"/>
      <c r="AK75" s="124"/>
      <c r="AL75" s="124"/>
      <c r="AM75" s="124"/>
      <c r="AO75" s="118" t="str">
        <f>IF(AND(I75="",V75="",I77="",V77=""),"NG","OK")</f>
        <v>NG</v>
      </c>
      <c r="AP75" s="270" t="str">
        <f>IF(AO75="NG","構造を入力してください。","")</f>
        <v>構造を入力してください。</v>
      </c>
      <c r="AQ75" s="279"/>
      <c r="AR75" s="279"/>
    </row>
    <row r="76" spans="1:51" ht="2.25" customHeight="1">
      <c r="A76" s="124"/>
      <c r="B76" s="124"/>
      <c r="C76" s="124"/>
      <c r="D76" s="124"/>
      <c r="E76" s="124"/>
      <c r="F76" s="124"/>
      <c r="G76" s="124"/>
      <c r="H76" s="124"/>
      <c r="I76" s="124"/>
      <c r="J76" s="124"/>
      <c r="K76" s="124"/>
      <c r="L76" s="124"/>
      <c r="M76" s="124"/>
      <c r="N76" s="124"/>
      <c r="O76" s="121"/>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P76" s="270"/>
      <c r="AQ76" s="279"/>
      <c r="AR76" s="279"/>
    </row>
    <row r="77" spans="1:51">
      <c r="A77" s="124"/>
      <c r="B77" s="124"/>
      <c r="C77" s="124"/>
      <c r="D77" s="124"/>
      <c r="E77" s="124"/>
      <c r="F77" s="124"/>
      <c r="G77" s="124"/>
      <c r="H77" s="124"/>
      <c r="I77" s="177"/>
      <c r="J77" s="124" t="s">
        <v>449</v>
      </c>
      <c r="K77" s="124"/>
      <c r="L77" s="124"/>
      <c r="M77" s="124"/>
      <c r="N77" s="124"/>
      <c r="O77" s="124"/>
      <c r="P77" s="124"/>
      <c r="Q77" s="124"/>
      <c r="R77" s="124"/>
      <c r="S77" s="124"/>
      <c r="T77" s="124"/>
      <c r="U77" s="124"/>
      <c r="V77" s="177"/>
      <c r="W77" s="205" t="s">
        <v>586</v>
      </c>
      <c r="X77" s="124"/>
      <c r="Y77" s="124"/>
      <c r="Z77" s="183"/>
      <c r="AA77" s="183"/>
      <c r="AB77" s="183"/>
      <c r="AC77" s="183"/>
      <c r="AD77" s="183"/>
      <c r="AE77" s="183"/>
      <c r="AF77" s="183"/>
      <c r="AG77" s="183"/>
      <c r="AH77" s="183"/>
      <c r="AI77" s="183"/>
      <c r="AJ77" s="124" t="s">
        <v>589</v>
      </c>
      <c r="AK77" s="124"/>
      <c r="AL77" s="124"/>
      <c r="AM77" s="124"/>
      <c r="AP77" s="270"/>
      <c r="AQ77" s="279"/>
      <c r="AR77" s="279"/>
    </row>
    <row r="78" spans="1:51">
      <c r="A78" s="124"/>
      <c r="B78" s="124" t="s">
        <v>185</v>
      </c>
      <c r="C78" s="124"/>
      <c r="D78" s="124"/>
      <c r="E78" s="124"/>
      <c r="F78" s="124"/>
      <c r="G78" s="124"/>
      <c r="H78" s="124" t="s">
        <v>205</v>
      </c>
      <c r="I78" s="124"/>
      <c r="J78" s="190"/>
      <c r="K78" s="190"/>
      <c r="L78" s="190"/>
      <c r="M78" s="190"/>
      <c r="N78" s="124" t="s">
        <v>603</v>
      </c>
      <c r="O78" s="124"/>
      <c r="P78" s="124"/>
      <c r="Q78" s="124" t="s">
        <v>97</v>
      </c>
      <c r="R78" s="124"/>
      <c r="S78" s="190"/>
      <c r="T78" s="190"/>
      <c r="U78" s="190"/>
      <c r="V78" s="190"/>
      <c r="W78" s="124" t="s">
        <v>603</v>
      </c>
      <c r="X78" s="124"/>
      <c r="Y78" s="124"/>
      <c r="Z78" s="124"/>
      <c r="AA78" s="124"/>
      <c r="AB78" s="124"/>
      <c r="AC78" s="124"/>
      <c r="AD78" s="124"/>
      <c r="AE78" s="124"/>
      <c r="AF78" s="124"/>
      <c r="AG78" s="124"/>
      <c r="AH78" s="124"/>
      <c r="AI78" s="124"/>
      <c r="AJ78" s="124"/>
      <c r="AK78" s="124"/>
      <c r="AL78" s="124"/>
      <c r="AM78" s="124"/>
      <c r="AO78" s="118" t="str">
        <f>IF(J78="","NG","OK")</f>
        <v>NG</v>
      </c>
      <c r="AP78" s="270" t="str">
        <f>IF(AO78="NG","階数を入力してください。","")</f>
        <v>階数を入力してください。</v>
      </c>
      <c r="AQ78" s="279"/>
      <c r="AR78" s="279"/>
    </row>
    <row r="79" spans="1:51">
      <c r="A79" s="124"/>
      <c r="B79" s="124" t="s">
        <v>595</v>
      </c>
      <c r="C79" s="124"/>
      <c r="D79" s="124"/>
      <c r="E79" s="124"/>
      <c r="F79" s="124"/>
      <c r="G79" s="124"/>
      <c r="H79" s="124"/>
      <c r="I79" s="178"/>
      <c r="J79" s="178"/>
      <c r="K79" s="178"/>
      <c r="L79" s="178"/>
      <c r="M79" s="178"/>
      <c r="N79" s="178"/>
      <c r="O79" s="178"/>
      <c r="P79" s="124" t="s">
        <v>594</v>
      </c>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O79" s="118" t="str">
        <f>IF(I79="","NG","OK")</f>
        <v>NG</v>
      </c>
      <c r="AP79" s="270" t="str">
        <f>IF(AO79="NG","敷地面積を入力してください。","")</f>
        <v>敷地面積を入力してください。</v>
      </c>
      <c r="AQ79" s="279"/>
      <c r="AR79" s="279"/>
    </row>
    <row r="80" spans="1:51">
      <c r="A80" s="124"/>
      <c r="B80" s="124" t="s">
        <v>451</v>
      </c>
      <c r="C80" s="124"/>
      <c r="D80" s="124"/>
      <c r="E80" s="124"/>
      <c r="F80" s="124"/>
      <c r="G80" s="124"/>
      <c r="H80" s="124"/>
      <c r="I80" s="178"/>
      <c r="J80" s="178"/>
      <c r="K80" s="178"/>
      <c r="L80" s="178"/>
      <c r="M80" s="178"/>
      <c r="N80" s="178"/>
      <c r="O80" s="178"/>
      <c r="P80" s="124" t="s">
        <v>594</v>
      </c>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O80" s="118" t="str">
        <f>IF(I80="","NG","OK")</f>
        <v>NG</v>
      </c>
      <c r="AP80" s="270" t="str">
        <f>IF(AO80="NG","建築面積を入力してください。","")</f>
        <v>建築面積を入力してください。</v>
      </c>
      <c r="AQ80" s="279"/>
      <c r="AR80" s="279"/>
    </row>
    <row r="81" spans="1:44">
      <c r="A81" s="128"/>
      <c r="B81" s="128" t="s">
        <v>600</v>
      </c>
      <c r="C81" s="128"/>
      <c r="D81" s="128"/>
      <c r="E81" s="128"/>
      <c r="F81" s="128"/>
      <c r="G81" s="128"/>
      <c r="H81" s="128"/>
      <c r="I81" s="179"/>
      <c r="J81" s="179"/>
      <c r="K81" s="179"/>
      <c r="L81" s="179"/>
      <c r="M81" s="179"/>
      <c r="N81" s="179"/>
      <c r="O81" s="179"/>
      <c r="P81" s="128" t="s">
        <v>594</v>
      </c>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O81" s="118" t="str">
        <f>IF(I81="","NG","OK")</f>
        <v>NG</v>
      </c>
      <c r="AP81" s="270" t="str">
        <f>IF(AO81="NG","延べ面積を入力してください。","")</f>
        <v>延べ面積を入力してください。</v>
      </c>
      <c r="AQ81" s="279"/>
      <c r="AR81" s="279"/>
    </row>
    <row r="82" spans="1:44">
      <c r="A82" s="124" t="s">
        <v>442</v>
      </c>
      <c r="B82" s="124"/>
      <c r="C82" s="124"/>
      <c r="D82" s="124"/>
      <c r="E82" s="124"/>
      <c r="F82" s="124"/>
      <c r="G82" s="124"/>
      <c r="H82" s="124"/>
      <c r="I82" s="124"/>
      <c r="J82" s="124"/>
      <c r="K82" s="124"/>
      <c r="L82" s="124"/>
      <c r="M82" s="124"/>
      <c r="N82" s="124"/>
      <c r="O82" s="124"/>
      <c r="P82" s="124"/>
      <c r="Q82" s="124"/>
      <c r="R82" s="124"/>
      <c r="S82" s="124"/>
      <c r="T82" s="212" t="s">
        <v>206</v>
      </c>
      <c r="U82" s="214" t="s">
        <v>374</v>
      </c>
      <c r="V82" s="214"/>
      <c r="W82" s="214"/>
      <c r="X82" s="214"/>
      <c r="Y82" s="214"/>
      <c r="Z82" s="214"/>
      <c r="AA82" s="214"/>
      <c r="AB82" s="214"/>
      <c r="AC82" s="247" t="s">
        <v>540</v>
      </c>
      <c r="AD82" s="212" t="s">
        <v>206</v>
      </c>
      <c r="AE82" s="214" t="s">
        <v>520</v>
      </c>
      <c r="AF82" s="214"/>
      <c r="AG82" s="214"/>
      <c r="AH82" s="214"/>
      <c r="AI82" s="214"/>
      <c r="AJ82" s="129"/>
      <c r="AK82" s="129"/>
      <c r="AL82" s="247" t="s">
        <v>540</v>
      </c>
      <c r="AM82" s="124"/>
      <c r="AP82" s="270"/>
      <c r="AQ82" s="279"/>
      <c r="AR82" s="279"/>
    </row>
    <row r="83" spans="1:44">
      <c r="A83" s="124"/>
      <c r="B83" s="124" t="s">
        <v>328</v>
      </c>
      <c r="C83" s="124"/>
      <c r="D83" s="124"/>
      <c r="E83" s="124"/>
      <c r="F83" s="124"/>
      <c r="G83" s="124"/>
      <c r="H83" s="124"/>
      <c r="I83" s="122"/>
      <c r="J83" s="122"/>
      <c r="K83" s="122"/>
      <c r="L83" s="122"/>
      <c r="M83" s="124" t="s">
        <v>206</v>
      </c>
      <c r="N83" s="190"/>
      <c r="O83" s="190"/>
      <c r="P83" s="190"/>
      <c r="Q83" s="124" t="s">
        <v>487</v>
      </c>
      <c r="R83" s="124"/>
      <c r="S83" s="124"/>
      <c r="T83" s="125" t="s">
        <v>206</v>
      </c>
      <c r="U83" s="204"/>
      <c r="V83" s="218"/>
      <c r="W83" s="218"/>
      <c r="X83" s="218"/>
      <c r="Y83" s="218"/>
      <c r="Z83" s="218"/>
      <c r="AA83" s="218"/>
      <c r="AB83" s="218"/>
      <c r="AC83" s="120" t="s">
        <v>540</v>
      </c>
      <c r="AD83" s="125" t="s">
        <v>206</v>
      </c>
      <c r="AE83" s="252"/>
      <c r="AF83" s="255"/>
      <c r="AG83" s="255"/>
      <c r="AH83" s="255"/>
      <c r="AI83" s="255"/>
      <c r="AJ83" s="255"/>
      <c r="AK83" s="124" t="s">
        <v>594</v>
      </c>
      <c r="AL83" s="120" t="s">
        <v>540</v>
      </c>
      <c r="AM83" s="124"/>
      <c r="AO83" s="118" t="str">
        <f>IF(COUNTA(N83:P100)=0,"NG","OK")</f>
        <v>NG</v>
      </c>
      <c r="AP83" s="270" t="str">
        <f>IF(AO83="NG","階を入力してください。","")</f>
        <v>階を入力してください。</v>
      </c>
      <c r="AQ83" s="279"/>
      <c r="AR83" s="279"/>
    </row>
    <row r="84" spans="1:44">
      <c r="A84" s="124"/>
      <c r="B84" s="124"/>
      <c r="C84" s="124"/>
      <c r="D84" s="124"/>
      <c r="E84" s="124"/>
      <c r="F84" s="124"/>
      <c r="G84" s="124"/>
      <c r="H84" s="124"/>
      <c r="I84" s="124"/>
      <c r="J84" s="124"/>
      <c r="K84" s="124"/>
      <c r="L84" s="124"/>
      <c r="M84" s="124"/>
      <c r="N84" s="159"/>
      <c r="O84" s="159"/>
      <c r="P84" s="159"/>
      <c r="Q84" s="124"/>
      <c r="R84" s="124"/>
      <c r="S84" s="124"/>
      <c r="T84" s="125" t="s">
        <v>206</v>
      </c>
      <c r="U84" s="204"/>
      <c r="V84" s="218"/>
      <c r="W84" s="218"/>
      <c r="X84" s="218"/>
      <c r="Y84" s="218"/>
      <c r="Z84" s="218"/>
      <c r="AA84" s="218"/>
      <c r="AB84" s="218"/>
      <c r="AC84" s="120"/>
      <c r="AD84" s="125" t="s">
        <v>206</v>
      </c>
      <c r="AE84" s="252"/>
      <c r="AF84" s="255"/>
      <c r="AG84" s="255"/>
      <c r="AH84" s="255"/>
      <c r="AI84" s="255"/>
      <c r="AJ84" s="255"/>
      <c r="AK84" s="124" t="s">
        <v>594</v>
      </c>
      <c r="AL84" s="120" t="s">
        <v>540</v>
      </c>
      <c r="AM84" s="124"/>
      <c r="AO84" s="118" t="str">
        <f>IF(COUNTA(U83:AB100)=0,"NG","OK")</f>
        <v>NG</v>
      </c>
      <c r="AP84" s="270" t="str">
        <f>IF(AO84="NG","階別の用途を入力してください。","")</f>
        <v>階別の用途を入力してください。</v>
      </c>
      <c r="AQ84" s="279"/>
      <c r="AR84" s="279"/>
    </row>
    <row r="85" spans="1:44">
      <c r="A85" s="124"/>
      <c r="B85" s="124"/>
      <c r="C85" s="124"/>
      <c r="D85" s="124"/>
      <c r="E85" s="124"/>
      <c r="F85" s="124"/>
      <c r="G85" s="124"/>
      <c r="H85" s="124"/>
      <c r="I85" s="124"/>
      <c r="J85" s="124"/>
      <c r="K85" s="124"/>
      <c r="L85" s="124"/>
      <c r="M85" s="124" t="s">
        <v>206</v>
      </c>
      <c r="N85" s="190"/>
      <c r="O85" s="190"/>
      <c r="P85" s="190"/>
      <c r="Q85" s="124" t="s">
        <v>487</v>
      </c>
      <c r="R85" s="124"/>
      <c r="S85" s="124"/>
      <c r="T85" s="125" t="s">
        <v>206</v>
      </c>
      <c r="U85" s="204"/>
      <c r="V85" s="218"/>
      <c r="W85" s="218"/>
      <c r="X85" s="218"/>
      <c r="Y85" s="218"/>
      <c r="Z85" s="218"/>
      <c r="AA85" s="218"/>
      <c r="AB85" s="218"/>
      <c r="AC85" s="120" t="s">
        <v>540</v>
      </c>
      <c r="AD85" s="125" t="s">
        <v>206</v>
      </c>
      <c r="AE85" s="252"/>
      <c r="AF85" s="255"/>
      <c r="AG85" s="255"/>
      <c r="AH85" s="255"/>
      <c r="AI85" s="255"/>
      <c r="AJ85" s="255"/>
      <c r="AK85" s="124" t="s">
        <v>594</v>
      </c>
      <c r="AL85" s="120" t="s">
        <v>540</v>
      </c>
      <c r="AM85" s="124"/>
      <c r="AO85" s="118" t="str">
        <f>IF(COUNTA(AE83:AJ100)=0,"NG","OK")</f>
        <v>NG</v>
      </c>
      <c r="AP85" s="270" t="str">
        <f>IF(AO85="NG","階別用途の床面積を入力してください。","")</f>
        <v>階別用途の床面積を入力してください。</v>
      </c>
      <c r="AQ85" s="279"/>
      <c r="AR85" s="279"/>
    </row>
    <row r="86" spans="1:44">
      <c r="A86" s="124"/>
      <c r="B86" s="124"/>
      <c r="C86" s="124"/>
      <c r="D86" s="124"/>
      <c r="E86" s="124"/>
      <c r="F86" s="124"/>
      <c r="G86" s="124"/>
      <c r="H86" s="124"/>
      <c r="I86" s="122"/>
      <c r="J86" s="122"/>
      <c r="K86" s="122"/>
      <c r="L86" s="122"/>
      <c r="M86" s="124"/>
      <c r="N86" s="159"/>
      <c r="O86" s="159"/>
      <c r="P86" s="159"/>
      <c r="Q86" s="124"/>
      <c r="R86" s="124"/>
      <c r="S86" s="124"/>
      <c r="T86" s="125" t="s">
        <v>206</v>
      </c>
      <c r="U86" s="204"/>
      <c r="V86" s="218"/>
      <c r="W86" s="218"/>
      <c r="X86" s="218"/>
      <c r="Y86" s="218"/>
      <c r="Z86" s="218"/>
      <c r="AA86" s="218"/>
      <c r="AB86" s="218"/>
      <c r="AC86" s="120" t="s">
        <v>540</v>
      </c>
      <c r="AD86" s="125" t="s">
        <v>206</v>
      </c>
      <c r="AE86" s="252"/>
      <c r="AF86" s="255"/>
      <c r="AG86" s="255"/>
      <c r="AH86" s="255"/>
      <c r="AI86" s="255"/>
      <c r="AJ86" s="255"/>
      <c r="AK86" s="124" t="s">
        <v>594</v>
      </c>
      <c r="AL86" s="120" t="s">
        <v>540</v>
      </c>
      <c r="AM86" s="124"/>
      <c r="AP86" s="270"/>
      <c r="AQ86" s="279"/>
      <c r="AR86" s="279"/>
    </row>
    <row r="87" spans="1:44">
      <c r="A87" s="124"/>
      <c r="B87" s="124"/>
      <c r="C87" s="124"/>
      <c r="D87" s="124"/>
      <c r="E87" s="124"/>
      <c r="F87" s="124"/>
      <c r="G87" s="124"/>
      <c r="H87" s="124"/>
      <c r="I87" s="124"/>
      <c r="J87" s="124"/>
      <c r="K87" s="124"/>
      <c r="L87" s="124"/>
      <c r="M87" s="124" t="s">
        <v>206</v>
      </c>
      <c r="N87" s="190"/>
      <c r="O87" s="190"/>
      <c r="P87" s="190"/>
      <c r="Q87" s="124" t="s">
        <v>487</v>
      </c>
      <c r="R87" s="124"/>
      <c r="S87" s="124"/>
      <c r="T87" s="125" t="s">
        <v>206</v>
      </c>
      <c r="U87" s="204"/>
      <c r="V87" s="218"/>
      <c r="W87" s="218"/>
      <c r="X87" s="218"/>
      <c r="Y87" s="218"/>
      <c r="Z87" s="218"/>
      <c r="AA87" s="218"/>
      <c r="AB87" s="218"/>
      <c r="AC87" s="120" t="s">
        <v>540</v>
      </c>
      <c r="AD87" s="125" t="s">
        <v>206</v>
      </c>
      <c r="AE87" s="252"/>
      <c r="AF87" s="255"/>
      <c r="AG87" s="255"/>
      <c r="AH87" s="255"/>
      <c r="AI87" s="255"/>
      <c r="AJ87" s="255"/>
      <c r="AK87" s="124" t="s">
        <v>594</v>
      </c>
      <c r="AL87" s="120" t="s">
        <v>540</v>
      </c>
      <c r="AM87" s="124"/>
      <c r="AP87" s="270"/>
      <c r="AQ87" s="279"/>
      <c r="AR87" s="279"/>
    </row>
    <row r="88" spans="1:44">
      <c r="A88" s="124"/>
      <c r="B88" s="124"/>
      <c r="C88" s="124"/>
      <c r="D88" s="124"/>
      <c r="E88" s="124"/>
      <c r="F88" s="124"/>
      <c r="G88" s="124"/>
      <c r="H88" s="124"/>
      <c r="I88" s="124"/>
      <c r="J88" s="124"/>
      <c r="K88" s="124"/>
      <c r="L88" s="124"/>
      <c r="M88" s="124"/>
      <c r="N88" s="159"/>
      <c r="O88" s="159"/>
      <c r="P88" s="159"/>
      <c r="Q88" s="124"/>
      <c r="R88" s="124"/>
      <c r="S88" s="124"/>
      <c r="T88" s="125" t="s">
        <v>206</v>
      </c>
      <c r="U88" s="204"/>
      <c r="V88" s="218"/>
      <c r="W88" s="218"/>
      <c r="X88" s="218"/>
      <c r="Y88" s="218"/>
      <c r="Z88" s="218"/>
      <c r="AA88" s="218"/>
      <c r="AB88" s="218"/>
      <c r="AC88" s="120" t="s">
        <v>540</v>
      </c>
      <c r="AD88" s="125" t="s">
        <v>206</v>
      </c>
      <c r="AE88" s="252"/>
      <c r="AF88" s="255"/>
      <c r="AG88" s="255"/>
      <c r="AH88" s="255"/>
      <c r="AI88" s="255"/>
      <c r="AJ88" s="255"/>
      <c r="AK88" s="124" t="s">
        <v>594</v>
      </c>
      <c r="AL88" s="120" t="s">
        <v>540</v>
      </c>
      <c r="AM88" s="124"/>
      <c r="AP88" s="270"/>
      <c r="AQ88" s="279"/>
      <c r="AR88" s="279"/>
    </row>
    <row r="89" spans="1:44">
      <c r="A89" s="124"/>
      <c r="B89" s="124"/>
      <c r="C89" s="124"/>
      <c r="D89" s="124"/>
      <c r="E89" s="124"/>
      <c r="F89" s="124"/>
      <c r="G89" s="124"/>
      <c r="H89" s="124"/>
      <c r="I89" s="122"/>
      <c r="J89" s="122"/>
      <c r="K89" s="122"/>
      <c r="L89" s="122"/>
      <c r="M89" s="124" t="s">
        <v>206</v>
      </c>
      <c r="N89" s="190"/>
      <c r="O89" s="190"/>
      <c r="P89" s="190"/>
      <c r="Q89" s="124" t="s">
        <v>487</v>
      </c>
      <c r="R89" s="124"/>
      <c r="S89" s="124"/>
      <c r="T89" s="125" t="s">
        <v>206</v>
      </c>
      <c r="U89" s="204"/>
      <c r="V89" s="218"/>
      <c r="W89" s="218"/>
      <c r="X89" s="218"/>
      <c r="Y89" s="218"/>
      <c r="Z89" s="218"/>
      <c r="AA89" s="218"/>
      <c r="AB89" s="218"/>
      <c r="AC89" s="120" t="s">
        <v>540</v>
      </c>
      <c r="AD89" s="125" t="s">
        <v>206</v>
      </c>
      <c r="AE89" s="252"/>
      <c r="AF89" s="255"/>
      <c r="AG89" s="255"/>
      <c r="AH89" s="255"/>
      <c r="AI89" s="255"/>
      <c r="AJ89" s="255"/>
      <c r="AK89" s="124" t="s">
        <v>594</v>
      </c>
      <c r="AL89" s="120" t="s">
        <v>540</v>
      </c>
      <c r="AM89" s="124"/>
      <c r="AP89" s="270"/>
      <c r="AQ89" s="279"/>
      <c r="AR89" s="279"/>
    </row>
    <row r="90" spans="1:44">
      <c r="A90" s="124"/>
      <c r="B90" s="124"/>
      <c r="C90" s="124"/>
      <c r="D90" s="124"/>
      <c r="E90" s="124"/>
      <c r="F90" s="124"/>
      <c r="G90" s="124"/>
      <c r="H90" s="124"/>
      <c r="I90" s="124"/>
      <c r="J90" s="124"/>
      <c r="K90" s="124"/>
      <c r="L90" s="124"/>
      <c r="M90" s="124"/>
      <c r="N90" s="159"/>
      <c r="O90" s="159"/>
      <c r="P90" s="159"/>
      <c r="Q90" s="124"/>
      <c r="R90" s="124"/>
      <c r="S90" s="124"/>
      <c r="T90" s="125" t="s">
        <v>206</v>
      </c>
      <c r="U90" s="204"/>
      <c r="V90" s="218"/>
      <c r="W90" s="218"/>
      <c r="X90" s="218"/>
      <c r="Y90" s="218"/>
      <c r="Z90" s="218"/>
      <c r="AA90" s="218"/>
      <c r="AB90" s="218"/>
      <c r="AC90" s="120" t="s">
        <v>540</v>
      </c>
      <c r="AD90" s="125" t="s">
        <v>206</v>
      </c>
      <c r="AE90" s="252"/>
      <c r="AF90" s="255"/>
      <c r="AG90" s="255"/>
      <c r="AH90" s="255"/>
      <c r="AI90" s="255"/>
      <c r="AJ90" s="255"/>
      <c r="AK90" s="124" t="s">
        <v>594</v>
      </c>
      <c r="AL90" s="120" t="s">
        <v>540</v>
      </c>
      <c r="AM90" s="124"/>
      <c r="AP90" s="270"/>
      <c r="AQ90" s="279"/>
      <c r="AR90" s="279"/>
    </row>
    <row r="91" spans="1:44">
      <c r="A91" s="124"/>
      <c r="B91" s="124"/>
      <c r="C91" s="124"/>
      <c r="D91" s="124"/>
      <c r="E91" s="124"/>
      <c r="F91" s="124"/>
      <c r="G91" s="124"/>
      <c r="H91" s="124"/>
      <c r="I91" s="124"/>
      <c r="J91" s="124"/>
      <c r="K91" s="124"/>
      <c r="L91" s="124"/>
      <c r="M91" s="124" t="s">
        <v>206</v>
      </c>
      <c r="N91" s="190"/>
      <c r="O91" s="190"/>
      <c r="P91" s="190"/>
      <c r="Q91" s="124" t="s">
        <v>487</v>
      </c>
      <c r="R91" s="124"/>
      <c r="S91" s="124"/>
      <c r="T91" s="125" t="s">
        <v>206</v>
      </c>
      <c r="U91" s="204"/>
      <c r="V91" s="218"/>
      <c r="W91" s="218"/>
      <c r="X91" s="218"/>
      <c r="Y91" s="218"/>
      <c r="Z91" s="218"/>
      <c r="AA91" s="218"/>
      <c r="AB91" s="218"/>
      <c r="AC91" s="120" t="s">
        <v>540</v>
      </c>
      <c r="AD91" s="125" t="s">
        <v>206</v>
      </c>
      <c r="AE91" s="252"/>
      <c r="AF91" s="255"/>
      <c r="AG91" s="255"/>
      <c r="AH91" s="255"/>
      <c r="AI91" s="255"/>
      <c r="AJ91" s="255"/>
      <c r="AK91" s="124" t="s">
        <v>594</v>
      </c>
      <c r="AL91" s="120" t="s">
        <v>540</v>
      </c>
      <c r="AM91" s="124"/>
      <c r="AP91" s="270"/>
      <c r="AQ91" s="279"/>
      <c r="AR91" s="279"/>
    </row>
    <row r="92" spans="1:44">
      <c r="A92" s="124"/>
      <c r="B92" s="124"/>
      <c r="C92" s="124"/>
      <c r="D92" s="124"/>
      <c r="E92" s="124"/>
      <c r="F92" s="124"/>
      <c r="G92" s="124"/>
      <c r="H92" s="124"/>
      <c r="I92" s="122"/>
      <c r="J92" s="122"/>
      <c r="K92" s="122"/>
      <c r="L92" s="122"/>
      <c r="M92" s="124"/>
      <c r="N92" s="159"/>
      <c r="O92" s="159"/>
      <c r="P92" s="159"/>
      <c r="Q92" s="124"/>
      <c r="R92" s="124"/>
      <c r="S92" s="124"/>
      <c r="T92" s="125" t="s">
        <v>206</v>
      </c>
      <c r="U92" s="204"/>
      <c r="V92" s="218"/>
      <c r="W92" s="218"/>
      <c r="X92" s="218"/>
      <c r="Y92" s="218"/>
      <c r="Z92" s="218"/>
      <c r="AA92" s="218"/>
      <c r="AB92" s="218"/>
      <c r="AC92" s="120" t="s">
        <v>540</v>
      </c>
      <c r="AD92" s="125" t="s">
        <v>206</v>
      </c>
      <c r="AE92" s="252"/>
      <c r="AF92" s="255"/>
      <c r="AG92" s="255"/>
      <c r="AH92" s="255"/>
      <c r="AI92" s="255"/>
      <c r="AJ92" s="255"/>
      <c r="AK92" s="124" t="s">
        <v>594</v>
      </c>
      <c r="AL92" s="120" t="s">
        <v>540</v>
      </c>
      <c r="AM92" s="124"/>
      <c r="AP92" s="270"/>
      <c r="AQ92" s="279"/>
      <c r="AR92" s="279"/>
    </row>
    <row r="93" spans="1:44">
      <c r="A93" s="124"/>
      <c r="B93" s="124"/>
      <c r="C93" s="124"/>
      <c r="D93" s="124"/>
      <c r="E93" s="124"/>
      <c r="F93" s="124"/>
      <c r="G93" s="124"/>
      <c r="H93" s="124"/>
      <c r="I93" s="124"/>
      <c r="J93" s="124"/>
      <c r="K93" s="124"/>
      <c r="L93" s="124"/>
      <c r="M93" s="124" t="s">
        <v>206</v>
      </c>
      <c r="N93" s="190"/>
      <c r="O93" s="190"/>
      <c r="P93" s="190"/>
      <c r="Q93" s="124" t="s">
        <v>487</v>
      </c>
      <c r="R93" s="124"/>
      <c r="S93" s="124"/>
      <c r="T93" s="125" t="s">
        <v>206</v>
      </c>
      <c r="U93" s="204"/>
      <c r="V93" s="218"/>
      <c r="W93" s="218"/>
      <c r="X93" s="218"/>
      <c r="Y93" s="218"/>
      <c r="Z93" s="218"/>
      <c r="AA93" s="218"/>
      <c r="AB93" s="218"/>
      <c r="AC93" s="120" t="s">
        <v>540</v>
      </c>
      <c r="AD93" s="125" t="s">
        <v>206</v>
      </c>
      <c r="AE93" s="252"/>
      <c r="AF93" s="255"/>
      <c r="AG93" s="255"/>
      <c r="AH93" s="255"/>
      <c r="AI93" s="255"/>
      <c r="AJ93" s="255"/>
      <c r="AK93" s="124" t="s">
        <v>594</v>
      </c>
      <c r="AL93" s="120" t="s">
        <v>540</v>
      </c>
      <c r="AM93" s="124"/>
      <c r="AP93" s="270"/>
      <c r="AQ93" s="279"/>
      <c r="AR93" s="279"/>
    </row>
    <row r="94" spans="1:44">
      <c r="A94" s="124"/>
      <c r="B94" s="124"/>
      <c r="C94" s="124"/>
      <c r="D94" s="124"/>
      <c r="E94" s="124"/>
      <c r="F94" s="124"/>
      <c r="G94" s="124"/>
      <c r="H94" s="124"/>
      <c r="I94" s="124"/>
      <c r="J94" s="124"/>
      <c r="K94" s="124"/>
      <c r="L94" s="124"/>
      <c r="M94" s="124"/>
      <c r="N94" s="159"/>
      <c r="O94" s="159"/>
      <c r="P94" s="159"/>
      <c r="Q94" s="124"/>
      <c r="R94" s="124"/>
      <c r="S94" s="124"/>
      <c r="T94" s="125" t="s">
        <v>206</v>
      </c>
      <c r="U94" s="204"/>
      <c r="V94" s="218"/>
      <c r="W94" s="218"/>
      <c r="X94" s="218"/>
      <c r="Y94" s="218"/>
      <c r="Z94" s="218"/>
      <c r="AA94" s="218"/>
      <c r="AB94" s="218"/>
      <c r="AC94" s="120" t="s">
        <v>540</v>
      </c>
      <c r="AD94" s="125" t="s">
        <v>206</v>
      </c>
      <c r="AE94" s="252"/>
      <c r="AF94" s="255"/>
      <c r="AG94" s="255"/>
      <c r="AH94" s="255"/>
      <c r="AI94" s="255"/>
      <c r="AJ94" s="255"/>
      <c r="AK94" s="124" t="s">
        <v>594</v>
      </c>
      <c r="AL94" s="120" t="s">
        <v>540</v>
      </c>
      <c r="AM94" s="124"/>
      <c r="AP94" s="270"/>
      <c r="AQ94" s="279"/>
      <c r="AR94" s="279"/>
    </row>
    <row r="95" spans="1:44">
      <c r="A95" s="124"/>
      <c r="B95" s="124"/>
      <c r="C95" s="124"/>
      <c r="D95" s="124"/>
      <c r="E95" s="124"/>
      <c r="F95" s="124"/>
      <c r="G95" s="124"/>
      <c r="H95" s="124"/>
      <c r="I95" s="122"/>
      <c r="J95" s="122"/>
      <c r="K95" s="122"/>
      <c r="L95" s="122"/>
      <c r="M95" s="124" t="s">
        <v>206</v>
      </c>
      <c r="N95" s="190"/>
      <c r="O95" s="190"/>
      <c r="P95" s="190"/>
      <c r="Q95" s="124" t="s">
        <v>487</v>
      </c>
      <c r="R95" s="124"/>
      <c r="S95" s="124"/>
      <c r="T95" s="125" t="s">
        <v>206</v>
      </c>
      <c r="U95" s="204"/>
      <c r="V95" s="218"/>
      <c r="W95" s="218"/>
      <c r="X95" s="218"/>
      <c r="Y95" s="218"/>
      <c r="Z95" s="218"/>
      <c r="AA95" s="218"/>
      <c r="AB95" s="218"/>
      <c r="AC95" s="120" t="s">
        <v>540</v>
      </c>
      <c r="AD95" s="125" t="s">
        <v>206</v>
      </c>
      <c r="AE95" s="252"/>
      <c r="AF95" s="255"/>
      <c r="AG95" s="255"/>
      <c r="AH95" s="255"/>
      <c r="AI95" s="255"/>
      <c r="AJ95" s="255"/>
      <c r="AK95" s="124" t="s">
        <v>594</v>
      </c>
      <c r="AL95" s="120" t="s">
        <v>540</v>
      </c>
      <c r="AM95" s="124"/>
      <c r="AP95" s="270"/>
      <c r="AQ95" s="279"/>
      <c r="AR95" s="279"/>
    </row>
    <row r="96" spans="1:44">
      <c r="A96" s="124"/>
      <c r="B96" s="124"/>
      <c r="C96" s="124"/>
      <c r="D96" s="124"/>
      <c r="E96" s="124"/>
      <c r="F96" s="124"/>
      <c r="G96" s="124"/>
      <c r="H96" s="124"/>
      <c r="I96" s="124"/>
      <c r="J96" s="124"/>
      <c r="K96" s="124"/>
      <c r="L96" s="124"/>
      <c r="M96" s="124"/>
      <c r="N96" s="159"/>
      <c r="O96" s="159"/>
      <c r="P96" s="159"/>
      <c r="Q96" s="124"/>
      <c r="R96" s="124"/>
      <c r="S96" s="124"/>
      <c r="T96" s="125" t="s">
        <v>206</v>
      </c>
      <c r="U96" s="204"/>
      <c r="V96" s="218"/>
      <c r="W96" s="218"/>
      <c r="X96" s="218"/>
      <c r="Y96" s="218"/>
      <c r="Z96" s="218"/>
      <c r="AA96" s="218"/>
      <c r="AB96" s="218"/>
      <c r="AC96" s="120" t="s">
        <v>540</v>
      </c>
      <c r="AD96" s="125" t="s">
        <v>206</v>
      </c>
      <c r="AE96" s="252"/>
      <c r="AF96" s="255"/>
      <c r="AG96" s="255"/>
      <c r="AH96" s="255"/>
      <c r="AI96" s="255"/>
      <c r="AJ96" s="255"/>
      <c r="AK96" s="124" t="s">
        <v>594</v>
      </c>
      <c r="AL96" s="120" t="s">
        <v>540</v>
      </c>
      <c r="AM96" s="124"/>
      <c r="AP96" s="270"/>
      <c r="AQ96" s="279"/>
      <c r="AR96" s="279"/>
    </row>
    <row r="97" spans="1:61">
      <c r="A97" s="124"/>
      <c r="B97" s="124"/>
      <c r="C97" s="124"/>
      <c r="D97" s="124"/>
      <c r="E97" s="124"/>
      <c r="F97" s="124"/>
      <c r="G97" s="124"/>
      <c r="H97" s="124"/>
      <c r="I97" s="124"/>
      <c r="J97" s="124"/>
      <c r="K97" s="124"/>
      <c r="L97" s="124"/>
      <c r="M97" s="124" t="s">
        <v>206</v>
      </c>
      <c r="N97" s="190"/>
      <c r="O97" s="190"/>
      <c r="P97" s="190"/>
      <c r="Q97" s="124" t="s">
        <v>487</v>
      </c>
      <c r="R97" s="124"/>
      <c r="S97" s="124"/>
      <c r="T97" s="125" t="s">
        <v>206</v>
      </c>
      <c r="U97" s="204"/>
      <c r="V97" s="218"/>
      <c r="W97" s="218"/>
      <c r="X97" s="218"/>
      <c r="Y97" s="218"/>
      <c r="Z97" s="218"/>
      <c r="AA97" s="218"/>
      <c r="AB97" s="218"/>
      <c r="AC97" s="120" t="s">
        <v>540</v>
      </c>
      <c r="AD97" s="125" t="s">
        <v>206</v>
      </c>
      <c r="AE97" s="252"/>
      <c r="AF97" s="255"/>
      <c r="AG97" s="255"/>
      <c r="AH97" s="255"/>
      <c r="AI97" s="255"/>
      <c r="AJ97" s="255"/>
      <c r="AK97" s="124" t="s">
        <v>594</v>
      </c>
      <c r="AL97" s="120" t="s">
        <v>540</v>
      </c>
      <c r="AM97" s="124"/>
      <c r="AP97" s="270"/>
      <c r="AQ97" s="279"/>
      <c r="AR97" s="279"/>
    </row>
    <row r="98" spans="1:61">
      <c r="A98" s="124"/>
      <c r="B98" s="124"/>
      <c r="C98" s="124"/>
      <c r="D98" s="124"/>
      <c r="E98" s="124"/>
      <c r="F98" s="124"/>
      <c r="G98" s="124"/>
      <c r="H98" s="124"/>
      <c r="I98" s="124"/>
      <c r="J98" s="124"/>
      <c r="K98" s="124"/>
      <c r="L98" s="124"/>
      <c r="M98" s="124"/>
      <c r="N98" s="159"/>
      <c r="O98" s="159"/>
      <c r="P98" s="159"/>
      <c r="Q98" s="124"/>
      <c r="R98" s="124"/>
      <c r="S98" s="124"/>
      <c r="T98" s="125" t="s">
        <v>206</v>
      </c>
      <c r="U98" s="204"/>
      <c r="V98" s="218"/>
      <c r="W98" s="218"/>
      <c r="X98" s="218"/>
      <c r="Y98" s="218"/>
      <c r="Z98" s="218"/>
      <c r="AA98" s="218"/>
      <c r="AB98" s="218"/>
      <c r="AC98" s="120" t="s">
        <v>540</v>
      </c>
      <c r="AD98" s="125" t="s">
        <v>206</v>
      </c>
      <c r="AE98" s="252"/>
      <c r="AF98" s="255"/>
      <c r="AG98" s="255"/>
      <c r="AH98" s="255"/>
      <c r="AI98" s="255"/>
      <c r="AJ98" s="255"/>
      <c r="AK98" s="124" t="s">
        <v>594</v>
      </c>
      <c r="AL98" s="120" t="s">
        <v>540</v>
      </c>
      <c r="AM98" s="124"/>
      <c r="AP98" s="270"/>
      <c r="AQ98" s="279"/>
      <c r="AR98" s="279"/>
    </row>
    <row r="99" spans="1:61">
      <c r="A99" s="124"/>
      <c r="B99" s="124"/>
      <c r="C99" s="124"/>
      <c r="D99" s="124"/>
      <c r="E99" s="124"/>
      <c r="F99" s="124"/>
      <c r="G99" s="124"/>
      <c r="H99" s="124"/>
      <c r="I99" s="122"/>
      <c r="J99" s="122"/>
      <c r="K99" s="122"/>
      <c r="L99" s="122"/>
      <c r="M99" s="124" t="s">
        <v>206</v>
      </c>
      <c r="N99" s="190"/>
      <c r="O99" s="190"/>
      <c r="P99" s="190"/>
      <c r="Q99" s="124" t="s">
        <v>487</v>
      </c>
      <c r="R99" s="124"/>
      <c r="S99" s="124"/>
      <c r="T99" s="125" t="s">
        <v>206</v>
      </c>
      <c r="U99" s="204"/>
      <c r="V99" s="218"/>
      <c r="W99" s="218"/>
      <c r="X99" s="218"/>
      <c r="Y99" s="218"/>
      <c r="Z99" s="218"/>
      <c r="AA99" s="218"/>
      <c r="AB99" s="218"/>
      <c r="AC99" s="120" t="s">
        <v>540</v>
      </c>
      <c r="AD99" s="125" t="s">
        <v>206</v>
      </c>
      <c r="AE99" s="252"/>
      <c r="AF99" s="255"/>
      <c r="AG99" s="255"/>
      <c r="AH99" s="255"/>
      <c r="AI99" s="255"/>
      <c r="AJ99" s="255"/>
      <c r="AK99" s="124" t="s">
        <v>594</v>
      </c>
      <c r="AL99" s="120" t="s">
        <v>540</v>
      </c>
      <c r="AM99" s="124"/>
      <c r="AP99" s="270"/>
      <c r="AQ99" s="279"/>
      <c r="AR99" s="279"/>
    </row>
    <row r="100" spans="1:61">
      <c r="A100" s="124"/>
      <c r="B100" s="124"/>
      <c r="C100" s="124"/>
      <c r="D100" s="124"/>
      <c r="E100" s="124"/>
      <c r="F100" s="124"/>
      <c r="G100" s="124"/>
      <c r="H100" s="124"/>
      <c r="I100" s="124"/>
      <c r="J100" s="124"/>
      <c r="K100" s="124"/>
      <c r="L100" s="124"/>
      <c r="M100" s="124"/>
      <c r="N100" s="159"/>
      <c r="O100" s="159"/>
      <c r="P100" s="159"/>
      <c r="Q100" s="124"/>
      <c r="R100" s="124"/>
      <c r="S100" s="124"/>
      <c r="T100" s="125" t="s">
        <v>206</v>
      </c>
      <c r="U100" s="204"/>
      <c r="V100" s="218"/>
      <c r="W100" s="218"/>
      <c r="X100" s="218"/>
      <c r="Y100" s="218"/>
      <c r="Z100" s="218"/>
      <c r="AA100" s="218"/>
      <c r="AB100" s="218"/>
      <c r="AC100" s="120" t="s">
        <v>540</v>
      </c>
      <c r="AD100" s="125" t="s">
        <v>206</v>
      </c>
      <c r="AE100" s="252"/>
      <c r="AF100" s="255"/>
      <c r="AG100" s="255"/>
      <c r="AH100" s="255"/>
      <c r="AI100" s="255"/>
      <c r="AJ100" s="255"/>
      <c r="AK100" s="124" t="s">
        <v>594</v>
      </c>
      <c r="AL100" s="120" t="s">
        <v>540</v>
      </c>
      <c r="AM100" s="124"/>
      <c r="AP100" s="270"/>
      <c r="AQ100" s="279"/>
      <c r="AR100" s="279"/>
    </row>
    <row r="101" spans="1:61" s="119" customFormat="1" ht="2.25" customHeight="1">
      <c r="A101" s="130"/>
      <c r="B101" s="130"/>
      <c r="C101" s="130"/>
      <c r="D101" s="130"/>
      <c r="E101" s="130"/>
      <c r="F101" s="130"/>
      <c r="G101" s="130"/>
      <c r="H101" s="130"/>
      <c r="I101" s="130"/>
      <c r="J101" s="130"/>
      <c r="K101" s="130"/>
      <c r="L101" s="130"/>
      <c r="M101" s="130"/>
      <c r="N101" s="208"/>
      <c r="O101" s="208"/>
      <c r="P101" s="208"/>
      <c r="Q101" s="130"/>
      <c r="R101" s="130"/>
      <c r="S101" s="130"/>
      <c r="T101" s="213"/>
      <c r="U101" s="215"/>
      <c r="V101" s="215"/>
      <c r="W101" s="215"/>
      <c r="X101" s="215"/>
      <c r="Y101" s="215"/>
      <c r="Z101" s="215"/>
      <c r="AA101" s="215"/>
      <c r="AB101" s="215"/>
      <c r="AC101" s="248"/>
      <c r="AD101" s="213"/>
      <c r="AE101" s="253"/>
      <c r="AF101" s="253"/>
      <c r="AG101" s="253"/>
      <c r="AH101" s="253"/>
      <c r="AI101" s="253"/>
      <c r="AJ101" s="253"/>
      <c r="AK101" s="130"/>
      <c r="AL101" s="248"/>
      <c r="AM101" s="130"/>
      <c r="AN101" s="119"/>
      <c r="AO101" s="119"/>
      <c r="AP101" s="270"/>
      <c r="AQ101" s="286"/>
      <c r="AR101" s="286"/>
      <c r="AS101" s="119"/>
      <c r="AT101" s="119"/>
      <c r="AU101" s="119"/>
      <c r="AV101" s="119"/>
      <c r="AW101" s="119"/>
      <c r="AX101" s="119"/>
      <c r="AY101" s="119"/>
      <c r="AZ101" s="119"/>
      <c r="BA101" s="119"/>
      <c r="BB101" s="119"/>
      <c r="BC101" s="119"/>
      <c r="BD101" s="119"/>
      <c r="BE101" s="119"/>
      <c r="BF101" s="119"/>
      <c r="BG101" s="119"/>
      <c r="BH101" s="0"/>
      <c r="BI101" s="0"/>
    </row>
    <row r="102" spans="1:61" s="119" customFormat="1">
      <c r="A102" s="124"/>
      <c r="B102" s="124" t="s">
        <v>319</v>
      </c>
      <c r="C102" s="124"/>
      <c r="D102" s="124"/>
      <c r="E102" s="124"/>
      <c r="F102" s="124"/>
      <c r="G102" s="124"/>
      <c r="H102" s="124"/>
      <c r="I102" s="124"/>
      <c r="J102" s="124"/>
      <c r="K102" s="124"/>
      <c r="L102" s="124"/>
      <c r="M102" s="124"/>
      <c r="N102" s="124"/>
      <c r="O102" s="124"/>
      <c r="P102" s="124"/>
      <c r="Q102" s="124"/>
      <c r="R102" s="124"/>
      <c r="S102" s="124"/>
      <c r="T102" s="125" t="s">
        <v>206</v>
      </c>
      <c r="U102" s="204"/>
      <c r="V102" s="204"/>
      <c r="W102" s="204"/>
      <c r="X102" s="204"/>
      <c r="Y102" s="204"/>
      <c r="Z102" s="204"/>
      <c r="AA102" s="204"/>
      <c r="AB102" s="204"/>
      <c r="AC102" s="120" t="s">
        <v>540</v>
      </c>
      <c r="AD102" s="125" t="s">
        <v>206</v>
      </c>
      <c r="AE102" s="252"/>
      <c r="AF102" s="252"/>
      <c r="AG102" s="252"/>
      <c r="AH102" s="252"/>
      <c r="AI102" s="252"/>
      <c r="AJ102" s="252"/>
      <c r="AK102" s="124" t="s">
        <v>594</v>
      </c>
      <c r="AL102" s="120" t="s">
        <v>540</v>
      </c>
      <c r="AM102" s="124"/>
      <c r="AN102" s="119"/>
      <c r="AO102" s="119" t="str">
        <f>IF(COUNTA(U102:AB105)=0,"NG","OK")</f>
        <v>NG</v>
      </c>
      <c r="AP102" s="270" t="str">
        <f>IF(AO102="NG","用途を入力してください。","")</f>
        <v>用途を入力してください。</v>
      </c>
      <c r="AQ102" s="286"/>
      <c r="AR102" s="286"/>
      <c r="AS102" s="119"/>
      <c r="AT102" s="119"/>
      <c r="AU102" s="119"/>
      <c r="AV102" s="119"/>
      <c r="AW102" s="119"/>
      <c r="AX102" s="119"/>
      <c r="AY102" s="119"/>
      <c r="AZ102" s="119"/>
      <c r="BA102" s="119"/>
      <c r="BB102" s="119"/>
      <c r="BC102" s="119"/>
      <c r="BD102" s="119"/>
      <c r="BE102" s="119"/>
      <c r="BF102" s="119"/>
      <c r="BG102" s="119"/>
      <c r="BH102" s="0"/>
      <c r="BI102" s="0"/>
    </row>
    <row r="103" spans="1:61">
      <c r="A103" s="124"/>
      <c r="B103" s="124"/>
      <c r="C103" s="124"/>
      <c r="D103" s="124"/>
      <c r="E103" s="124"/>
      <c r="F103" s="124"/>
      <c r="G103" s="124"/>
      <c r="H103" s="124"/>
      <c r="I103" s="124"/>
      <c r="J103" s="124"/>
      <c r="K103" s="124"/>
      <c r="L103" s="124"/>
      <c r="M103" s="124"/>
      <c r="N103" s="124"/>
      <c r="O103" s="124"/>
      <c r="P103" s="124"/>
      <c r="Q103" s="124"/>
      <c r="R103" s="124"/>
      <c r="S103" s="124"/>
      <c r="T103" s="125" t="s">
        <v>206</v>
      </c>
      <c r="U103" s="204"/>
      <c r="V103" s="218"/>
      <c r="W103" s="218"/>
      <c r="X103" s="218"/>
      <c r="Y103" s="218"/>
      <c r="Z103" s="218"/>
      <c r="AA103" s="218"/>
      <c r="AB103" s="218"/>
      <c r="AC103" s="120" t="s">
        <v>540</v>
      </c>
      <c r="AD103" s="125" t="s">
        <v>206</v>
      </c>
      <c r="AE103" s="252"/>
      <c r="AF103" s="255"/>
      <c r="AG103" s="255"/>
      <c r="AH103" s="255"/>
      <c r="AI103" s="255"/>
      <c r="AJ103" s="255"/>
      <c r="AK103" s="124" t="s">
        <v>594</v>
      </c>
      <c r="AL103" s="120" t="s">
        <v>540</v>
      </c>
      <c r="AM103" s="124"/>
      <c r="AO103" s="118" t="str">
        <f>IF(COUNTA(AE102:AJ105)=0,"NG","OK")</f>
        <v>NG</v>
      </c>
      <c r="AP103" s="270" t="str">
        <f>IF(AO103="NG","用途別の床面積を入力してください。","")</f>
        <v>用途別の床面積を入力してください。</v>
      </c>
      <c r="AQ103" s="279"/>
      <c r="AR103" s="279"/>
      <c r="AV103" s="119"/>
      <c r="AW103" s="119"/>
      <c r="AX103" s="119"/>
      <c r="AY103" s="119"/>
      <c r="AZ103" s="119"/>
      <c r="BA103" s="119"/>
      <c r="BB103" s="119"/>
      <c r="BC103" s="119"/>
      <c r="BD103" s="119"/>
    </row>
    <row r="104" spans="1:61">
      <c r="A104" s="124"/>
      <c r="B104" s="124"/>
      <c r="C104" s="124"/>
      <c r="D104" s="124"/>
      <c r="E104" s="124"/>
      <c r="F104" s="124"/>
      <c r="G104" s="124"/>
      <c r="H104" s="124"/>
      <c r="I104" s="124"/>
      <c r="J104" s="124"/>
      <c r="K104" s="124"/>
      <c r="L104" s="124"/>
      <c r="M104" s="124"/>
      <c r="N104" s="124"/>
      <c r="O104" s="124"/>
      <c r="P104" s="124"/>
      <c r="Q104" s="124"/>
      <c r="R104" s="124"/>
      <c r="S104" s="124"/>
      <c r="T104" s="125" t="s">
        <v>206</v>
      </c>
      <c r="U104" s="204"/>
      <c r="V104" s="218"/>
      <c r="W104" s="218"/>
      <c r="X104" s="218"/>
      <c r="Y104" s="218"/>
      <c r="Z104" s="218"/>
      <c r="AA104" s="218"/>
      <c r="AB104" s="218"/>
      <c r="AC104" s="120" t="s">
        <v>540</v>
      </c>
      <c r="AD104" s="125" t="s">
        <v>206</v>
      </c>
      <c r="AE104" s="252"/>
      <c r="AF104" s="255"/>
      <c r="AG104" s="255"/>
      <c r="AH104" s="255"/>
      <c r="AI104" s="255"/>
      <c r="AJ104" s="255"/>
      <c r="AK104" s="124" t="s">
        <v>594</v>
      </c>
      <c r="AL104" s="120" t="s">
        <v>540</v>
      </c>
      <c r="AM104" s="124"/>
      <c r="AP104" s="270"/>
      <c r="AQ104" s="279"/>
      <c r="AR104" s="279"/>
      <c r="AV104" s="119"/>
      <c r="AW104" s="119"/>
      <c r="AX104" s="119"/>
      <c r="AY104" s="119"/>
      <c r="AZ104" s="119"/>
      <c r="BA104" s="119"/>
      <c r="BB104" s="119"/>
      <c r="BC104" s="119"/>
    </row>
    <row r="105" spans="1:61">
      <c r="A105" s="128"/>
      <c r="B105" s="128"/>
      <c r="C105" s="128"/>
      <c r="D105" s="128"/>
      <c r="E105" s="128"/>
      <c r="F105" s="128"/>
      <c r="G105" s="128"/>
      <c r="H105" s="128"/>
      <c r="I105" s="128"/>
      <c r="J105" s="128"/>
      <c r="K105" s="128"/>
      <c r="L105" s="128"/>
      <c r="M105" s="128"/>
      <c r="N105" s="128"/>
      <c r="O105" s="128"/>
      <c r="P105" s="128"/>
      <c r="Q105" s="128"/>
      <c r="R105" s="128"/>
      <c r="S105" s="128"/>
      <c r="T105" s="126" t="s">
        <v>206</v>
      </c>
      <c r="U105" s="216"/>
      <c r="V105" s="216"/>
      <c r="W105" s="216"/>
      <c r="X105" s="216"/>
      <c r="Y105" s="216"/>
      <c r="Z105" s="216"/>
      <c r="AA105" s="216"/>
      <c r="AB105" s="216"/>
      <c r="AC105" s="211" t="s">
        <v>540</v>
      </c>
      <c r="AD105" s="126" t="s">
        <v>206</v>
      </c>
      <c r="AE105" s="254"/>
      <c r="AF105" s="254"/>
      <c r="AG105" s="254"/>
      <c r="AH105" s="254"/>
      <c r="AI105" s="254"/>
      <c r="AJ105" s="254"/>
      <c r="AK105" s="128" t="s">
        <v>594</v>
      </c>
      <c r="AL105" s="211" t="s">
        <v>540</v>
      </c>
      <c r="AM105" s="128"/>
      <c r="AP105" s="270"/>
      <c r="AQ105" s="279"/>
      <c r="AR105" s="279"/>
      <c r="AZ105" s="119"/>
      <c r="BA105" s="119"/>
      <c r="BB105" s="119"/>
      <c r="BC105" s="119"/>
    </row>
    <row r="106" spans="1:61" ht="2.25" customHeight="1">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P106" s="270"/>
      <c r="AQ106" s="279"/>
      <c r="AR106" s="279"/>
    </row>
    <row r="107" spans="1:61">
      <c r="A107" s="124" t="s">
        <v>470</v>
      </c>
      <c r="B107" s="124"/>
      <c r="C107" s="124"/>
      <c r="D107" s="124"/>
      <c r="E107" s="124"/>
      <c r="F107" s="124"/>
      <c r="G107" s="124"/>
      <c r="H107" s="124"/>
      <c r="I107" s="124"/>
      <c r="J107" s="124"/>
      <c r="K107" s="197"/>
      <c r="L107" s="124" t="s">
        <v>474</v>
      </c>
      <c r="M107" s="134"/>
      <c r="N107" s="134"/>
      <c r="O107" s="134"/>
      <c r="P107" s="124"/>
      <c r="Q107" s="124"/>
      <c r="R107" s="124"/>
      <c r="S107" s="124"/>
      <c r="T107" s="124"/>
      <c r="U107" s="124"/>
      <c r="V107" s="124"/>
      <c r="W107" s="124"/>
      <c r="X107" s="124"/>
      <c r="Y107" s="197"/>
      <c r="Z107" s="124" t="s">
        <v>713</v>
      </c>
      <c r="AA107" s="134"/>
      <c r="AB107" s="134"/>
      <c r="AC107" s="134"/>
      <c r="AD107" s="124"/>
      <c r="AE107" s="124"/>
      <c r="AF107" s="124"/>
      <c r="AG107" s="124"/>
      <c r="AH107" s="124"/>
      <c r="AI107" s="124"/>
      <c r="AJ107" s="124"/>
      <c r="AK107" s="124"/>
      <c r="AL107" s="124"/>
      <c r="AM107" s="124"/>
      <c r="AP107" s="270"/>
      <c r="AQ107" s="279"/>
      <c r="AR107" s="279"/>
    </row>
    <row r="108" spans="1:61" ht="2.25" customHeight="1">
      <c r="A108" s="124"/>
      <c r="B108" s="124"/>
      <c r="C108" s="124"/>
      <c r="D108" s="124"/>
      <c r="E108" s="124"/>
      <c r="F108" s="124"/>
      <c r="G108" s="124"/>
      <c r="H108" s="124"/>
      <c r="I108" s="124"/>
      <c r="J108" s="124"/>
      <c r="K108" s="198"/>
      <c r="L108" s="124"/>
      <c r="M108" s="134"/>
      <c r="N108" s="134"/>
      <c r="O108" s="134"/>
      <c r="P108" s="124"/>
      <c r="Q108" s="124"/>
      <c r="R108" s="124"/>
      <c r="S108" s="124"/>
      <c r="T108" s="124"/>
      <c r="U108" s="124"/>
      <c r="V108" s="124"/>
      <c r="W108" s="124"/>
      <c r="X108" s="124"/>
      <c r="Y108" s="198"/>
      <c r="Z108" s="124"/>
      <c r="AA108" s="134"/>
      <c r="AB108" s="134"/>
      <c r="AC108" s="124"/>
      <c r="AD108" s="124"/>
      <c r="AE108" s="124"/>
      <c r="AF108" s="124"/>
      <c r="AG108" s="124"/>
      <c r="AH108" s="124"/>
      <c r="AI108" s="124"/>
      <c r="AJ108" s="124"/>
      <c r="AK108" s="124"/>
      <c r="AL108" s="124"/>
      <c r="AM108" s="124"/>
      <c r="AP108" s="270"/>
      <c r="AQ108" s="279"/>
      <c r="AR108" s="279"/>
    </row>
    <row r="109" spans="1:61">
      <c r="A109" s="124"/>
      <c r="B109" s="124"/>
      <c r="C109" s="124"/>
      <c r="D109" s="124"/>
      <c r="E109" s="124"/>
      <c r="F109" s="124"/>
      <c r="G109" s="124"/>
      <c r="H109" s="124"/>
      <c r="I109" s="124"/>
      <c r="J109" s="124"/>
      <c r="K109" s="197"/>
      <c r="L109" s="124" t="s">
        <v>494</v>
      </c>
      <c r="M109" s="134"/>
      <c r="N109" s="134"/>
      <c r="O109" s="134"/>
      <c r="P109" s="124"/>
      <c r="Q109" s="124"/>
      <c r="R109" s="124"/>
      <c r="S109" s="124"/>
      <c r="T109" s="125"/>
      <c r="U109" s="172"/>
      <c r="V109" s="172"/>
      <c r="W109" s="124" t="s">
        <v>746</v>
      </c>
      <c r="X109" s="134"/>
      <c r="Y109" s="197"/>
      <c r="Z109" s="124" t="s">
        <v>750</v>
      </c>
      <c r="AA109" s="134"/>
      <c r="AB109" s="134"/>
      <c r="AC109" s="134"/>
      <c r="AD109" s="124"/>
      <c r="AE109" s="124"/>
      <c r="AF109" s="124"/>
      <c r="AG109" s="125"/>
      <c r="AH109" s="134"/>
      <c r="AI109" s="172"/>
      <c r="AJ109" s="172"/>
      <c r="AK109" s="124" t="s">
        <v>487</v>
      </c>
      <c r="AL109" s="134"/>
      <c r="AM109" s="124"/>
      <c r="AO109" s="118" t="str">
        <f>IF(AND(K109="レ",U109=""),"NG",IF(AND(Y109="レ",AI109=""),"NG","OK"))</f>
        <v>OK</v>
      </c>
      <c r="AP109" s="270" t="str">
        <f>IF(AO109="NG","区画避難安全検証法又は階避難安全検証法が適用されている場合は対象の階を入力してください。","")</f>
        <v/>
      </c>
      <c r="AQ109" s="279"/>
      <c r="AR109" s="279"/>
    </row>
    <row r="110" spans="1:61" ht="2.25" customHeight="1">
      <c r="A110" s="124"/>
      <c r="B110" s="124"/>
      <c r="C110" s="124"/>
      <c r="D110" s="124"/>
      <c r="E110" s="124"/>
      <c r="F110" s="124"/>
      <c r="G110" s="124"/>
      <c r="H110" s="124"/>
      <c r="I110" s="124"/>
      <c r="J110" s="124"/>
      <c r="K110" s="198"/>
      <c r="L110" s="124"/>
      <c r="M110" s="134"/>
      <c r="N110" s="134"/>
      <c r="O110" s="13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P110" s="270"/>
      <c r="AQ110" s="279"/>
      <c r="AR110" s="279"/>
    </row>
    <row r="111" spans="1:61" ht="13.5" customHeight="1">
      <c r="A111" s="124"/>
      <c r="B111" s="124"/>
      <c r="C111" s="124"/>
      <c r="D111" s="124"/>
      <c r="E111" s="124"/>
      <c r="F111" s="124"/>
      <c r="G111" s="124"/>
      <c r="H111" s="124"/>
      <c r="I111" s="124"/>
      <c r="J111" s="124"/>
      <c r="K111" s="197"/>
      <c r="L111" s="124" t="s">
        <v>294</v>
      </c>
      <c r="M111" s="134"/>
      <c r="N111" s="134"/>
      <c r="O111" s="13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P111" s="270"/>
      <c r="AQ111" s="279"/>
      <c r="AR111" s="279"/>
    </row>
    <row r="112" spans="1:61" ht="2.25" customHeight="1">
      <c r="A112" s="124"/>
      <c r="B112" s="124"/>
      <c r="C112" s="124"/>
      <c r="D112" s="124"/>
      <c r="E112" s="124"/>
      <c r="F112" s="124"/>
      <c r="G112" s="124"/>
      <c r="H112" s="124"/>
      <c r="I112" s="124"/>
      <c r="J112" s="124"/>
      <c r="K112" s="198"/>
      <c r="L112" s="124"/>
      <c r="M112" s="134"/>
      <c r="N112" s="134"/>
      <c r="O112" s="13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P112" s="270"/>
      <c r="AQ112" s="279"/>
      <c r="AR112" s="279"/>
    </row>
    <row r="113" spans="1:61">
      <c r="A113" s="124"/>
      <c r="B113" s="124"/>
      <c r="C113" s="124"/>
      <c r="D113" s="124"/>
      <c r="E113" s="124"/>
      <c r="F113" s="124"/>
      <c r="G113" s="124"/>
      <c r="H113" s="124"/>
      <c r="I113" s="124"/>
      <c r="J113" s="124" t="s">
        <v>266</v>
      </c>
      <c r="K113" s="197"/>
      <c r="L113" s="124" t="s">
        <v>586</v>
      </c>
      <c r="M113" s="134"/>
      <c r="N113" s="134"/>
      <c r="O113" s="134"/>
      <c r="P113" s="209"/>
      <c r="Q113" s="209"/>
      <c r="R113" s="209"/>
      <c r="S113" s="209"/>
      <c r="T113" s="209"/>
      <c r="U113" s="209"/>
      <c r="V113" s="209"/>
      <c r="W113" s="209"/>
      <c r="X113" s="209"/>
      <c r="Y113" s="209"/>
      <c r="Z113" s="209"/>
      <c r="AA113" s="209"/>
      <c r="AB113" s="209"/>
      <c r="AC113" s="209"/>
      <c r="AD113" s="209"/>
      <c r="AE113" s="209"/>
      <c r="AF113" s="124" t="s">
        <v>540</v>
      </c>
      <c r="AG113" s="134"/>
      <c r="AH113" s="124"/>
      <c r="AI113" s="124"/>
      <c r="AJ113" s="124"/>
      <c r="AK113" s="124"/>
      <c r="AL113" s="124"/>
      <c r="AM113" s="124"/>
      <c r="AP113" s="270"/>
      <c r="AQ113" s="279"/>
      <c r="AR113" s="279"/>
    </row>
    <row r="114" spans="1:61" ht="2.25" customHeight="1">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P114" s="270"/>
      <c r="AQ114" s="279"/>
      <c r="AR114" s="279"/>
    </row>
    <row r="115" spans="1:61">
      <c r="A115" s="129" t="s">
        <v>144</v>
      </c>
      <c r="B115" s="129"/>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29"/>
      <c r="AL115" s="129"/>
      <c r="AM115" s="129"/>
      <c r="AP115" s="270"/>
      <c r="AQ115" s="279"/>
      <c r="AR115" s="279"/>
    </row>
    <row r="116" spans="1:61" ht="14.25" customHeight="1">
      <c r="A116" s="124"/>
      <c r="B116" s="141"/>
      <c r="C116" s="159"/>
      <c r="D116" s="159"/>
      <c r="E116" s="159"/>
      <c r="F116" s="159"/>
      <c r="G116" s="159"/>
      <c r="H116" s="172"/>
      <c r="I116" s="172"/>
      <c r="J116" s="172"/>
      <c r="K116" s="172"/>
      <c r="L116" s="124" t="s">
        <v>67</v>
      </c>
      <c r="M116" s="190"/>
      <c r="N116" s="190"/>
      <c r="O116" s="124" t="s">
        <v>606</v>
      </c>
      <c r="P116" s="190"/>
      <c r="Q116" s="190"/>
      <c r="R116" s="124" t="s">
        <v>402</v>
      </c>
      <c r="S116" s="124"/>
      <c r="T116" s="124"/>
      <c r="U116" s="125" t="s">
        <v>396</v>
      </c>
      <c r="V116" s="183"/>
      <c r="W116" s="183"/>
      <c r="X116" s="183"/>
      <c r="Y116" s="183"/>
      <c r="Z116" s="183"/>
      <c r="AA116" s="183"/>
      <c r="AB116" s="183"/>
      <c r="AC116" s="183"/>
      <c r="AD116" s="183"/>
      <c r="AE116" s="183"/>
      <c r="AF116" s="183"/>
      <c r="AG116" s="183"/>
      <c r="AH116" s="183"/>
      <c r="AI116" s="183"/>
      <c r="AJ116" s="183"/>
      <c r="AK116" s="183"/>
      <c r="AL116" s="124" t="s">
        <v>540</v>
      </c>
      <c r="AM116" s="124"/>
      <c r="AP116" s="270"/>
      <c r="AQ116" s="279"/>
      <c r="AR116" s="279"/>
    </row>
    <row r="117" spans="1:61" ht="14.25" customHeight="1">
      <c r="A117" s="124"/>
      <c r="B117" s="141"/>
      <c r="C117" s="159"/>
      <c r="D117" s="159"/>
      <c r="E117" s="159"/>
      <c r="F117" s="159"/>
      <c r="G117" s="159"/>
      <c r="H117" s="172"/>
      <c r="I117" s="172"/>
      <c r="J117" s="172"/>
      <c r="K117" s="172"/>
      <c r="L117" s="124" t="s">
        <v>67</v>
      </c>
      <c r="M117" s="190"/>
      <c r="N117" s="190"/>
      <c r="O117" s="124" t="s">
        <v>606</v>
      </c>
      <c r="P117" s="190"/>
      <c r="Q117" s="190"/>
      <c r="R117" s="124" t="s">
        <v>402</v>
      </c>
      <c r="S117" s="124"/>
      <c r="T117" s="124"/>
      <c r="U117" s="125" t="s">
        <v>396</v>
      </c>
      <c r="V117" s="183"/>
      <c r="W117" s="183"/>
      <c r="X117" s="183"/>
      <c r="Y117" s="183"/>
      <c r="Z117" s="183"/>
      <c r="AA117" s="183"/>
      <c r="AB117" s="183"/>
      <c r="AC117" s="183"/>
      <c r="AD117" s="183"/>
      <c r="AE117" s="183"/>
      <c r="AF117" s="183"/>
      <c r="AG117" s="183"/>
      <c r="AH117" s="183"/>
      <c r="AI117" s="183"/>
      <c r="AJ117" s="183"/>
      <c r="AK117" s="183"/>
      <c r="AL117" s="124" t="s">
        <v>540</v>
      </c>
      <c r="AM117" s="124"/>
      <c r="AP117" s="270"/>
      <c r="AQ117" s="279"/>
      <c r="AR117" s="279"/>
    </row>
    <row r="118" spans="1:61" ht="14.25" customHeight="1">
      <c r="A118" s="124"/>
      <c r="B118" s="141"/>
      <c r="C118" s="159"/>
      <c r="D118" s="159"/>
      <c r="E118" s="159"/>
      <c r="F118" s="159"/>
      <c r="G118" s="159"/>
      <c r="H118" s="172"/>
      <c r="I118" s="172"/>
      <c r="J118" s="172"/>
      <c r="K118" s="172"/>
      <c r="L118" s="124" t="s">
        <v>67</v>
      </c>
      <c r="M118" s="190"/>
      <c r="N118" s="190"/>
      <c r="O118" s="124" t="s">
        <v>606</v>
      </c>
      <c r="P118" s="190"/>
      <c r="Q118" s="190"/>
      <c r="R118" s="124" t="s">
        <v>402</v>
      </c>
      <c r="S118" s="124"/>
      <c r="T118" s="124"/>
      <c r="U118" s="125" t="s">
        <v>396</v>
      </c>
      <c r="V118" s="183"/>
      <c r="W118" s="183"/>
      <c r="X118" s="183"/>
      <c r="Y118" s="183"/>
      <c r="Z118" s="183"/>
      <c r="AA118" s="183"/>
      <c r="AB118" s="183"/>
      <c r="AC118" s="183"/>
      <c r="AD118" s="183"/>
      <c r="AE118" s="183"/>
      <c r="AF118" s="183"/>
      <c r="AG118" s="183"/>
      <c r="AH118" s="183"/>
      <c r="AI118" s="183"/>
      <c r="AJ118" s="183"/>
      <c r="AK118" s="183"/>
      <c r="AL118" s="124" t="s">
        <v>540</v>
      </c>
      <c r="AM118" s="124"/>
      <c r="AP118" s="270"/>
    </row>
    <row r="119" spans="1:61" s="119" customFormat="1" ht="14.25">
      <c r="A119" s="124"/>
      <c r="B119" s="141"/>
      <c r="C119" s="159"/>
      <c r="D119" s="159"/>
      <c r="E119" s="159"/>
      <c r="F119" s="159"/>
      <c r="G119" s="159"/>
      <c r="H119" s="171"/>
      <c r="I119" s="171"/>
      <c r="J119" s="171"/>
      <c r="K119" s="171"/>
      <c r="L119" s="124" t="s">
        <v>67</v>
      </c>
      <c r="M119" s="190"/>
      <c r="N119" s="190"/>
      <c r="O119" s="124" t="s">
        <v>606</v>
      </c>
      <c r="P119" s="190"/>
      <c r="Q119" s="190"/>
      <c r="R119" s="124" t="s">
        <v>402</v>
      </c>
      <c r="S119" s="124"/>
      <c r="T119" s="124"/>
      <c r="U119" s="125" t="s">
        <v>396</v>
      </c>
      <c r="V119" s="183"/>
      <c r="W119" s="183"/>
      <c r="X119" s="183"/>
      <c r="Y119" s="183"/>
      <c r="Z119" s="183"/>
      <c r="AA119" s="183"/>
      <c r="AB119" s="183"/>
      <c r="AC119" s="183"/>
      <c r="AD119" s="183"/>
      <c r="AE119" s="183"/>
      <c r="AF119" s="183"/>
      <c r="AG119" s="183"/>
      <c r="AH119" s="183"/>
      <c r="AI119" s="183"/>
      <c r="AJ119" s="183"/>
      <c r="AK119" s="183"/>
      <c r="AL119" s="124" t="s">
        <v>540</v>
      </c>
      <c r="AM119" s="124"/>
      <c r="AN119" s="119"/>
      <c r="AO119" s="119"/>
      <c r="AP119" s="270"/>
      <c r="AQ119" s="286"/>
      <c r="AR119" s="286"/>
      <c r="AS119" s="119"/>
      <c r="AT119" s="119"/>
      <c r="AU119" s="119"/>
      <c r="AV119" s="119"/>
      <c r="AW119" s="119"/>
      <c r="AX119" s="119"/>
      <c r="AY119" s="119"/>
      <c r="AZ119" s="119"/>
      <c r="BA119" s="119"/>
      <c r="BB119" s="119"/>
      <c r="BC119" s="119"/>
      <c r="BD119" s="119"/>
      <c r="BE119" s="119"/>
      <c r="BF119" s="119"/>
      <c r="BG119" s="119"/>
      <c r="BH119" s="0"/>
      <c r="BI119" s="0"/>
    </row>
    <row r="120" spans="1:61" s="119" customFormat="1" ht="2.25" customHeight="1">
      <c r="A120" s="128"/>
      <c r="B120" s="142"/>
      <c r="C120" s="160"/>
      <c r="D120" s="160"/>
      <c r="E120" s="160"/>
      <c r="F120" s="160"/>
      <c r="G120" s="160"/>
      <c r="H120" s="160"/>
      <c r="I120" s="180"/>
      <c r="J120" s="180"/>
      <c r="K120" s="180"/>
      <c r="L120" s="128"/>
      <c r="M120" s="180"/>
      <c r="N120" s="180"/>
      <c r="O120" s="128"/>
      <c r="P120" s="180"/>
      <c r="Q120" s="180"/>
      <c r="R120" s="128"/>
      <c r="S120" s="128"/>
      <c r="T120" s="128"/>
      <c r="U120" s="128"/>
      <c r="V120" s="219"/>
      <c r="W120" s="219"/>
      <c r="X120" s="219"/>
      <c r="Y120" s="219"/>
      <c r="Z120" s="219"/>
      <c r="AA120" s="219"/>
      <c r="AB120" s="219"/>
      <c r="AC120" s="219"/>
      <c r="AD120" s="219"/>
      <c r="AE120" s="219"/>
      <c r="AF120" s="219"/>
      <c r="AG120" s="219"/>
      <c r="AH120" s="219"/>
      <c r="AI120" s="219"/>
      <c r="AJ120" s="219"/>
      <c r="AK120" s="219"/>
      <c r="AL120" s="128"/>
      <c r="AM120" s="128"/>
      <c r="AN120" s="119"/>
      <c r="AO120" s="119"/>
      <c r="AP120" s="270"/>
      <c r="AQ120" s="286"/>
      <c r="AR120" s="286"/>
      <c r="AS120" s="119"/>
      <c r="AT120" s="119"/>
      <c r="AU120" s="119"/>
      <c r="AV120" s="119"/>
      <c r="AW120" s="119"/>
      <c r="AX120" s="119"/>
      <c r="AY120" s="119"/>
      <c r="AZ120" s="119"/>
      <c r="BA120" s="119"/>
      <c r="BB120" s="119"/>
      <c r="BC120" s="119"/>
      <c r="BD120" s="119"/>
      <c r="BE120" s="119"/>
      <c r="BF120" s="119"/>
      <c r="BG120" s="119"/>
      <c r="BH120" s="0"/>
      <c r="BI120" s="0"/>
    </row>
    <row r="121" spans="1:61">
      <c r="A121" s="124" t="s">
        <v>237</v>
      </c>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P121" s="270"/>
      <c r="AQ121" s="279"/>
      <c r="AR121" s="279"/>
      <c r="AV121" s="119"/>
      <c r="AW121" s="119"/>
      <c r="AX121" s="119"/>
      <c r="AY121" s="119"/>
      <c r="AZ121" s="119"/>
      <c r="BA121" s="119"/>
      <c r="BB121" s="119"/>
      <c r="BC121" s="119"/>
      <c r="BD121" s="119"/>
    </row>
    <row r="122" spans="1:61">
      <c r="A122" s="124"/>
      <c r="B122" s="124" t="s">
        <v>479</v>
      </c>
      <c r="C122" s="124"/>
      <c r="D122" s="124"/>
      <c r="E122" s="124"/>
      <c r="F122" s="124"/>
      <c r="G122" s="124"/>
      <c r="H122" s="124"/>
      <c r="I122" s="124"/>
      <c r="J122" s="124"/>
      <c r="K122" s="124"/>
      <c r="L122" s="124"/>
      <c r="M122" s="121"/>
      <c r="N122" s="177"/>
      <c r="O122" s="124" t="s">
        <v>226</v>
      </c>
      <c r="P122" s="125" t="s">
        <v>211</v>
      </c>
      <c r="Q122" s="177"/>
      <c r="R122" s="124" t="s">
        <v>455</v>
      </c>
      <c r="S122" s="124"/>
      <c r="T122" s="124"/>
      <c r="U122" s="124"/>
      <c r="V122" s="124"/>
      <c r="W122" s="124"/>
      <c r="X122" s="124"/>
      <c r="Y122" s="121"/>
      <c r="Z122" s="177"/>
      <c r="AA122" s="124" t="s">
        <v>628</v>
      </c>
      <c r="AB122" s="124"/>
      <c r="AC122" s="124"/>
      <c r="AD122" s="124"/>
      <c r="AE122" s="124"/>
      <c r="AF122" s="124"/>
      <c r="AG122" s="124"/>
      <c r="AH122" s="124"/>
      <c r="AI122" s="124"/>
      <c r="AJ122" s="124"/>
      <c r="AK122" s="124"/>
      <c r="AL122" s="124"/>
      <c r="AM122" s="124"/>
      <c r="AO122" s="119" t="str">
        <f>IF(AND(N122="",Z122=""),"NG","OK")</f>
        <v>NG</v>
      </c>
      <c r="AP122" s="270" t="str">
        <f>IF(AO122="NG","確認に要した図書の有無を入力してください。","")</f>
        <v>確認に要した図書の有無を入力してください。</v>
      </c>
      <c r="AQ122" s="279"/>
      <c r="AR122" s="279"/>
      <c r="AV122" s="119"/>
      <c r="AW122" s="119"/>
      <c r="AX122" s="119"/>
      <c r="AY122" s="119"/>
      <c r="AZ122" s="119"/>
      <c r="BA122" s="119"/>
      <c r="BB122" s="119"/>
      <c r="BC122" s="119"/>
    </row>
    <row r="123" spans="1:61" ht="2.25" customHeight="1">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P123" s="270"/>
      <c r="AQ123" s="279"/>
      <c r="AR123" s="279"/>
      <c r="AZ123" s="119"/>
      <c r="BA123" s="119"/>
      <c r="BB123" s="119"/>
      <c r="BC123" s="119"/>
    </row>
    <row r="124" spans="1:61">
      <c r="A124" s="124"/>
      <c r="B124" s="124" t="s">
        <v>465</v>
      </c>
      <c r="C124" s="124"/>
      <c r="D124" s="124"/>
      <c r="E124" s="124"/>
      <c r="F124" s="124"/>
      <c r="G124" s="124"/>
      <c r="H124" s="124"/>
      <c r="I124" s="124"/>
      <c r="J124" s="121"/>
      <c r="K124" s="124"/>
      <c r="L124" s="124"/>
      <c r="M124" s="121"/>
      <c r="N124" s="177"/>
      <c r="O124" s="124" t="s">
        <v>226</v>
      </c>
      <c r="P124" s="124"/>
      <c r="Q124" s="177"/>
      <c r="R124" s="124" t="s">
        <v>628</v>
      </c>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O124" s="119" t="str">
        <f>IF(AND(N124="",Q124=""),"NG","OK")</f>
        <v>NG</v>
      </c>
      <c r="AP124" s="270" t="str">
        <f>IF(AO124="NG","確認済証の有無を入力してください。","")</f>
        <v>確認済証の有無を入力してください。</v>
      </c>
      <c r="AQ124" s="279"/>
      <c r="AR124" s="279"/>
    </row>
    <row r="125" spans="1:61">
      <c r="A125" s="124"/>
      <c r="B125" s="124"/>
      <c r="C125" s="124"/>
      <c r="D125" s="124"/>
      <c r="E125" s="124"/>
      <c r="F125" s="124"/>
      <c r="G125" s="125"/>
      <c r="H125" s="125" t="s">
        <v>34</v>
      </c>
      <c r="I125" s="134"/>
      <c r="J125" s="134"/>
      <c r="K125" s="134"/>
      <c r="L125" s="201"/>
      <c r="M125" s="134"/>
      <c r="N125" s="134"/>
      <c r="O125" s="134"/>
      <c r="P125" s="134"/>
      <c r="Q125" s="134"/>
      <c r="R125" s="134"/>
      <c r="S125" s="172"/>
      <c r="T125" s="172"/>
      <c r="U125" s="172"/>
      <c r="V125" s="172"/>
      <c r="W125" s="134" t="s">
        <v>331</v>
      </c>
      <c r="X125" s="222"/>
      <c r="Y125" s="226"/>
      <c r="Z125" s="122" t="s">
        <v>577</v>
      </c>
      <c r="AA125" s="222"/>
      <c r="AB125" s="226"/>
      <c r="AC125" s="122" t="s">
        <v>216</v>
      </c>
      <c r="AD125" s="122"/>
      <c r="AE125" s="125" t="s">
        <v>448</v>
      </c>
      <c r="AF125" s="256"/>
      <c r="AG125" s="256"/>
      <c r="AH125" s="256"/>
      <c r="AI125" s="256"/>
      <c r="AJ125" s="256"/>
      <c r="AK125" s="256"/>
      <c r="AL125" s="124" t="s">
        <v>118</v>
      </c>
      <c r="AM125" s="124"/>
      <c r="AO125" s="119"/>
      <c r="AP125" s="270"/>
      <c r="AQ125" s="279"/>
      <c r="AR125" s="279"/>
    </row>
    <row r="126" spans="1:61">
      <c r="A126" s="124"/>
      <c r="B126" s="124"/>
      <c r="C126" s="124"/>
      <c r="D126" s="124"/>
      <c r="E126" s="124"/>
      <c r="F126" s="124"/>
      <c r="G126" s="125"/>
      <c r="H126" s="125" t="s">
        <v>221</v>
      </c>
      <c r="I126" s="134"/>
      <c r="J126" s="134"/>
      <c r="K126" s="134"/>
      <c r="L126" s="124"/>
      <c r="M126" s="206"/>
      <c r="N126" s="177"/>
      <c r="O126" s="124" t="s">
        <v>1549</v>
      </c>
      <c r="P126" s="124"/>
      <c r="Q126" s="124"/>
      <c r="R126" s="124"/>
      <c r="S126" s="121"/>
      <c r="T126" s="177"/>
      <c r="U126" s="134" t="s">
        <v>228</v>
      </c>
      <c r="V126" s="134"/>
      <c r="W126" s="134"/>
      <c r="X126" s="134"/>
      <c r="Y126" s="134"/>
      <c r="Z126" s="134"/>
      <c r="AA126" s="134"/>
      <c r="AB126" s="134"/>
      <c r="AC126" s="218"/>
      <c r="AD126" s="218"/>
      <c r="AE126" s="218"/>
      <c r="AF126" s="218"/>
      <c r="AG126" s="218"/>
      <c r="AH126" s="218"/>
      <c r="AI126" s="218"/>
      <c r="AJ126" s="218"/>
      <c r="AK126" s="218"/>
      <c r="AL126" s="134" t="s">
        <v>540</v>
      </c>
      <c r="AM126" s="124"/>
      <c r="AO126" s="119"/>
      <c r="AP126" s="270"/>
      <c r="AQ126" s="279"/>
      <c r="AR126" s="279"/>
    </row>
    <row r="127" spans="1:61" ht="3" customHeight="1">
      <c r="A127" s="124"/>
      <c r="B127" s="124"/>
      <c r="C127" s="124"/>
      <c r="D127" s="124"/>
      <c r="E127" s="124"/>
      <c r="F127" s="124"/>
      <c r="G127" s="124"/>
      <c r="H127" s="124"/>
      <c r="I127" s="124"/>
      <c r="J127" s="124"/>
      <c r="K127" s="124"/>
      <c r="L127" s="124"/>
      <c r="M127" s="124"/>
      <c r="N127" s="124"/>
      <c r="O127" s="124"/>
      <c r="P127" s="124"/>
      <c r="Q127" s="124"/>
      <c r="R127" s="124"/>
      <c r="S127" s="121"/>
      <c r="T127" s="124"/>
      <c r="U127" s="124"/>
      <c r="V127" s="124"/>
      <c r="W127" s="124"/>
      <c r="X127" s="124"/>
      <c r="Y127" s="121"/>
      <c r="Z127" s="124"/>
      <c r="AA127" s="124"/>
      <c r="AB127" s="124"/>
      <c r="AC127" s="124"/>
      <c r="AD127" s="124"/>
      <c r="AE127" s="124"/>
      <c r="AF127" s="124"/>
      <c r="AG127" s="124"/>
      <c r="AH127" s="124"/>
      <c r="AI127" s="124"/>
      <c r="AJ127" s="124"/>
      <c r="AK127" s="124"/>
      <c r="AL127" s="124"/>
      <c r="AM127" s="124"/>
      <c r="AP127" s="270"/>
      <c r="AQ127" s="279"/>
      <c r="AR127" s="279"/>
    </row>
    <row r="128" spans="1:61">
      <c r="A128" s="124"/>
      <c r="B128" s="124" t="s">
        <v>482</v>
      </c>
      <c r="C128" s="124"/>
      <c r="D128" s="124"/>
      <c r="E128" s="124"/>
      <c r="F128" s="124"/>
      <c r="G128" s="124"/>
      <c r="H128" s="124"/>
      <c r="I128" s="124"/>
      <c r="J128" s="124"/>
      <c r="K128" s="124"/>
      <c r="L128" s="124"/>
      <c r="M128" s="124"/>
      <c r="N128" s="177"/>
      <c r="O128" s="124" t="s">
        <v>226</v>
      </c>
      <c r="P128" s="124"/>
      <c r="Q128" s="177"/>
      <c r="R128" s="124" t="s">
        <v>628</v>
      </c>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O128" s="119" t="str">
        <f>IF(AND(N128="",Q128=""),"NG","OK")</f>
        <v>NG</v>
      </c>
      <c r="AP128" s="270" t="str">
        <f>IF(AO128="NG","完了検査に要した図書の有無を入力してください。","")</f>
        <v>完了検査に要した図書の有無を入力してください。</v>
      </c>
      <c r="AQ128" s="279"/>
      <c r="AR128" s="279"/>
    </row>
    <row r="129" spans="1:44" ht="3" customHeight="1">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34"/>
      <c r="W129" s="124"/>
      <c r="X129" s="124"/>
      <c r="Y129" s="124"/>
      <c r="Z129" s="124"/>
      <c r="AA129" s="124"/>
      <c r="AB129" s="124"/>
      <c r="AC129" s="124"/>
      <c r="AD129" s="124"/>
      <c r="AE129" s="124"/>
      <c r="AF129" s="124"/>
      <c r="AG129" s="124"/>
      <c r="AH129" s="124"/>
      <c r="AI129" s="124"/>
      <c r="AJ129" s="124"/>
      <c r="AK129" s="124"/>
      <c r="AL129" s="124"/>
      <c r="AM129" s="124"/>
      <c r="AP129" s="270"/>
      <c r="AQ129" s="279"/>
      <c r="AR129" s="279"/>
    </row>
    <row r="130" spans="1:44">
      <c r="A130" s="124"/>
      <c r="B130" s="124" t="s">
        <v>483</v>
      </c>
      <c r="C130" s="124"/>
      <c r="D130" s="124"/>
      <c r="E130" s="124"/>
      <c r="F130" s="124"/>
      <c r="G130" s="124"/>
      <c r="H130" s="124"/>
      <c r="I130" s="124"/>
      <c r="J130" s="121"/>
      <c r="K130" s="124"/>
      <c r="L130" s="124"/>
      <c r="M130" s="122"/>
      <c r="N130" s="177"/>
      <c r="O130" s="124" t="s">
        <v>226</v>
      </c>
      <c r="P130" s="124"/>
      <c r="Q130" s="177"/>
      <c r="R130" s="124" t="s">
        <v>628</v>
      </c>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O130" s="119" t="str">
        <f>IF(AND(N130="",Q130=""),"NG","OK")</f>
        <v>NG</v>
      </c>
      <c r="AP130" s="270" t="str">
        <f>IF(AO130="NG","検査済証の有無を入力してください。","")</f>
        <v>検査済証の有無を入力してください。</v>
      </c>
      <c r="AQ130" s="279"/>
      <c r="AR130" s="279"/>
    </row>
    <row r="131" spans="1:44">
      <c r="A131" s="124"/>
      <c r="B131" s="124"/>
      <c r="C131" s="124"/>
      <c r="D131" s="124"/>
      <c r="E131" s="124"/>
      <c r="F131" s="124"/>
      <c r="G131" s="125"/>
      <c r="H131" s="125" t="s">
        <v>34</v>
      </c>
      <c r="I131" s="134"/>
      <c r="J131" s="134"/>
      <c r="K131" s="134"/>
      <c r="L131" s="125"/>
      <c r="M131" s="207"/>
      <c r="N131" s="207"/>
      <c r="O131" s="207"/>
      <c r="P131" s="207"/>
      <c r="Q131" s="207"/>
      <c r="R131" s="134"/>
      <c r="S131" s="172"/>
      <c r="T131" s="172"/>
      <c r="U131" s="172"/>
      <c r="V131" s="172"/>
      <c r="W131" s="134" t="s">
        <v>331</v>
      </c>
      <c r="X131" s="190"/>
      <c r="Y131" s="227"/>
      <c r="Z131" s="122" t="s">
        <v>577</v>
      </c>
      <c r="AA131" s="190"/>
      <c r="AB131" s="227"/>
      <c r="AC131" s="122" t="s">
        <v>216</v>
      </c>
      <c r="AD131" s="122"/>
      <c r="AE131" s="125" t="s">
        <v>448</v>
      </c>
      <c r="AF131" s="256"/>
      <c r="AG131" s="256"/>
      <c r="AH131" s="256"/>
      <c r="AI131" s="256"/>
      <c r="AJ131" s="256"/>
      <c r="AK131" s="256"/>
      <c r="AL131" s="124" t="s">
        <v>118</v>
      </c>
      <c r="AM131" s="124"/>
      <c r="AO131" s="119"/>
      <c r="AP131" s="270"/>
      <c r="AQ131" s="279"/>
      <c r="AR131" s="279"/>
    </row>
    <row r="132" spans="1:44">
      <c r="A132" s="124"/>
      <c r="B132" s="124"/>
      <c r="C132" s="124"/>
      <c r="D132" s="124"/>
      <c r="E132" s="124"/>
      <c r="F132" s="124"/>
      <c r="G132" s="125"/>
      <c r="H132" s="125" t="s">
        <v>221</v>
      </c>
      <c r="I132" s="134"/>
      <c r="J132" s="134"/>
      <c r="K132" s="134"/>
      <c r="L132" s="124"/>
      <c r="M132" s="206"/>
      <c r="N132" s="177"/>
      <c r="O132" s="124" t="s">
        <v>1549</v>
      </c>
      <c r="P132" s="124"/>
      <c r="Q132" s="124"/>
      <c r="R132" s="124"/>
      <c r="S132" s="121"/>
      <c r="T132" s="177"/>
      <c r="U132" s="134" t="s">
        <v>228</v>
      </c>
      <c r="V132" s="134"/>
      <c r="W132" s="134"/>
      <c r="X132" s="134"/>
      <c r="Y132" s="134"/>
      <c r="Z132" s="134"/>
      <c r="AA132" s="134"/>
      <c r="AB132" s="134"/>
      <c r="AC132" s="218"/>
      <c r="AD132" s="218"/>
      <c r="AE132" s="218"/>
      <c r="AF132" s="218"/>
      <c r="AG132" s="218"/>
      <c r="AH132" s="218"/>
      <c r="AI132" s="218"/>
      <c r="AJ132" s="218"/>
      <c r="AK132" s="218"/>
      <c r="AL132" s="263" t="s">
        <v>540</v>
      </c>
      <c r="AM132" s="124"/>
      <c r="AO132" s="119"/>
      <c r="AP132" s="270"/>
      <c r="AQ132" s="279"/>
      <c r="AR132" s="279"/>
    </row>
    <row r="133" spans="1:44" ht="3" customHeight="1">
      <c r="A133" s="124"/>
      <c r="B133" s="124"/>
      <c r="C133" s="124"/>
      <c r="D133" s="124"/>
      <c r="E133" s="124"/>
      <c r="F133" s="124"/>
      <c r="G133" s="124"/>
      <c r="H133" s="124"/>
      <c r="I133" s="124"/>
      <c r="J133" s="124"/>
      <c r="K133" s="124"/>
      <c r="L133" s="124"/>
      <c r="M133" s="124"/>
      <c r="N133" s="124"/>
      <c r="O133" s="124"/>
      <c r="P133" s="124"/>
      <c r="Q133" s="124"/>
      <c r="R133" s="124"/>
      <c r="S133" s="121"/>
      <c r="T133" s="124"/>
      <c r="U133" s="124"/>
      <c r="V133" s="124"/>
      <c r="W133" s="124"/>
      <c r="X133" s="124"/>
      <c r="Y133" s="121"/>
      <c r="Z133" s="124"/>
      <c r="AA133" s="124"/>
      <c r="AB133" s="124"/>
      <c r="AC133" s="124"/>
      <c r="AD133" s="124"/>
      <c r="AE133" s="124"/>
      <c r="AF133" s="124"/>
      <c r="AG133" s="124"/>
      <c r="AH133" s="124"/>
      <c r="AI133" s="124"/>
      <c r="AJ133" s="124"/>
      <c r="AK133" s="124"/>
      <c r="AL133" s="124"/>
      <c r="AM133" s="124"/>
      <c r="AP133" s="270"/>
      <c r="AQ133" s="279"/>
      <c r="AR133" s="279"/>
    </row>
    <row r="134" spans="1:44">
      <c r="A134" s="124"/>
      <c r="B134" s="124" t="s">
        <v>485</v>
      </c>
      <c r="C134" s="124"/>
      <c r="D134" s="124"/>
      <c r="E134" s="124"/>
      <c r="F134" s="124"/>
      <c r="G134" s="124"/>
      <c r="H134" s="124"/>
      <c r="I134" s="124"/>
      <c r="J134" s="124"/>
      <c r="K134" s="124"/>
      <c r="L134" s="124"/>
      <c r="M134" s="124"/>
      <c r="N134" s="124"/>
      <c r="O134" s="124"/>
      <c r="P134" s="124"/>
      <c r="Q134" s="124"/>
      <c r="R134" s="124"/>
      <c r="S134" s="177"/>
      <c r="T134" s="124" t="s">
        <v>480</v>
      </c>
      <c r="U134" s="124"/>
      <c r="V134" s="177"/>
      <c r="W134" s="124" t="s">
        <v>24</v>
      </c>
      <c r="X134" s="124"/>
      <c r="Y134" s="124"/>
      <c r="Z134" s="124"/>
      <c r="AA134" s="124"/>
      <c r="AB134" s="124"/>
      <c r="AC134" s="124"/>
      <c r="AD134" s="124"/>
      <c r="AE134" s="124"/>
      <c r="AF134" s="124"/>
      <c r="AG134" s="124"/>
      <c r="AH134" s="124"/>
      <c r="AI134" s="124"/>
      <c r="AJ134" s="124"/>
      <c r="AK134" s="124"/>
      <c r="AL134" s="124"/>
      <c r="AM134" s="124"/>
      <c r="AO134" s="118" t="str">
        <f>IF(AND(S134="",V134=""),"NG","OK")</f>
        <v>NG</v>
      </c>
      <c r="AP134" s="270" t="str">
        <f>IF(AO134="NG","維持保全に関する準則又は計画の有無を入力してください。","")</f>
        <v>維持保全に関する準則又は計画の有無を入力してください。</v>
      </c>
      <c r="AQ134" s="279"/>
      <c r="AR134" s="279"/>
    </row>
    <row r="135" spans="1:44" ht="3" customHeight="1">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P135" s="270"/>
      <c r="AQ135" s="279"/>
      <c r="AR135" s="279"/>
    </row>
    <row r="136" spans="1:44">
      <c r="A136" s="124"/>
      <c r="B136" s="124" t="s">
        <v>31</v>
      </c>
      <c r="C136" s="124"/>
      <c r="D136" s="124"/>
      <c r="E136" s="124"/>
      <c r="F136" s="124"/>
      <c r="G136" s="124"/>
      <c r="H136" s="124"/>
      <c r="I136" s="124"/>
      <c r="J136" s="124"/>
      <c r="K136" s="124"/>
      <c r="L136" s="124"/>
      <c r="M136" s="124"/>
      <c r="N136" s="124"/>
      <c r="O136" s="124"/>
      <c r="P136" s="124"/>
      <c r="Q136" s="124"/>
      <c r="R136" s="124"/>
      <c r="S136" s="177"/>
      <c r="T136" s="124" t="s">
        <v>480</v>
      </c>
      <c r="U136" s="124"/>
      <c r="V136" s="177"/>
      <c r="W136" s="124" t="s">
        <v>24</v>
      </c>
      <c r="X136" s="124"/>
      <c r="Y136" s="177"/>
      <c r="Z136" s="124" t="s">
        <v>458</v>
      </c>
      <c r="AA136" s="124"/>
      <c r="AB136" s="124"/>
      <c r="AC136" s="124"/>
      <c r="AD136" s="124"/>
      <c r="AE136" s="124"/>
      <c r="AF136" s="124"/>
      <c r="AG136" s="124"/>
      <c r="AH136" s="124"/>
      <c r="AI136" s="124"/>
      <c r="AJ136" s="124"/>
      <c r="AK136" s="124"/>
      <c r="AL136" s="124"/>
      <c r="AM136" s="124"/>
      <c r="AO136" s="119" t="str">
        <f>IF(AND(S136="",V136="",Y136=""),"NG","OK")</f>
        <v>NG</v>
      </c>
      <c r="AP136" s="270" t="str">
        <f>IF(AO136="NG","前回の調査に関する書類の写しの有無を入力してください。","")</f>
        <v>前回の調査に関する書類の写しの有無を入力してください。</v>
      </c>
      <c r="AQ136" s="279"/>
      <c r="AR136" s="279"/>
    </row>
    <row r="137" spans="1:44" ht="2.25" customHeight="1">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P137" s="270"/>
      <c r="AQ137" s="279"/>
      <c r="AR137" s="279"/>
    </row>
    <row r="138" spans="1:44">
      <c r="A138" s="129" t="s">
        <v>229</v>
      </c>
      <c r="B138" s="129"/>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P138" s="270"/>
    </row>
    <row r="139" spans="1:44">
      <c r="A139" s="124"/>
      <c r="B139" s="143"/>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93"/>
      <c r="AG139" s="193"/>
      <c r="AH139" s="193"/>
      <c r="AI139" s="193"/>
      <c r="AJ139" s="193"/>
      <c r="AK139" s="193"/>
      <c r="AL139" s="193"/>
      <c r="AM139" s="193"/>
      <c r="AP139" s="270"/>
      <c r="AQ139" s="279"/>
      <c r="AR139" s="279"/>
    </row>
    <row r="140" spans="1:44">
      <c r="A140" s="12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93"/>
      <c r="AG140" s="193"/>
      <c r="AH140" s="193"/>
      <c r="AI140" s="193"/>
      <c r="AJ140" s="193"/>
      <c r="AK140" s="193"/>
      <c r="AL140" s="193"/>
      <c r="AM140" s="193"/>
      <c r="AP140" s="270"/>
      <c r="AQ140" s="279"/>
      <c r="AR140" s="279"/>
    </row>
    <row r="141" spans="1:44">
      <c r="A141" s="12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93"/>
      <c r="AG141" s="193"/>
      <c r="AH141" s="193"/>
      <c r="AI141" s="193"/>
      <c r="AJ141" s="193"/>
      <c r="AK141" s="193"/>
      <c r="AL141" s="193"/>
      <c r="AM141" s="193"/>
      <c r="AP141" s="270"/>
      <c r="AQ141" s="279"/>
      <c r="AR141" s="279"/>
    </row>
    <row r="142" spans="1:44">
      <c r="A142" s="12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93"/>
      <c r="AG142" s="193"/>
      <c r="AH142" s="193"/>
      <c r="AI142" s="193"/>
      <c r="AJ142" s="193"/>
      <c r="AK142" s="193"/>
      <c r="AL142" s="193"/>
      <c r="AM142" s="193"/>
      <c r="AP142" s="270"/>
      <c r="AQ142" s="279"/>
      <c r="AR142" s="279"/>
    </row>
    <row r="143" spans="1:44">
      <c r="A143" s="128"/>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45"/>
      <c r="AB143" s="145"/>
      <c r="AC143" s="145"/>
      <c r="AD143" s="145"/>
      <c r="AE143" s="145"/>
      <c r="AF143" s="257"/>
      <c r="AG143" s="257"/>
      <c r="AH143" s="257"/>
      <c r="AI143" s="257"/>
      <c r="AJ143" s="257"/>
      <c r="AK143" s="257"/>
      <c r="AL143" s="257"/>
      <c r="AM143" s="257"/>
      <c r="AP143" s="270"/>
      <c r="AQ143" s="279"/>
      <c r="AR143" s="279"/>
    </row>
    <row r="144" spans="1:44">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P144" s="270"/>
      <c r="AQ144" s="279"/>
      <c r="AR144" s="279"/>
    </row>
    <row r="145" spans="1:57">
      <c r="A145" s="122" t="s">
        <v>488</v>
      </c>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34"/>
      <c r="AG145" s="134"/>
      <c r="AH145" s="134"/>
      <c r="AI145" s="134"/>
      <c r="AJ145" s="134"/>
      <c r="AK145" s="134"/>
      <c r="AL145" s="134"/>
      <c r="AM145" s="134"/>
      <c r="AP145" s="270"/>
      <c r="AQ145" s="279"/>
      <c r="AR145" s="279"/>
    </row>
    <row r="146" spans="1:57">
      <c r="A146" s="124" t="s">
        <v>489</v>
      </c>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c r="AP146" s="270"/>
      <c r="AQ146" s="279"/>
      <c r="AR146" s="279"/>
    </row>
    <row r="147" spans="1:57">
      <c r="A147" s="124" t="s">
        <v>491</v>
      </c>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P147" s="270"/>
      <c r="AQ147" s="279"/>
      <c r="AR147" s="279"/>
    </row>
    <row r="148" spans="1:57">
      <c r="A148" s="124"/>
      <c r="B148" s="124" t="s">
        <v>96</v>
      </c>
      <c r="C148" s="124"/>
      <c r="D148" s="124"/>
      <c r="E148" s="124"/>
      <c r="F148" s="124"/>
      <c r="G148" s="124"/>
      <c r="H148" s="124"/>
      <c r="I148" s="124"/>
      <c r="J148" s="124"/>
      <c r="K148" s="124"/>
      <c r="L148" s="124"/>
      <c r="M148" s="124"/>
      <c r="N148" s="124"/>
      <c r="O148" s="124"/>
      <c r="P148" s="124"/>
      <c r="Q148" s="124"/>
      <c r="R148" s="124"/>
      <c r="S148" s="125" t="s">
        <v>354</v>
      </c>
      <c r="T148" s="125"/>
      <c r="U148" s="172"/>
      <c r="V148" s="172"/>
      <c r="W148" s="124" t="s">
        <v>331</v>
      </c>
      <c r="X148" s="222"/>
      <c r="Y148" s="222"/>
      <c r="Z148" s="124" t="s">
        <v>582</v>
      </c>
      <c r="AA148" s="222"/>
      <c r="AB148" s="222"/>
      <c r="AC148" s="124" t="s">
        <v>216</v>
      </c>
      <c r="AD148" s="124" t="s">
        <v>616</v>
      </c>
      <c r="AE148" s="124"/>
      <c r="AF148" s="124"/>
      <c r="AG148" s="124"/>
      <c r="AH148" s="124"/>
      <c r="AI148" s="124"/>
      <c r="AJ148" s="124"/>
      <c r="AK148" s="124"/>
      <c r="AL148" s="124"/>
      <c r="AM148" s="124"/>
      <c r="AO148" s="118" t="str">
        <f>IF(OR(,U148="",X148="",AA148=""),"NG","OK")</f>
        <v>NG</v>
      </c>
      <c r="AP148" s="270" t="str">
        <f>IF(AO148="NG","調査日を入力してください。","")</f>
        <v>調査日を入力してください。</v>
      </c>
      <c r="AQ148" s="279"/>
      <c r="AR148" s="279"/>
    </row>
    <row r="149" spans="1:57" ht="2.25" customHeight="1">
      <c r="A149" s="124"/>
      <c r="B149" s="124"/>
      <c r="C149" s="124"/>
      <c r="D149" s="124"/>
      <c r="E149" s="124"/>
      <c r="F149" s="124"/>
      <c r="G149" s="124"/>
      <c r="H149" s="124"/>
      <c r="I149" s="124"/>
      <c r="J149" s="124"/>
      <c r="K149" s="124"/>
      <c r="L149" s="124"/>
      <c r="M149" s="124"/>
      <c r="N149" s="124"/>
      <c r="O149" s="124"/>
      <c r="P149" s="124"/>
      <c r="Q149" s="124"/>
      <c r="R149" s="124"/>
      <c r="S149" s="125"/>
      <c r="T149" s="125"/>
      <c r="U149" s="201"/>
      <c r="V149" s="125"/>
      <c r="W149" s="124"/>
      <c r="X149" s="125"/>
      <c r="Y149" s="125"/>
      <c r="Z149" s="124"/>
      <c r="AA149" s="125"/>
      <c r="AB149" s="125"/>
      <c r="AC149" s="124"/>
      <c r="AD149" s="124"/>
      <c r="AE149" s="124"/>
      <c r="AF149" s="124"/>
      <c r="AG149" s="124"/>
      <c r="AH149" s="124"/>
      <c r="AI149" s="124"/>
      <c r="AJ149" s="124"/>
      <c r="AK149" s="124"/>
      <c r="AL149" s="124"/>
      <c r="AM149" s="124"/>
      <c r="AP149" s="270" t="str">
        <f>IF(AO149="NG","報告者氏名を入力してください。","")</f>
        <v/>
      </c>
      <c r="AQ149" s="279"/>
      <c r="AR149" s="279"/>
    </row>
    <row r="150" spans="1:57">
      <c r="A150" s="124"/>
      <c r="B150" s="124" t="s">
        <v>365</v>
      </c>
      <c r="C150" s="124"/>
      <c r="D150" s="124"/>
      <c r="E150" s="124"/>
      <c r="F150" s="124"/>
      <c r="G150" s="124"/>
      <c r="H150" s="124"/>
      <c r="I150" s="124"/>
      <c r="J150" s="124"/>
      <c r="K150" s="124"/>
      <c r="L150" s="124"/>
      <c r="M150" s="124"/>
      <c r="N150" s="177"/>
      <c r="O150" s="124" t="s">
        <v>616</v>
      </c>
      <c r="P150" s="124"/>
      <c r="Q150" s="124"/>
      <c r="R150" s="125" t="s">
        <v>206</v>
      </c>
      <c r="S150" s="172"/>
      <c r="T150" s="172"/>
      <c r="U150" s="172"/>
      <c r="V150" s="172"/>
      <c r="W150" s="124" t="s">
        <v>331</v>
      </c>
      <c r="X150" s="222"/>
      <c r="Y150" s="222"/>
      <c r="Z150" s="124" t="s">
        <v>582</v>
      </c>
      <c r="AA150" s="222"/>
      <c r="AB150" s="222"/>
      <c r="AC150" s="124" t="s">
        <v>216</v>
      </c>
      <c r="AD150" s="124"/>
      <c r="AE150" s="124"/>
      <c r="AF150" s="125" t="s">
        <v>1175</v>
      </c>
      <c r="AG150" s="124"/>
      <c r="AH150" s="177"/>
      <c r="AI150" s="124" t="s">
        <v>459</v>
      </c>
      <c r="AJ150" s="124"/>
      <c r="AK150" s="124"/>
      <c r="AL150" s="124"/>
      <c r="AM150" s="124"/>
      <c r="AP150" s="270"/>
      <c r="AQ150" s="279"/>
      <c r="AR150" s="279"/>
    </row>
    <row r="151" spans="1:57" ht="2.25" customHeight="1">
      <c r="A151" s="124"/>
      <c r="B151" s="124"/>
      <c r="C151" s="124"/>
      <c r="D151" s="124"/>
      <c r="E151" s="124"/>
      <c r="F151" s="124"/>
      <c r="G151" s="124"/>
      <c r="H151" s="124"/>
      <c r="I151" s="124"/>
      <c r="J151" s="124"/>
      <c r="K151" s="124"/>
      <c r="L151" s="124"/>
      <c r="M151" s="124"/>
      <c r="N151" s="124"/>
      <c r="O151" s="124"/>
      <c r="P151" s="124"/>
      <c r="Q151" s="124"/>
      <c r="R151" s="124"/>
      <c r="S151" s="125"/>
      <c r="T151" s="125"/>
      <c r="U151" s="201"/>
      <c r="V151" s="125"/>
      <c r="W151" s="124"/>
      <c r="X151" s="125"/>
      <c r="Y151" s="125"/>
      <c r="Z151" s="124"/>
      <c r="AA151" s="125"/>
      <c r="AB151" s="125"/>
      <c r="AC151" s="124"/>
      <c r="AD151" s="124"/>
      <c r="AE151" s="124"/>
      <c r="AF151" s="124"/>
      <c r="AG151" s="124"/>
      <c r="AH151" s="124"/>
      <c r="AI151" s="124"/>
      <c r="AJ151" s="124"/>
      <c r="AK151" s="124"/>
      <c r="AL151" s="124"/>
      <c r="AM151" s="124"/>
      <c r="AP151" s="270"/>
      <c r="AQ151" s="279"/>
      <c r="AR151" s="279"/>
    </row>
    <row r="152" spans="1:57">
      <c r="A152" s="124"/>
      <c r="B152" s="124" t="s">
        <v>159</v>
      </c>
      <c r="C152" s="124"/>
      <c r="D152" s="124"/>
      <c r="E152" s="124"/>
      <c r="F152" s="124"/>
      <c r="G152" s="124"/>
      <c r="H152" s="124"/>
      <c r="I152" s="124"/>
      <c r="J152" s="124"/>
      <c r="K152" s="124"/>
      <c r="L152" s="124"/>
      <c r="M152" s="124"/>
      <c r="N152" s="177"/>
      <c r="O152" s="124" t="s">
        <v>616</v>
      </c>
      <c r="P152" s="124"/>
      <c r="Q152" s="124"/>
      <c r="R152" s="125" t="s">
        <v>206</v>
      </c>
      <c r="S152" s="172"/>
      <c r="T152" s="172"/>
      <c r="U152" s="172"/>
      <c r="V152" s="172"/>
      <c r="W152" s="124" t="s">
        <v>331</v>
      </c>
      <c r="X152" s="222"/>
      <c r="Y152" s="222"/>
      <c r="Z152" s="124" t="s">
        <v>582</v>
      </c>
      <c r="AA152" s="222"/>
      <c r="AB152" s="222"/>
      <c r="AC152" s="124" t="s">
        <v>216</v>
      </c>
      <c r="AD152" s="124"/>
      <c r="AE152" s="124"/>
      <c r="AF152" s="125" t="s">
        <v>1175</v>
      </c>
      <c r="AG152" s="124"/>
      <c r="AH152" s="177"/>
      <c r="AI152" s="124" t="s">
        <v>459</v>
      </c>
      <c r="AJ152" s="124"/>
      <c r="AK152" s="124"/>
      <c r="AL152" s="124"/>
      <c r="AM152" s="124"/>
      <c r="AP152" s="270"/>
      <c r="AQ152" s="279"/>
      <c r="AR152" s="279"/>
    </row>
    <row r="153" spans="1:57" ht="2.25" customHeight="1">
      <c r="A153" s="124"/>
      <c r="B153" s="124"/>
      <c r="C153" s="124"/>
      <c r="D153" s="124"/>
      <c r="E153" s="124"/>
      <c r="F153" s="124"/>
      <c r="G153" s="124"/>
      <c r="H153" s="124"/>
      <c r="I153" s="124"/>
      <c r="J153" s="124"/>
      <c r="K153" s="124"/>
      <c r="L153" s="124"/>
      <c r="M153" s="124"/>
      <c r="N153" s="124"/>
      <c r="O153" s="124"/>
      <c r="P153" s="124"/>
      <c r="Q153" s="124"/>
      <c r="R153" s="124"/>
      <c r="S153" s="125"/>
      <c r="T153" s="125"/>
      <c r="U153" s="201"/>
      <c r="V153" s="125"/>
      <c r="W153" s="124"/>
      <c r="X153" s="125"/>
      <c r="Y153" s="125"/>
      <c r="Z153" s="124"/>
      <c r="AA153" s="125"/>
      <c r="AB153" s="125"/>
      <c r="AC153" s="124"/>
      <c r="AD153" s="124"/>
      <c r="AE153" s="124"/>
      <c r="AF153" s="124"/>
      <c r="AG153" s="124"/>
      <c r="AH153" s="124"/>
      <c r="AI153" s="124"/>
      <c r="AJ153" s="124"/>
      <c r="AK153" s="124"/>
      <c r="AL153" s="124"/>
      <c r="AM153" s="124"/>
      <c r="AP153" s="270"/>
      <c r="AQ153" s="279"/>
      <c r="AR153" s="279"/>
    </row>
    <row r="154" spans="1:57">
      <c r="A154" s="124"/>
      <c r="B154" s="124" t="s">
        <v>193</v>
      </c>
      <c r="C154" s="124"/>
      <c r="D154" s="124"/>
      <c r="E154" s="124"/>
      <c r="F154" s="124"/>
      <c r="G154" s="124"/>
      <c r="H154" s="124"/>
      <c r="I154" s="124"/>
      <c r="J154" s="124"/>
      <c r="K154" s="124"/>
      <c r="L154" s="124"/>
      <c r="M154" s="124"/>
      <c r="N154" s="177"/>
      <c r="O154" s="205" t="s">
        <v>616</v>
      </c>
      <c r="P154" s="124"/>
      <c r="Q154" s="124"/>
      <c r="R154" s="125" t="s">
        <v>206</v>
      </c>
      <c r="S154" s="172"/>
      <c r="T154" s="172"/>
      <c r="U154" s="172"/>
      <c r="V154" s="172"/>
      <c r="W154" s="124" t="s">
        <v>331</v>
      </c>
      <c r="X154" s="222"/>
      <c r="Y154" s="222"/>
      <c r="Z154" s="124" t="s">
        <v>582</v>
      </c>
      <c r="AA154" s="222"/>
      <c r="AB154" s="222"/>
      <c r="AC154" s="124" t="s">
        <v>216</v>
      </c>
      <c r="AD154" s="124"/>
      <c r="AE154" s="124"/>
      <c r="AF154" s="125" t="s">
        <v>1175</v>
      </c>
      <c r="AG154" s="124"/>
      <c r="AH154" s="177"/>
      <c r="AI154" s="124" t="s">
        <v>459</v>
      </c>
      <c r="AJ154" s="124"/>
      <c r="AK154" s="124"/>
      <c r="AL154" s="124"/>
      <c r="AM154" s="124"/>
      <c r="AP154" s="270"/>
      <c r="AQ154" s="279"/>
      <c r="AR154" s="279"/>
    </row>
    <row r="155" spans="1:57" ht="2.25" customHeight="1">
      <c r="A155" s="124"/>
      <c r="B155" s="124"/>
      <c r="C155" s="124"/>
      <c r="D155" s="124"/>
      <c r="E155" s="124"/>
      <c r="F155" s="124"/>
      <c r="G155" s="124"/>
      <c r="H155" s="124"/>
      <c r="I155" s="124"/>
      <c r="J155" s="124"/>
      <c r="K155" s="124"/>
      <c r="L155" s="124"/>
      <c r="M155" s="124"/>
      <c r="N155" s="124"/>
      <c r="O155" s="124"/>
      <c r="P155" s="124"/>
      <c r="Q155" s="124"/>
      <c r="R155" s="124"/>
      <c r="S155" s="125"/>
      <c r="T155" s="125"/>
      <c r="U155" s="201"/>
      <c r="V155" s="125"/>
      <c r="W155" s="124"/>
      <c r="X155" s="125"/>
      <c r="Y155" s="125"/>
      <c r="Z155" s="124"/>
      <c r="AA155" s="125"/>
      <c r="AB155" s="125"/>
      <c r="AC155" s="124"/>
      <c r="AD155" s="124"/>
      <c r="AE155" s="124"/>
      <c r="AF155" s="124"/>
      <c r="AG155" s="124"/>
      <c r="AH155" s="124"/>
      <c r="AI155" s="124"/>
      <c r="AJ155" s="124"/>
      <c r="AK155" s="124"/>
      <c r="AL155" s="124"/>
      <c r="AM155" s="124"/>
      <c r="AP155" s="270"/>
      <c r="AQ155" s="279"/>
      <c r="AR155" s="279"/>
    </row>
    <row r="156" spans="1:57">
      <c r="A156" s="124"/>
      <c r="B156" s="124" t="s">
        <v>239</v>
      </c>
      <c r="C156" s="124"/>
      <c r="D156" s="124"/>
      <c r="E156" s="124"/>
      <c r="F156" s="124"/>
      <c r="G156" s="124"/>
      <c r="H156" s="124"/>
      <c r="I156" s="124"/>
      <c r="J156" s="124"/>
      <c r="K156" s="124"/>
      <c r="L156" s="124"/>
      <c r="M156" s="124"/>
      <c r="N156" s="177"/>
      <c r="O156" s="205" t="s">
        <v>616</v>
      </c>
      <c r="P156" s="124"/>
      <c r="Q156" s="124"/>
      <c r="R156" s="125" t="s">
        <v>206</v>
      </c>
      <c r="S156" s="172"/>
      <c r="T156" s="172"/>
      <c r="U156" s="172"/>
      <c r="V156" s="172"/>
      <c r="W156" s="124" t="s">
        <v>331</v>
      </c>
      <c r="X156" s="222"/>
      <c r="Y156" s="222"/>
      <c r="Z156" s="124" t="s">
        <v>582</v>
      </c>
      <c r="AA156" s="222"/>
      <c r="AB156" s="222"/>
      <c r="AC156" s="124" t="s">
        <v>216</v>
      </c>
      <c r="AD156" s="124"/>
      <c r="AE156" s="124"/>
      <c r="AF156" s="125" t="s">
        <v>1175</v>
      </c>
      <c r="AG156" s="124"/>
      <c r="AH156" s="177"/>
      <c r="AI156" s="124" t="s">
        <v>459</v>
      </c>
      <c r="AJ156" s="124"/>
      <c r="AK156" s="124"/>
      <c r="AL156" s="124"/>
      <c r="AM156" s="124"/>
      <c r="AP156" s="270"/>
      <c r="AQ156" s="279"/>
      <c r="AR156" s="279"/>
    </row>
    <row r="157" spans="1:57" ht="2.25" customHeight="1">
      <c r="A157" s="128"/>
      <c r="B157" s="128"/>
      <c r="C157" s="128"/>
      <c r="D157" s="128"/>
      <c r="E157" s="128"/>
      <c r="F157" s="128"/>
      <c r="G157" s="128"/>
      <c r="H157" s="128"/>
      <c r="I157" s="128"/>
      <c r="J157" s="128"/>
      <c r="K157" s="128"/>
      <c r="L157" s="128"/>
      <c r="M157" s="128"/>
      <c r="N157" s="203"/>
      <c r="O157" s="128"/>
      <c r="P157" s="128"/>
      <c r="Q157" s="128"/>
      <c r="R157" s="128"/>
      <c r="S157" s="126"/>
      <c r="T157" s="128"/>
      <c r="U157" s="128"/>
      <c r="V157" s="128"/>
      <c r="W157" s="128"/>
      <c r="X157" s="128"/>
      <c r="Y157" s="128"/>
      <c r="Z157" s="126"/>
      <c r="AA157" s="126"/>
      <c r="AB157" s="128"/>
      <c r="AC157" s="128"/>
      <c r="AD157" s="128"/>
      <c r="AE157" s="128"/>
      <c r="AF157" s="128"/>
      <c r="AG157" s="128"/>
      <c r="AH157" s="203"/>
      <c r="AI157" s="128"/>
      <c r="AJ157" s="128"/>
      <c r="AK157" s="128"/>
      <c r="AL157" s="128"/>
      <c r="AM157" s="128"/>
      <c r="AP157" s="270"/>
      <c r="AQ157" s="279"/>
      <c r="AR157" s="279"/>
    </row>
    <row r="158" spans="1:57">
      <c r="A158" s="124" t="s">
        <v>496</v>
      </c>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P158" s="270"/>
      <c r="AQ158" s="279"/>
      <c r="AR158" s="279"/>
    </row>
    <row r="159" spans="1:57">
      <c r="A159" s="124" t="s">
        <v>499</v>
      </c>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P159" s="270"/>
      <c r="AQ159" s="279"/>
      <c r="AR159" s="279"/>
    </row>
    <row r="160" spans="1:57">
      <c r="A160" s="124"/>
      <c r="B160" s="124" t="s">
        <v>460</v>
      </c>
      <c r="C160" s="124"/>
      <c r="D160" s="124"/>
      <c r="E160" s="124"/>
      <c r="F160" s="124"/>
      <c r="G160" s="124"/>
      <c r="H160" s="124"/>
      <c r="I160" s="124"/>
      <c r="J160" s="124"/>
      <c r="K160" s="124"/>
      <c r="L160" s="202"/>
      <c r="M160" s="124" t="s">
        <v>463</v>
      </c>
      <c r="N160" s="124"/>
      <c r="O160" s="124"/>
      <c r="P160" s="124"/>
      <c r="Q160" s="124"/>
      <c r="R160" s="124"/>
      <c r="S160" s="124"/>
      <c r="T160" s="124"/>
      <c r="U160" s="125" t="s">
        <v>206</v>
      </c>
      <c r="V160" s="202"/>
      <c r="W160" s="124" t="s">
        <v>464</v>
      </c>
      <c r="X160" s="124"/>
      <c r="Y160" s="124"/>
      <c r="Z160" s="124"/>
      <c r="AA160" s="124"/>
      <c r="AB160" s="124"/>
      <c r="AC160" s="124"/>
      <c r="AD160" s="202"/>
      <c r="AE160" s="124" t="s">
        <v>443</v>
      </c>
      <c r="AF160" s="124"/>
      <c r="AG160" s="124"/>
      <c r="AH160" s="124"/>
      <c r="AI160" s="124"/>
      <c r="AJ160" s="124"/>
      <c r="AK160" s="124"/>
      <c r="AL160" s="124"/>
      <c r="AM160" s="124"/>
      <c r="AO160" s="119" t="str">
        <f>IF(L160=AD160,"NG",IF(AND(L160="",V160="レ"),"NG","OK"))</f>
        <v>NG</v>
      </c>
      <c r="AP160" s="270" t="str">
        <f>IF(AO160="NG","指摘の内容を正しく入力してください。","")</f>
        <v>指摘の内容を正しく入力してください。</v>
      </c>
      <c r="AQ160" s="279"/>
      <c r="AR160" s="279"/>
      <c r="AS160" s="294" t="str">
        <f>IF(AO160="NG","-",IF(AD160="レ","A",IF(AND(L160="レ",V160="レ"),"Aｷ",IF(AND(L160="レ",V160="",OR(L162="",R162="",U162="")),"C2","C1"))))</f>
        <v>-</v>
      </c>
      <c r="AT160" s="29"/>
      <c r="AU160" s="29"/>
      <c r="AV160" s="29"/>
      <c r="AW160" s="29"/>
      <c r="AX160" s="29"/>
      <c r="AY160" s="29"/>
      <c r="AZ160" s="29"/>
      <c r="BA160" s="29"/>
      <c r="BB160" s="29"/>
      <c r="BC160" s="29"/>
      <c r="BD160" s="29"/>
      <c r="BE160" s="29"/>
    </row>
    <row r="161" spans="1:57" ht="27" customHeight="1">
      <c r="A161" s="124"/>
      <c r="B161" s="140" t="s">
        <v>340</v>
      </c>
      <c r="C161" s="124"/>
      <c r="D161" s="124"/>
      <c r="E161" s="124"/>
      <c r="F161" s="124"/>
      <c r="G161" s="124"/>
      <c r="H161" s="124"/>
      <c r="I161" s="124"/>
      <c r="J161" s="124"/>
      <c r="K161" s="124"/>
      <c r="L161" s="192"/>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O161" s="118" t="str">
        <f>IF(AND(L160="レ",V160="",L161=""),"NG",IF(AND(L160="レ",V160="レ",L161=""),"NG","OK"))</f>
        <v>OK</v>
      </c>
      <c r="AP161" s="270" t="str">
        <f>IF(AO161="NG","要是正の指摘がある場合は指摘の概要を入力してください。","")</f>
        <v/>
      </c>
      <c r="AQ161" s="279"/>
      <c r="AR161" s="279"/>
      <c r="AT161" s="29"/>
      <c r="AU161" s="29"/>
      <c r="AV161" s="29"/>
      <c r="AW161" s="29"/>
      <c r="AX161" s="29"/>
      <c r="AY161" s="29"/>
      <c r="AZ161" s="29"/>
      <c r="BA161" s="29"/>
      <c r="BB161" s="29"/>
      <c r="BC161" s="29"/>
      <c r="BD161" s="29"/>
      <c r="BE161" s="29"/>
    </row>
    <row r="162" spans="1:57">
      <c r="A162" s="124"/>
      <c r="B162" s="124" t="s">
        <v>558</v>
      </c>
      <c r="C162" s="124"/>
      <c r="D162" s="124"/>
      <c r="E162" s="124"/>
      <c r="F162" s="124"/>
      <c r="G162" s="124"/>
      <c r="H162" s="124"/>
      <c r="I162" s="124"/>
      <c r="J162" s="124"/>
      <c r="K162" s="124"/>
      <c r="L162" s="202"/>
      <c r="M162" s="124" t="s">
        <v>480</v>
      </c>
      <c r="N162" s="124"/>
      <c r="O162" s="125" t="s">
        <v>206</v>
      </c>
      <c r="P162" s="125" t="s">
        <v>354</v>
      </c>
      <c r="Q162" s="125"/>
      <c r="R162" s="172"/>
      <c r="S162" s="172"/>
      <c r="T162" s="124" t="s">
        <v>331</v>
      </c>
      <c r="U162" s="172"/>
      <c r="V162" s="172"/>
      <c r="W162" s="124" t="s">
        <v>577</v>
      </c>
      <c r="X162" s="124" t="s">
        <v>617</v>
      </c>
      <c r="Y162" s="124"/>
      <c r="Z162" s="124"/>
      <c r="AA162" s="124"/>
      <c r="AB162" s="124"/>
      <c r="AC162" s="124"/>
      <c r="AD162" s="202"/>
      <c r="AE162" s="124" t="s">
        <v>24</v>
      </c>
      <c r="AF162" s="124"/>
      <c r="AG162" s="124"/>
      <c r="AH162" s="124"/>
      <c r="AI162" s="124"/>
      <c r="AJ162" s="124"/>
      <c r="AK162" s="124"/>
      <c r="AL162" s="124"/>
      <c r="AM162" s="124"/>
      <c r="AO162" s="118" t="str">
        <f>IF(AND(L162="レ",AD162="レ"),"NG",IF(AND(AD160="レ",L162="レ"),"NG",IF(AND(L160="レ",V160="",L162="",AD162=""),"NG","OK")))</f>
        <v>OK</v>
      </c>
      <c r="AP162" s="270" t="str">
        <f>IF(AO162="NG","改善予定の有無を正しく入力してください。","")</f>
        <v/>
      </c>
      <c r="AQ162" s="279"/>
      <c r="AR162" s="279"/>
      <c r="AT162" s="29"/>
      <c r="AU162" s="29"/>
      <c r="AV162" s="29"/>
      <c r="AW162" s="29"/>
      <c r="AX162" s="29"/>
      <c r="AY162" s="29"/>
      <c r="AZ162" s="29"/>
      <c r="BA162" s="29"/>
      <c r="BB162" s="29"/>
      <c r="BC162" s="29"/>
      <c r="BD162" s="29"/>
      <c r="BE162" s="29"/>
    </row>
    <row r="163" spans="1:57">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O163" s="118" t="str">
        <f>IF(AND(L160="レ",V160="",OR(L162="",R162="",U162="")),"NG","OK")</f>
        <v>OK</v>
      </c>
      <c r="AP163" s="270" t="str">
        <f>IF(AO163="NG","要是正の指摘（既存不適格を除く）がある場合は改善予定をご検討のうえ提出してください。","")</f>
        <v/>
      </c>
      <c r="AQ163" s="279"/>
      <c r="AR163" s="279"/>
      <c r="AT163" s="29"/>
      <c r="AU163" s="29"/>
      <c r="AV163" s="29"/>
      <c r="AW163" s="29"/>
      <c r="AX163" s="29"/>
      <c r="AY163" s="29"/>
      <c r="AZ163" s="29"/>
      <c r="BA163" s="29"/>
      <c r="BB163" s="29"/>
      <c r="BC163" s="29"/>
      <c r="BD163" s="29"/>
      <c r="BE163" s="29"/>
    </row>
    <row r="164" spans="1:57">
      <c r="A164" s="124" t="s">
        <v>500</v>
      </c>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P164" s="270"/>
      <c r="AQ164" s="279"/>
      <c r="AR164" s="279"/>
      <c r="AT164" s="29"/>
      <c r="AU164" s="29"/>
      <c r="AV164" s="29"/>
      <c r="AW164" s="29"/>
      <c r="AX164" s="29"/>
      <c r="AY164" s="29"/>
      <c r="AZ164" s="29"/>
      <c r="BA164" s="29"/>
      <c r="BB164" s="29"/>
      <c r="BC164" s="29"/>
      <c r="BD164" s="29"/>
      <c r="BE164" s="29"/>
    </row>
    <row r="165" spans="1:57">
      <c r="A165" s="124"/>
      <c r="B165" s="124" t="s">
        <v>460</v>
      </c>
      <c r="C165" s="124"/>
      <c r="D165" s="124"/>
      <c r="E165" s="124"/>
      <c r="F165" s="124"/>
      <c r="G165" s="124"/>
      <c r="H165" s="124"/>
      <c r="I165" s="124"/>
      <c r="J165" s="124"/>
      <c r="K165" s="124"/>
      <c r="L165" s="202"/>
      <c r="M165" s="124" t="s">
        <v>463</v>
      </c>
      <c r="N165" s="124"/>
      <c r="O165" s="124"/>
      <c r="P165" s="124"/>
      <c r="Q165" s="124"/>
      <c r="R165" s="124"/>
      <c r="S165" s="124"/>
      <c r="T165" s="124"/>
      <c r="U165" s="125" t="s">
        <v>206</v>
      </c>
      <c r="V165" s="202"/>
      <c r="W165" s="124" t="s">
        <v>464</v>
      </c>
      <c r="X165" s="124"/>
      <c r="Y165" s="124"/>
      <c r="Z165" s="124"/>
      <c r="AA165" s="124"/>
      <c r="AB165" s="124"/>
      <c r="AC165" s="124"/>
      <c r="AD165" s="202"/>
      <c r="AE165" s="124" t="s">
        <v>443</v>
      </c>
      <c r="AF165" s="124"/>
      <c r="AG165" s="124"/>
      <c r="AH165" s="124"/>
      <c r="AI165" s="124"/>
      <c r="AJ165" s="124"/>
      <c r="AK165" s="124"/>
      <c r="AL165" s="124"/>
      <c r="AM165" s="124"/>
      <c r="AO165" s="119" t="str">
        <f>IF(L165=AD165,"NG",IF(AND(L165="",V165="レ"),"NG","OK"))</f>
        <v>NG</v>
      </c>
      <c r="AP165" s="270" t="str">
        <f>IF(AO165="NG","指摘の内容を正しく入力してください。","")</f>
        <v>指摘の内容を正しく入力してください。</v>
      </c>
      <c r="AQ165" s="279"/>
      <c r="AR165" s="279"/>
      <c r="AS165" s="294" t="str">
        <f>IF(AO165="NG","-",IF(AD165="レ","A",IF(AND(L165="レ",V165="レ"),"Aｷ",IF(AND(L165="レ",V165="",OR(L167="",R167="",U167="")),"C2","C1"))))</f>
        <v>-</v>
      </c>
      <c r="AT165" s="29"/>
      <c r="AU165" s="29"/>
      <c r="AV165" s="29"/>
      <c r="AW165" s="29"/>
      <c r="AX165" s="29"/>
      <c r="AY165" s="29"/>
      <c r="AZ165" s="29"/>
      <c r="BA165" s="29"/>
      <c r="BB165" s="29"/>
      <c r="BC165" s="29"/>
      <c r="BD165" s="29"/>
      <c r="BE165" s="29"/>
    </row>
    <row r="166" spans="1:57" ht="27" customHeight="1">
      <c r="A166" s="124"/>
      <c r="B166" s="140" t="s">
        <v>340</v>
      </c>
      <c r="C166" s="124"/>
      <c r="D166" s="124"/>
      <c r="E166" s="124"/>
      <c r="F166" s="124"/>
      <c r="G166" s="124"/>
      <c r="H166" s="124"/>
      <c r="I166" s="124"/>
      <c r="J166" s="124"/>
      <c r="K166" s="124"/>
      <c r="L166" s="192"/>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c r="AK166" s="200"/>
      <c r="AL166" s="200"/>
      <c r="AM166" s="200"/>
      <c r="AO166" s="118" t="str">
        <f>IF(AND(L165="レ",V165="",L166=""),"NG",IF(AND(L165="レ",V165="レ",L166=""),"NG","OK"))</f>
        <v>OK</v>
      </c>
      <c r="AP166" s="270" t="str">
        <f>IF(AO166="NG","要是正の指摘がある場合は指摘の概要を入力してください。","")</f>
        <v/>
      </c>
      <c r="AQ166" s="279"/>
      <c r="AR166" s="279"/>
      <c r="AT166" s="29"/>
      <c r="AU166" s="29"/>
      <c r="AV166" s="29"/>
      <c r="AW166" s="29"/>
      <c r="AX166" s="29"/>
      <c r="AY166" s="29"/>
      <c r="AZ166" s="29"/>
      <c r="BA166" s="29"/>
      <c r="BB166" s="29"/>
      <c r="BC166" s="29"/>
      <c r="BD166" s="29"/>
      <c r="BE166" s="29"/>
    </row>
    <row r="167" spans="1:57">
      <c r="A167" s="124"/>
      <c r="B167" s="124" t="s">
        <v>558</v>
      </c>
      <c r="C167" s="124"/>
      <c r="D167" s="124"/>
      <c r="E167" s="124"/>
      <c r="F167" s="124"/>
      <c r="G167" s="124"/>
      <c r="H167" s="124"/>
      <c r="I167" s="124"/>
      <c r="J167" s="124"/>
      <c r="K167" s="124"/>
      <c r="L167" s="202"/>
      <c r="M167" s="124" t="s">
        <v>480</v>
      </c>
      <c r="N167" s="124"/>
      <c r="O167" s="125" t="s">
        <v>206</v>
      </c>
      <c r="P167" s="125" t="s">
        <v>354</v>
      </c>
      <c r="Q167" s="125"/>
      <c r="R167" s="172"/>
      <c r="S167" s="172"/>
      <c r="T167" s="124" t="s">
        <v>331</v>
      </c>
      <c r="U167" s="172"/>
      <c r="V167" s="172"/>
      <c r="W167" s="124" t="s">
        <v>577</v>
      </c>
      <c r="X167" s="124" t="s">
        <v>617</v>
      </c>
      <c r="Y167" s="124"/>
      <c r="Z167" s="124"/>
      <c r="AA167" s="124"/>
      <c r="AB167" s="124"/>
      <c r="AC167" s="124"/>
      <c r="AD167" s="202"/>
      <c r="AE167" s="124" t="s">
        <v>24</v>
      </c>
      <c r="AF167" s="124"/>
      <c r="AG167" s="124"/>
      <c r="AH167" s="124"/>
      <c r="AI167" s="124"/>
      <c r="AJ167" s="124"/>
      <c r="AK167" s="124"/>
      <c r="AL167" s="124"/>
      <c r="AM167" s="124"/>
      <c r="AO167" s="118" t="str">
        <f>IF(AND(L167="レ",AD167="レ"),"NG",IF(AND(AD165="レ",L167="レ"),"NG",IF(AND(L165="レ",V165="",L167="",AD167=""),"NG","OK")))</f>
        <v>OK</v>
      </c>
      <c r="AP167" s="270" t="str">
        <f>IF(AO167="NG","改善予定の有無を正しく入力してください。","")</f>
        <v/>
      </c>
      <c r="AQ167" s="279"/>
      <c r="AR167" s="279"/>
    </row>
    <row r="168" spans="1:57">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c r="AO168" s="118" t="str">
        <f>IF(AND(L165="レ",V165="",OR(L167="",R167="",U167="")),"NG","OK")</f>
        <v>OK</v>
      </c>
      <c r="AP168" s="270" t="str">
        <f>IF(AO168="NG","要是正の指摘（既存不適格を除く）がある場合は改善予定をご検討のうえ提出してください。","")</f>
        <v/>
      </c>
      <c r="AQ168" s="279"/>
      <c r="AR168" s="279"/>
    </row>
    <row r="169" spans="1:57">
      <c r="A169" s="124" t="s">
        <v>502</v>
      </c>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P169" s="270"/>
      <c r="AQ169" s="279"/>
      <c r="AR169" s="279"/>
    </row>
    <row r="170" spans="1:57">
      <c r="A170" s="124"/>
      <c r="B170" s="124" t="s">
        <v>460</v>
      </c>
      <c r="C170" s="124"/>
      <c r="D170" s="124"/>
      <c r="E170" s="124"/>
      <c r="F170" s="124"/>
      <c r="G170" s="124"/>
      <c r="H170" s="124"/>
      <c r="I170" s="124"/>
      <c r="J170" s="124"/>
      <c r="K170" s="124"/>
      <c r="L170" s="202"/>
      <c r="M170" s="124" t="s">
        <v>463</v>
      </c>
      <c r="N170" s="124"/>
      <c r="O170" s="124"/>
      <c r="P170" s="124"/>
      <c r="Q170" s="124"/>
      <c r="R170" s="124"/>
      <c r="S170" s="124"/>
      <c r="T170" s="124"/>
      <c r="U170" s="125" t="s">
        <v>206</v>
      </c>
      <c r="V170" s="202"/>
      <c r="W170" s="124" t="s">
        <v>464</v>
      </c>
      <c r="X170" s="124"/>
      <c r="Y170" s="124"/>
      <c r="Z170" s="124"/>
      <c r="AA170" s="124"/>
      <c r="AB170" s="124"/>
      <c r="AC170" s="124"/>
      <c r="AD170" s="202"/>
      <c r="AE170" s="124" t="s">
        <v>443</v>
      </c>
      <c r="AF170" s="124"/>
      <c r="AG170" s="124"/>
      <c r="AH170" s="124"/>
      <c r="AI170" s="124"/>
      <c r="AJ170" s="124"/>
      <c r="AK170" s="124"/>
      <c r="AL170" s="124"/>
      <c r="AM170" s="124"/>
      <c r="AO170" s="119" t="str">
        <f>IF(L170=AD170,"NG",IF(AND(L170="",V170="レ"),"NG","OK"))</f>
        <v>NG</v>
      </c>
      <c r="AP170" s="270" t="str">
        <f>IF(AO170="NG","指摘の内容を正しく入力してください。","")</f>
        <v>指摘の内容を正しく入力してください。</v>
      </c>
      <c r="AQ170" s="279"/>
      <c r="AR170" s="279"/>
      <c r="AS170" s="294" t="str">
        <f>IF(AO170="NG","-",IF(AD170="レ","A",IF(AND(L170="レ",V170="レ"),"Aｷ",IF(AND(L170="レ",V170="",OR(L172="",R172="",U172="")),"C2","C1"))))</f>
        <v>-</v>
      </c>
    </row>
    <row r="171" spans="1:57" ht="27" customHeight="1">
      <c r="A171" s="124"/>
      <c r="B171" s="140" t="s">
        <v>340</v>
      </c>
      <c r="C171" s="124"/>
      <c r="D171" s="124"/>
      <c r="E171" s="124"/>
      <c r="F171" s="124"/>
      <c r="G171" s="124"/>
      <c r="H171" s="124"/>
      <c r="I171" s="124"/>
      <c r="J171" s="124"/>
      <c r="K171" s="124"/>
      <c r="L171" s="192"/>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c r="AK171" s="200"/>
      <c r="AL171" s="200"/>
      <c r="AM171" s="200"/>
      <c r="AO171" s="118" t="str">
        <f>IF(AND(L170="レ",V170="",L171=""),"NG",IF(AND(L170="レ",V170="レ",L171=""),"NG","OK"))</f>
        <v>OK</v>
      </c>
      <c r="AP171" s="270" t="str">
        <f>IF(AO171="NG","要是正の指摘がある場合は指摘の概要を入力してください。","")</f>
        <v/>
      </c>
      <c r="AQ171" s="279"/>
      <c r="AR171" s="279"/>
    </row>
    <row r="172" spans="1:57">
      <c r="A172" s="124"/>
      <c r="B172" s="124" t="s">
        <v>558</v>
      </c>
      <c r="C172" s="124"/>
      <c r="D172" s="124"/>
      <c r="E172" s="124"/>
      <c r="F172" s="124"/>
      <c r="G172" s="124"/>
      <c r="H172" s="124"/>
      <c r="I172" s="124"/>
      <c r="J172" s="124"/>
      <c r="K172" s="124"/>
      <c r="L172" s="202"/>
      <c r="M172" s="124" t="s">
        <v>480</v>
      </c>
      <c r="N172" s="124"/>
      <c r="O172" s="125" t="s">
        <v>206</v>
      </c>
      <c r="P172" s="125" t="s">
        <v>354</v>
      </c>
      <c r="Q172" s="125"/>
      <c r="R172" s="172"/>
      <c r="S172" s="172"/>
      <c r="T172" s="124" t="s">
        <v>331</v>
      </c>
      <c r="U172" s="172"/>
      <c r="V172" s="172"/>
      <c r="W172" s="124" t="s">
        <v>577</v>
      </c>
      <c r="X172" s="124" t="s">
        <v>617</v>
      </c>
      <c r="Y172" s="124"/>
      <c r="Z172" s="124"/>
      <c r="AA172" s="124"/>
      <c r="AB172" s="124"/>
      <c r="AC172" s="124"/>
      <c r="AD172" s="202"/>
      <c r="AE172" s="124" t="s">
        <v>24</v>
      </c>
      <c r="AF172" s="124"/>
      <c r="AG172" s="124"/>
      <c r="AH172" s="124"/>
      <c r="AI172" s="124"/>
      <c r="AJ172" s="124"/>
      <c r="AK172" s="124"/>
      <c r="AL172" s="124"/>
      <c r="AM172" s="124"/>
      <c r="AO172" s="118" t="str">
        <f>IF(AND(L172="レ",AD172="レ"),"NG",IF(AND(AD170="レ",L172="レ"),"NG",IF(AND(L170="レ",V170="",L172="",AD172=""),"NG","OK")))</f>
        <v>OK</v>
      </c>
      <c r="AP172" s="270" t="str">
        <f>IF(AO172="NG","改善予定の有無を正しく入力してください。","")</f>
        <v/>
      </c>
      <c r="AQ172" s="279"/>
      <c r="AR172" s="279"/>
    </row>
    <row r="173" spans="1:57">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O173" s="118" t="str">
        <f>IF(AND(L170="レ",V170="",OR(L172="",R172="",U172="")),"NG","OK")</f>
        <v>OK</v>
      </c>
      <c r="AP173" s="270" t="str">
        <f>IF(AO173="NG","要是正の指摘（既存不適格を除く）がある場合は改善予定をご検討のうえ提出してください。","")</f>
        <v/>
      </c>
      <c r="AQ173" s="279"/>
      <c r="AR173" s="279"/>
    </row>
    <row r="174" spans="1:57">
      <c r="A174" s="124" t="s">
        <v>503</v>
      </c>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P174" s="270"/>
      <c r="AQ174" s="279"/>
      <c r="AR174" s="279"/>
    </row>
    <row r="175" spans="1:57">
      <c r="A175" s="124"/>
      <c r="B175" s="124" t="s">
        <v>460</v>
      </c>
      <c r="C175" s="124"/>
      <c r="D175" s="124"/>
      <c r="E175" s="124"/>
      <c r="F175" s="124"/>
      <c r="G175" s="124"/>
      <c r="H175" s="124"/>
      <c r="I175" s="124"/>
      <c r="J175" s="124"/>
      <c r="K175" s="124"/>
      <c r="L175" s="202"/>
      <c r="M175" s="124" t="s">
        <v>463</v>
      </c>
      <c r="N175" s="124"/>
      <c r="O175" s="124"/>
      <c r="P175" s="124"/>
      <c r="Q175" s="124"/>
      <c r="R175" s="124"/>
      <c r="S175" s="124"/>
      <c r="T175" s="124"/>
      <c r="U175" s="125" t="s">
        <v>206</v>
      </c>
      <c r="V175" s="202"/>
      <c r="W175" s="124" t="s">
        <v>464</v>
      </c>
      <c r="X175" s="124"/>
      <c r="Y175" s="124"/>
      <c r="Z175" s="124"/>
      <c r="AA175" s="124"/>
      <c r="AB175" s="124"/>
      <c r="AC175" s="124"/>
      <c r="AD175" s="202"/>
      <c r="AE175" s="124" t="s">
        <v>443</v>
      </c>
      <c r="AF175" s="124"/>
      <c r="AG175" s="124"/>
      <c r="AH175" s="124"/>
      <c r="AI175" s="124"/>
      <c r="AJ175" s="124"/>
      <c r="AK175" s="124"/>
      <c r="AL175" s="124"/>
      <c r="AM175" s="124"/>
      <c r="AO175" s="119" t="str">
        <f>IF(L175=AD175,"NG",IF(AND(L175="",V175="レ"),"NG","OK"))</f>
        <v>NG</v>
      </c>
      <c r="AP175" s="270" t="str">
        <f>IF(AO175="NG","指摘の内容を正しく入力してください。","")</f>
        <v>指摘の内容を正しく入力してください。</v>
      </c>
      <c r="AQ175" s="279"/>
      <c r="AR175" s="279"/>
      <c r="AS175" s="294" t="str">
        <f>IF(AO175="NG","-",IF(AD175="レ","A",IF(AND(L175="レ",V175="レ"),"Aｷ",IF(AND(L175="レ",V175="",OR(L177="",R177="",U177="")),"C2","C1"))))</f>
        <v>-</v>
      </c>
    </row>
    <row r="176" spans="1:57" ht="27" customHeight="1">
      <c r="A176" s="124"/>
      <c r="B176" s="140" t="s">
        <v>340</v>
      </c>
      <c r="C176" s="124"/>
      <c r="D176" s="124"/>
      <c r="E176" s="124"/>
      <c r="F176" s="124"/>
      <c r="G176" s="124"/>
      <c r="H176" s="124"/>
      <c r="I176" s="124"/>
      <c r="J176" s="124"/>
      <c r="K176" s="124"/>
      <c r="L176" s="192"/>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200"/>
      <c r="AM176" s="200"/>
      <c r="AO176" s="118" t="str">
        <f>IF(AND(L175="レ",V175="",L176=""),"NG",IF(AND(L175="レ",V175="レ",L176=""),"NG","OK"))</f>
        <v>OK</v>
      </c>
      <c r="AP176" s="270" t="str">
        <f>IF(AO176="NG","要是正の指摘がある場合は指摘の概要を入力してください。","")</f>
        <v/>
      </c>
      <c r="AQ176" s="279"/>
      <c r="AR176" s="279"/>
    </row>
    <row r="177" spans="1:45">
      <c r="A177" s="124"/>
      <c r="B177" s="124" t="s">
        <v>558</v>
      </c>
      <c r="C177" s="124"/>
      <c r="D177" s="124"/>
      <c r="E177" s="124"/>
      <c r="F177" s="124"/>
      <c r="G177" s="124"/>
      <c r="H177" s="124"/>
      <c r="I177" s="124"/>
      <c r="J177" s="124"/>
      <c r="K177" s="124"/>
      <c r="L177" s="202"/>
      <c r="M177" s="124" t="s">
        <v>480</v>
      </c>
      <c r="N177" s="124"/>
      <c r="O177" s="125" t="s">
        <v>206</v>
      </c>
      <c r="P177" s="125" t="s">
        <v>354</v>
      </c>
      <c r="Q177" s="125"/>
      <c r="R177" s="172"/>
      <c r="S177" s="172"/>
      <c r="T177" s="124" t="s">
        <v>331</v>
      </c>
      <c r="U177" s="172"/>
      <c r="V177" s="172"/>
      <c r="W177" s="124" t="s">
        <v>577</v>
      </c>
      <c r="X177" s="124" t="s">
        <v>617</v>
      </c>
      <c r="Y177" s="124"/>
      <c r="Z177" s="124"/>
      <c r="AA177" s="124"/>
      <c r="AB177" s="124"/>
      <c r="AC177" s="124"/>
      <c r="AD177" s="202"/>
      <c r="AE177" s="124" t="s">
        <v>24</v>
      </c>
      <c r="AF177" s="124"/>
      <c r="AG177" s="124"/>
      <c r="AH177" s="124"/>
      <c r="AI177" s="124"/>
      <c r="AJ177" s="124"/>
      <c r="AK177" s="124"/>
      <c r="AL177" s="124"/>
      <c r="AM177" s="124"/>
      <c r="AO177" s="118" t="str">
        <f>IF(AND(L177="レ",AD177="レ"),"NG",IF(AND(AD175="レ",L177="レ"),"NG",IF(AND(L175="レ",V175="",L177="",AD177=""),"NG","OK")))</f>
        <v>OK</v>
      </c>
      <c r="AP177" s="270" t="str">
        <f>IF(AO177="NG","改善予定の有無を正しく入力してください。","")</f>
        <v/>
      </c>
      <c r="AQ177" s="279"/>
      <c r="AR177" s="279"/>
    </row>
    <row r="178" spans="1:45">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O178" s="118" t="str">
        <f>IF(AND(L175="レ",V175="",OR(L177="",R177="",U177="")),"NG","OK")</f>
        <v>OK</v>
      </c>
      <c r="AP178" s="270" t="str">
        <f>IF(AO178="NG","要是正の指摘（既存不適格を除く）がある場合は改善予定をご検討のうえ提出してください。","")</f>
        <v/>
      </c>
      <c r="AQ178" s="279"/>
      <c r="AR178" s="279"/>
    </row>
    <row r="179" spans="1:45">
      <c r="A179" s="124" t="s">
        <v>111</v>
      </c>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P179" s="270"/>
      <c r="AQ179" s="279"/>
      <c r="AR179" s="279"/>
    </row>
    <row r="180" spans="1:45">
      <c r="A180" s="124"/>
      <c r="B180" s="124" t="s">
        <v>460</v>
      </c>
      <c r="C180" s="124"/>
      <c r="D180" s="124"/>
      <c r="E180" s="124"/>
      <c r="F180" s="124"/>
      <c r="G180" s="124"/>
      <c r="H180" s="124"/>
      <c r="I180" s="124"/>
      <c r="J180" s="124"/>
      <c r="K180" s="124"/>
      <c r="L180" s="202"/>
      <c r="M180" s="124" t="s">
        <v>463</v>
      </c>
      <c r="N180" s="124"/>
      <c r="O180" s="124"/>
      <c r="P180" s="124"/>
      <c r="Q180" s="124"/>
      <c r="R180" s="124"/>
      <c r="S180" s="124"/>
      <c r="T180" s="124"/>
      <c r="U180" s="125" t="s">
        <v>206</v>
      </c>
      <c r="V180" s="202"/>
      <c r="W180" s="124" t="s">
        <v>464</v>
      </c>
      <c r="X180" s="124"/>
      <c r="Y180" s="124"/>
      <c r="Z180" s="124"/>
      <c r="AA180" s="124"/>
      <c r="AB180" s="124"/>
      <c r="AC180" s="124"/>
      <c r="AD180" s="202"/>
      <c r="AE180" s="124" t="s">
        <v>443</v>
      </c>
      <c r="AF180" s="124"/>
      <c r="AG180" s="124"/>
      <c r="AH180" s="124"/>
      <c r="AI180" s="124"/>
      <c r="AJ180" s="124"/>
      <c r="AK180" s="124"/>
      <c r="AL180" s="124"/>
      <c r="AM180" s="124"/>
      <c r="AO180" s="119" t="str">
        <f>IF(L180=AD180,"NG",IF(AND(L180="",V180="レ"),"NG","OK"))</f>
        <v>NG</v>
      </c>
      <c r="AP180" s="270" t="str">
        <f>IF(AO180="NG","指摘の内容を正しく入力してください。","")</f>
        <v>指摘の内容を正しく入力してください。</v>
      </c>
      <c r="AQ180" s="279"/>
      <c r="AR180" s="279"/>
      <c r="AS180" s="294" t="str">
        <f>IF(AO180="NG","-",IF(AD180="レ","A",IF(AND(L180="レ",V180="レ"),"Aｷ",IF(AND(L180="レ",V180="",OR(L182="",R182="",U182="")),"C2","C1"))))</f>
        <v>-</v>
      </c>
    </row>
    <row r="181" spans="1:45" ht="27" customHeight="1">
      <c r="A181" s="124"/>
      <c r="B181" s="140" t="s">
        <v>340</v>
      </c>
      <c r="C181" s="124"/>
      <c r="D181" s="124"/>
      <c r="E181" s="124"/>
      <c r="F181" s="124"/>
      <c r="G181" s="124"/>
      <c r="H181" s="124"/>
      <c r="I181" s="124"/>
      <c r="J181" s="124"/>
      <c r="K181" s="124"/>
      <c r="L181" s="192"/>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c r="AK181" s="200"/>
      <c r="AL181" s="200"/>
      <c r="AM181" s="200"/>
      <c r="AO181" s="118" t="str">
        <f>IF(AND(L180="レ",V180="",L181=""),"NG",IF(AND(L180="レ",V180="レ",L181=""),"NG","OK"))</f>
        <v>OK</v>
      </c>
      <c r="AP181" s="270" t="str">
        <f>IF(AO181="NG","要是正の指摘がある場合は指摘の概要を入力してください。","")</f>
        <v/>
      </c>
      <c r="AQ181" s="279"/>
      <c r="AR181" s="279"/>
    </row>
    <row r="182" spans="1:45">
      <c r="A182" s="124"/>
      <c r="B182" s="124" t="s">
        <v>558</v>
      </c>
      <c r="C182" s="124"/>
      <c r="D182" s="124"/>
      <c r="E182" s="124"/>
      <c r="F182" s="124"/>
      <c r="G182" s="124"/>
      <c r="H182" s="124"/>
      <c r="I182" s="124"/>
      <c r="J182" s="124"/>
      <c r="K182" s="124"/>
      <c r="L182" s="202"/>
      <c r="M182" s="124" t="s">
        <v>480</v>
      </c>
      <c r="N182" s="124"/>
      <c r="O182" s="125" t="s">
        <v>206</v>
      </c>
      <c r="P182" s="125" t="s">
        <v>354</v>
      </c>
      <c r="Q182" s="125"/>
      <c r="R182" s="172"/>
      <c r="S182" s="172"/>
      <c r="T182" s="124" t="s">
        <v>331</v>
      </c>
      <c r="U182" s="172"/>
      <c r="V182" s="172"/>
      <c r="W182" s="124" t="s">
        <v>577</v>
      </c>
      <c r="X182" s="124" t="s">
        <v>617</v>
      </c>
      <c r="Y182" s="124"/>
      <c r="Z182" s="124"/>
      <c r="AA182" s="124"/>
      <c r="AB182" s="124"/>
      <c r="AC182" s="124"/>
      <c r="AD182" s="202"/>
      <c r="AE182" s="124" t="s">
        <v>24</v>
      </c>
      <c r="AF182" s="124"/>
      <c r="AG182" s="124"/>
      <c r="AH182" s="124"/>
      <c r="AI182" s="124"/>
      <c r="AJ182" s="124"/>
      <c r="AK182" s="124"/>
      <c r="AL182" s="124"/>
      <c r="AM182" s="124"/>
      <c r="AO182" s="118" t="str">
        <f>IF(AND(L182="レ",AD182="レ"),"NG",IF(AND(AD180="レ",L182="レ"),"NG",IF(AND(L180="レ",V180="",L182="",AD182=""),"NG","OK")))</f>
        <v>OK</v>
      </c>
      <c r="AP182" s="270" t="str">
        <f>IF(AO182="NG","改善予定の有無を正しく入力してください。","")</f>
        <v/>
      </c>
      <c r="AQ182" s="279"/>
      <c r="AR182" s="279"/>
    </row>
    <row r="183" spans="1:45">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O183" s="118" t="str">
        <f>IF(AND(L180="レ",V180="",OR(L182="",R182="",U182="")),"NG","OK")</f>
        <v>OK</v>
      </c>
      <c r="AP183" s="270" t="str">
        <f>IF(AO183="NG","要是正の指摘（既存不適格を除く）がある場合は改善予定をご検討のうえ提出してください。","")</f>
        <v/>
      </c>
      <c r="AQ183" s="279"/>
      <c r="AR183" s="279"/>
    </row>
    <row r="184" spans="1:45">
      <c r="A184" s="124" t="s">
        <v>301</v>
      </c>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P184" s="270"/>
      <c r="AQ184" s="279"/>
      <c r="AR184" s="279"/>
    </row>
    <row r="185" spans="1:45">
      <c r="A185" s="124"/>
      <c r="B185" s="124" t="s">
        <v>460</v>
      </c>
      <c r="C185" s="124"/>
      <c r="D185" s="124"/>
      <c r="E185" s="124"/>
      <c r="F185" s="124"/>
      <c r="G185" s="124"/>
      <c r="H185" s="124"/>
      <c r="I185" s="124"/>
      <c r="J185" s="124"/>
      <c r="K185" s="124"/>
      <c r="L185" s="202"/>
      <c r="M185" s="124" t="s">
        <v>463</v>
      </c>
      <c r="N185" s="124"/>
      <c r="O185" s="124"/>
      <c r="P185" s="124"/>
      <c r="Q185" s="124"/>
      <c r="R185" s="124"/>
      <c r="S185" s="124"/>
      <c r="T185" s="124"/>
      <c r="U185" s="125" t="s">
        <v>206</v>
      </c>
      <c r="V185" s="202"/>
      <c r="W185" s="124" t="s">
        <v>464</v>
      </c>
      <c r="X185" s="124"/>
      <c r="Y185" s="124"/>
      <c r="Z185" s="124"/>
      <c r="AA185" s="124"/>
      <c r="AB185" s="124"/>
      <c r="AC185" s="124"/>
      <c r="AD185" s="202"/>
      <c r="AE185" s="124" t="s">
        <v>443</v>
      </c>
      <c r="AF185" s="124"/>
      <c r="AG185" s="124"/>
      <c r="AH185" s="124"/>
      <c r="AI185" s="124"/>
      <c r="AJ185" s="124"/>
      <c r="AK185" s="124"/>
      <c r="AL185" s="124"/>
      <c r="AM185" s="124"/>
      <c r="AO185" s="119" t="str">
        <f>IF(AND(L185="レ",AD185="レ"),"NG",IF(AND(L185="",V185="レ"),"NG","OK"))</f>
        <v>OK</v>
      </c>
      <c r="AP185" s="270" t="str">
        <f>IF(AO185="NG","指摘の内容を正しく入力してください。","")</f>
        <v/>
      </c>
      <c r="AQ185" s="279"/>
      <c r="AR185" s="279"/>
      <c r="AS185" s="294" t="str">
        <f>IF(AND(L185="",V185="",AD185=""),"-",IF(AO185="NG","-",IF(AD185="レ","A",IF(AND(L185="レ",V185="レ"),"Aｷ",IF(AND(L185="レ",V185="",OR(L187="",R187="",U187="")),"C2","C1")))))</f>
        <v>-</v>
      </c>
    </row>
    <row r="186" spans="1:45" ht="27" customHeight="1">
      <c r="A186" s="124"/>
      <c r="B186" s="140" t="s">
        <v>340</v>
      </c>
      <c r="C186" s="124"/>
      <c r="D186" s="124"/>
      <c r="E186" s="124"/>
      <c r="F186" s="124"/>
      <c r="G186" s="124"/>
      <c r="H186" s="124"/>
      <c r="I186" s="124"/>
      <c r="J186" s="124"/>
      <c r="K186" s="124"/>
      <c r="L186" s="192"/>
      <c r="M186" s="200"/>
      <c r="N186" s="200"/>
      <c r="O186" s="200"/>
      <c r="P186" s="200"/>
      <c r="Q186" s="200"/>
      <c r="R186" s="200"/>
      <c r="S186" s="200"/>
      <c r="T186" s="200"/>
      <c r="U186" s="200"/>
      <c r="V186" s="200"/>
      <c r="W186" s="200"/>
      <c r="X186" s="200"/>
      <c r="Y186" s="200"/>
      <c r="Z186" s="200"/>
      <c r="AA186" s="200"/>
      <c r="AB186" s="200"/>
      <c r="AC186" s="200"/>
      <c r="AD186" s="200"/>
      <c r="AE186" s="200"/>
      <c r="AF186" s="200"/>
      <c r="AG186" s="200"/>
      <c r="AH186" s="200"/>
      <c r="AI186" s="200"/>
      <c r="AJ186" s="200"/>
      <c r="AK186" s="200"/>
      <c r="AL186" s="200"/>
      <c r="AM186" s="200"/>
      <c r="AO186" s="118" t="str">
        <f>IF(AND(L185="レ",V185="",L186=""),"NG",IF(AND(L185="レ",V185="レ",L186=""),"NG","OK"))</f>
        <v>OK</v>
      </c>
      <c r="AP186" s="270" t="str">
        <f>IF(AO186="NG","要是正の指摘がある場合は指摘の概要を入力してください。","")</f>
        <v/>
      </c>
      <c r="AQ186" s="279"/>
      <c r="AR186" s="279"/>
    </row>
    <row r="187" spans="1:45">
      <c r="A187" s="124"/>
      <c r="B187" s="124" t="s">
        <v>558</v>
      </c>
      <c r="C187" s="124"/>
      <c r="D187" s="124"/>
      <c r="E187" s="124"/>
      <c r="F187" s="124"/>
      <c r="G187" s="124"/>
      <c r="H187" s="124"/>
      <c r="I187" s="124"/>
      <c r="J187" s="124"/>
      <c r="K187" s="124"/>
      <c r="L187" s="202"/>
      <c r="M187" s="124" t="s">
        <v>480</v>
      </c>
      <c r="N187" s="124"/>
      <c r="O187" s="125" t="s">
        <v>206</v>
      </c>
      <c r="P187" s="125" t="s">
        <v>354</v>
      </c>
      <c r="Q187" s="125"/>
      <c r="R187" s="172"/>
      <c r="S187" s="172"/>
      <c r="T187" s="124" t="s">
        <v>331</v>
      </c>
      <c r="U187" s="172"/>
      <c r="V187" s="172"/>
      <c r="W187" s="124" t="s">
        <v>577</v>
      </c>
      <c r="X187" s="124" t="s">
        <v>617</v>
      </c>
      <c r="Y187" s="124"/>
      <c r="Z187" s="124"/>
      <c r="AA187" s="124"/>
      <c r="AB187" s="124"/>
      <c r="AC187" s="124"/>
      <c r="AD187" s="202"/>
      <c r="AE187" s="124" t="s">
        <v>24</v>
      </c>
      <c r="AF187" s="124"/>
      <c r="AG187" s="124"/>
      <c r="AH187" s="124"/>
      <c r="AI187" s="124"/>
      <c r="AJ187" s="124"/>
      <c r="AK187" s="124"/>
      <c r="AL187" s="124"/>
      <c r="AM187" s="124"/>
      <c r="AO187" s="118" t="str">
        <f>IF(AND(L187="レ",AD187="レ"),"NG",IF(AND(AD185="レ",L187="レ"),"NG",IF(AND(L185="レ",V185="",L187="",AD187=""),"NG","OK")))</f>
        <v>OK</v>
      </c>
      <c r="AP187" s="270" t="str">
        <f>IF(AO187="NG","改善予定の有無を正しく入力してください。","")</f>
        <v/>
      </c>
      <c r="AQ187" s="279"/>
      <c r="AR187" s="279"/>
    </row>
    <row r="188" spans="1:45" ht="13.5" customHeight="1">
      <c r="A188" s="128"/>
      <c r="B188" s="128"/>
      <c r="C188" s="128"/>
      <c r="D188" s="128"/>
      <c r="E188" s="128"/>
      <c r="F188" s="128"/>
      <c r="G188" s="128"/>
      <c r="H188" s="128"/>
      <c r="I188" s="128"/>
      <c r="J188" s="128"/>
      <c r="K188" s="128"/>
      <c r="L188" s="203"/>
      <c r="M188" s="128"/>
      <c r="N188" s="128"/>
      <c r="O188" s="128"/>
      <c r="P188" s="128"/>
      <c r="Q188" s="128"/>
      <c r="R188" s="128"/>
      <c r="S188" s="128"/>
      <c r="T188" s="128"/>
      <c r="U188" s="128"/>
      <c r="V188" s="128"/>
      <c r="W188" s="128"/>
      <c r="X188" s="128"/>
      <c r="Y188" s="128"/>
      <c r="Z188" s="128"/>
      <c r="AA188" s="128"/>
      <c r="AB188" s="128"/>
      <c r="AC188" s="128"/>
      <c r="AD188" s="203"/>
      <c r="AE188" s="128"/>
      <c r="AF188" s="128"/>
      <c r="AG188" s="128"/>
      <c r="AH188" s="128"/>
      <c r="AI188" s="128"/>
      <c r="AJ188" s="128"/>
      <c r="AK188" s="128"/>
      <c r="AL188" s="128"/>
      <c r="AM188" s="128"/>
      <c r="AO188" s="118" t="str">
        <f>IF(AND(L185="レ",V185="",OR(L187="",R187="",U187="")),"NG","OK")</f>
        <v>OK</v>
      </c>
      <c r="AP188" s="270" t="str">
        <f>IF(AO188="NG","要是正の指摘（既存不適格を除く）がある場合は改善予定をご検討のうえ提出してください。","")</f>
        <v/>
      </c>
      <c r="AQ188" s="279"/>
      <c r="AR188" s="279"/>
    </row>
    <row r="189" spans="1:45">
      <c r="A189" s="124" t="s">
        <v>561</v>
      </c>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t="s">
        <v>521</v>
      </c>
      <c r="Y189" s="124"/>
      <c r="Z189" s="124"/>
      <c r="AA189" s="124"/>
      <c r="AB189" s="124"/>
      <c r="AC189" s="124"/>
      <c r="AD189" s="124"/>
      <c r="AE189" s="124"/>
      <c r="AF189" s="124"/>
      <c r="AG189" s="124"/>
      <c r="AH189" s="124"/>
      <c r="AI189" s="124"/>
      <c r="AJ189" s="124"/>
      <c r="AK189" s="124"/>
      <c r="AL189" s="124"/>
      <c r="AM189" s="124"/>
      <c r="AP189" s="270"/>
      <c r="AQ189" s="279"/>
      <c r="AR189" s="279"/>
    </row>
    <row r="190" spans="1:45">
      <c r="A190" s="124"/>
      <c r="B190" s="124" t="s">
        <v>504</v>
      </c>
      <c r="C190" s="124"/>
      <c r="D190" s="124"/>
      <c r="E190" s="124"/>
      <c r="F190" s="124"/>
      <c r="G190" s="124"/>
      <c r="H190" s="124"/>
      <c r="I190" s="124"/>
      <c r="J190" s="124"/>
      <c r="K190" s="124"/>
      <c r="L190" s="124"/>
      <c r="M190" s="124"/>
      <c r="N190" s="202"/>
      <c r="O190" s="124" t="s">
        <v>522</v>
      </c>
      <c r="P190" s="124"/>
      <c r="Q190" s="124"/>
      <c r="R190" s="124"/>
      <c r="S190" s="124"/>
      <c r="T190" s="124"/>
      <c r="U190" s="124"/>
      <c r="V190" s="124"/>
      <c r="W190" s="124"/>
      <c r="X190" s="124" t="s">
        <v>206</v>
      </c>
      <c r="Y190" s="228"/>
      <c r="Z190" s="228"/>
      <c r="AA190" s="228"/>
      <c r="AB190" s="228"/>
      <c r="AC190" s="228"/>
      <c r="AD190" s="228"/>
      <c r="AE190" s="228"/>
      <c r="AF190" s="228"/>
      <c r="AG190" s="228"/>
      <c r="AH190" s="228"/>
      <c r="AI190" s="228"/>
      <c r="AJ190" s="228"/>
      <c r="AK190" s="228"/>
      <c r="AL190" s="124" t="s">
        <v>540</v>
      </c>
      <c r="AM190" s="124"/>
      <c r="AO190" s="119" t="str">
        <f>IF(AND(N190="",N192="",N194=""),"NG","OK")</f>
        <v>NG</v>
      </c>
      <c r="AP190" s="270" t="str">
        <f>IF(AO190="NG","石綿を添加した建築材料の有無を入力してください。","")</f>
        <v>石綿を添加した建築材料の有無を入力してください。</v>
      </c>
      <c r="AQ190" s="279"/>
      <c r="AR190" s="279"/>
    </row>
    <row r="191" spans="1:45" ht="2.2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0"/>
      <c r="Z191" s="120"/>
      <c r="AA191" s="120"/>
      <c r="AB191" s="120"/>
      <c r="AC191" s="120"/>
      <c r="AD191" s="120"/>
      <c r="AE191" s="120"/>
      <c r="AF191" s="120"/>
      <c r="AG191" s="120"/>
      <c r="AH191" s="120"/>
      <c r="AI191" s="120"/>
      <c r="AJ191" s="120"/>
      <c r="AK191" s="120"/>
      <c r="AL191" s="124"/>
      <c r="AM191" s="124"/>
      <c r="AP191" s="270" t="str">
        <f>IF(AO191="NG","報告者氏名を入力してください。","")</f>
        <v/>
      </c>
      <c r="AR191" s="279"/>
    </row>
    <row r="192" spans="1:45">
      <c r="A192" s="124"/>
      <c r="B192" s="124"/>
      <c r="C192" s="124"/>
      <c r="D192" s="124"/>
      <c r="E192" s="124"/>
      <c r="F192" s="124"/>
      <c r="G192" s="124"/>
      <c r="H192" s="124"/>
      <c r="I192" s="124"/>
      <c r="J192" s="124"/>
      <c r="K192" s="124"/>
      <c r="L192" s="124"/>
      <c r="M192" s="124"/>
      <c r="N192" s="202"/>
      <c r="O192" s="124" t="s">
        <v>562</v>
      </c>
      <c r="P192" s="124"/>
      <c r="Q192" s="124"/>
      <c r="R192" s="124"/>
      <c r="S192" s="124"/>
      <c r="T192" s="124"/>
      <c r="U192" s="124"/>
      <c r="V192" s="124"/>
      <c r="W192" s="124"/>
      <c r="X192" s="124" t="s">
        <v>206</v>
      </c>
      <c r="Y192" s="228"/>
      <c r="Z192" s="228"/>
      <c r="AA192" s="228"/>
      <c r="AB192" s="228"/>
      <c r="AC192" s="228"/>
      <c r="AD192" s="228"/>
      <c r="AE192" s="228"/>
      <c r="AF192" s="228"/>
      <c r="AG192" s="228"/>
      <c r="AH192" s="228"/>
      <c r="AI192" s="228"/>
      <c r="AJ192" s="228"/>
      <c r="AK192" s="228"/>
      <c r="AL192" s="124" t="s">
        <v>540</v>
      </c>
      <c r="AM192" s="124"/>
      <c r="AO192" s="118" t="str">
        <f>IF(OR(AND(N190="レ",Y190=""),AND(N192="レ",Y192="")),"NG","OK")</f>
        <v>OK</v>
      </c>
      <c r="AP192" s="270" t="str">
        <f>IF(AO192="NG","石綿を添加した建築材料が有の場合は使用されている室等を入力してください。","")</f>
        <v/>
      </c>
      <c r="AQ192" s="279"/>
      <c r="AR192" s="279"/>
    </row>
    <row r="193" spans="1:46" ht="2.2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c r="AR193" s="279"/>
      <c r="AT193" s="118" t="str">
        <f>AP193&amp;AQ193&amp;AR193</f>
        <v/>
      </c>
    </row>
    <row r="194" spans="1:46">
      <c r="A194" s="124"/>
      <c r="B194" s="124"/>
      <c r="C194" s="124"/>
      <c r="D194" s="124"/>
      <c r="E194" s="124"/>
      <c r="F194" s="124"/>
      <c r="G194" s="124"/>
      <c r="H194" s="124"/>
      <c r="I194" s="124"/>
      <c r="J194" s="124"/>
      <c r="K194" s="124"/>
      <c r="L194" s="124"/>
      <c r="M194" s="124"/>
      <c r="N194" s="202"/>
      <c r="O194" s="124" t="s">
        <v>24</v>
      </c>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R194" s="279"/>
    </row>
    <row r="195" spans="1:46" ht="2.2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R195" s="279"/>
    </row>
    <row r="196" spans="1:46">
      <c r="A196" s="124"/>
      <c r="B196" s="124" t="s">
        <v>361</v>
      </c>
      <c r="C196" s="124"/>
      <c r="D196" s="124"/>
      <c r="E196" s="124"/>
      <c r="F196" s="124"/>
      <c r="G196" s="124"/>
      <c r="H196" s="124"/>
      <c r="I196" s="124"/>
      <c r="J196" s="124"/>
      <c r="K196" s="124"/>
      <c r="L196" s="124"/>
      <c r="M196" s="124"/>
      <c r="N196" s="202"/>
      <c r="O196" s="124" t="s">
        <v>480</v>
      </c>
      <c r="P196" s="124"/>
      <c r="Q196" s="125" t="s">
        <v>206</v>
      </c>
      <c r="R196" s="172"/>
      <c r="S196" s="172"/>
      <c r="T196" s="172"/>
      <c r="U196" s="172"/>
      <c r="V196" s="124" t="s">
        <v>331</v>
      </c>
      <c r="W196" s="172"/>
      <c r="X196" s="172"/>
      <c r="Y196" s="124" t="s">
        <v>577</v>
      </c>
      <c r="Z196" s="124" t="s">
        <v>617</v>
      </c>
      <c r="AA196" s="124"/>
      <c r="AB196" s="124"/>
      <c r="AC196" s="124"/>
      <c r="AD196" s="124"/>
      <c r="AE196" s="124"/>
      <c r="AF196" s="124"/>
      <c r="AG196" s="202"/>
      <c r="AH196" s="124" t="s">
        <v>24</v>
      </c>
      <c r="AI196" s="124"/>
      <c r="AJ196" s="124"/>
      <c r="AK196" s="124"/>
      <c r="AL196" s="124"/>
      <c r="AM196" s="124"/>
      <c r="AO196" s="119" t="str">
        <f>IF(AND(N190="レ",N196="",AG196=""),"NG","OK")</f>
        <v>OK</v>
      </c>
      <c r="AP196" s="270" t="str">
        <f>IF(AO196="NG","措置予定の有無を入力してください。","")</f>
        <v/>
      </c>
    </row>
    <row r="197" spans="1:46" ht="2.25" customHeight="1">
      <c r="A197" s="128"/>
      <c r="B197" s="128"/>
      <c r="C197" s="128"/>
      <c r="D197" s="128"/>
      <c r="E197" s="128"/>
      <c r="F197" s="128"/>
      <c r="G197" s="128"/>
      <c r="H197" s="128"/>
      <c r="I197" s="128"/>
      <c r="J197" s="128"/>
      <c r="K197" s="128"/>
      <c r="L197" s="128"/>
      <c r="M197" s="128"/>
      <c r="N197" s="203"/>
      <c r="O197" s="128"/>
      <c r="P197" s="128"/>
      <c r="Q197" s="128"/>
      <c r="R197" s="126"/>
      <c r="S197" s="128"/>
      <c r="T197" s="128"/>
      <c r="U197" s="128"/>
      <c r="V197" s="128"/>
      <c r="W197" s="128"/>
      <c r="X197" s="128"/>
      <c r="Y197" s="128"/>
      <c r="Z197" s="128"/>
      <c r="AA197" s="128"/>
      <c r="AB197" s="128"/>
      <c r="AC197" s="128"/>
      <c r="AD197" s="128"/>
      <c r="AE197" s="128"/>
      <c r="AF197" s="128"/>
      <c r="AG197" s="203"/>
      <c r="AH197" s="128"/>
      <c r="AI197" s="128"/>
      <c r="AJ197" s="128"/>
      <c r="AK197" s="128"/>
      <c r="AL197" s="128"/>
      <c r="AM197" s="128"/>
    </row>
    <row r="198" spans="1:46">
      <c r="A198" s="124" t="s">
        <v>506</v>
      </c>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row>
    <row r="199" spans="1:46">
      <c r="A199" s="124"/>
      <c r="B199" s="124" t="s">
        <v>563</v>
      </c>
      <c r="C199" s="124"/>
      <c r="D199" s="124"/>
      <c r="E199" s="124"/>
      <c r="F199" s="124"/>
      <c r="G199" s="124"/>
      <c r="H199" s="124"/>
      <c r="I199" s="124"/>
      <c r="J199" s="124"/>
      <c r="K199" s="124"/>
      <c r="L199" s="124"/>
      <c r="M199" s="124"/>
      <c r="N199" s="202"/>
      <c r="O199" s="124" t="s">
        <v>480</v>
      </c>
      <c r="P199" s="124"/>
      <c r="Q199" s="202"/>
      <c r="R199" s="124" t="s">
        <v>24</v>
      </c>
      <c r="S199" s="125" t="s">
        <v>206</v>
      </c>
      <c r="T199" s="172"/>
      <c r="U199" s="172"/>
      <c r="V199" s="172"/>
      <c r="W199" s="172"/>
      <c r="X199" s="124" t="s">
        <v>331</v>
      </c>
      <c r="Y199" s="172"/>
      <c r="Z199" s="172"/>
      <c r="AA199" s="124" t="s">
        <v>577</v>
      </c>
      <c r="AB199" s="124" t="s">
        <v>619</v>
      </c>
      <c r="AC199" s="134"/>
      <c r="AD199" s="124"/>
      <c r="AE199" s="124"/>
      <c r="AF199" s="124"/>
      <c r="AG199" s="124"/>
      <c r="AH199" s="202"/>
      <c r="AI199" s="124" t="s">
        <v>456</v>
      </c>
      <c r="AJ199" s="124"/>
      <c r="AK199" s="124"/>
      <c r="AL199" s="124"/>
      <c r="AM199" s="124"/>
      <c r="AO199" s="119" t="str">
        <f>IF(AND(N199="",Q199="",AH199=""),"NG","OK")</f>
        <v>NG</v>
      </c>
      <c r="AP199" s="270" t="str">
        <f>IF(AO199="NG","耐震診断の実施の有無を入力してください。","")</f>
        <v>耐震診断の実施の有無を入力してください。</v>
      </c>
      <c r="AR199" s="279"/>
    </row>
    <row r="200" spans="1:46" ht="2.2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34"/>
      <c r="AB200" s="124"/>
      <c r="AC200" s="134"/>
      <c r="AD200" s="124"/>
      <c r="AE200" s="124"/>
      <c r="AF200" s="124"/>
      <c r="AG200" s="124"/>
      <c r="AH200" s="124"/>
      <c r="AI200" s="124"/>
      <c r="AJ200" s="124"/>
      <c r="AK200" s="124"/>
      <c r="AL200" s="124"/>
      <c r="AM200" s="124"/>
      <c r="AR200" s="279"/>
    </row>
    <row r="201" spans="1:46">
      <c r="A201" s="124"/>
      <c r="B201" s="124" t="s">
        <v>528</v>
      </c>
      <c r="C201" s="124"/>
      <c r="D201" s="124"/>
      <c r="E201" s="124"/>
      <c r="F201" s="124"/>
      <c r="G201" s="124"/>
      <c r="H201" s="124"/>
      <c r="I201" s="124"/>
      <c r="J201" s="124"/>
      <c r="K201" s="124"/>
      <c r="L201" s="124"/>
      <c r="M201" s="124"/>
      <c r="N201" s="202"/>
      <c r="O201" s="124" t="s">
        <v>480</v>
      </c>
      <c r="P201" s="124"/>
      <c r="Q201" s="202"/>
      <c r="R201" s="124" t="s">
        <v>24</v>
      </c>
      <c r="S201" s="125" t="s">
        <v>206</v>
      </c>
      <c r="T201" s="172"/>
      <c r="U201" s="172"/>
      <c r="V201" s="172"/>
      <c r="W201" s="172"/>
      <c r="X201" s="124" t="s">
        <v>331</v>
      </c>
      <c r="Y201" s="172"/>
      <c r="Z201" s="172"/>
      <c r="AA201" s="124" t="s">
        <v>577</v>
      </c>
      <c r="AB201" s="124" t="s">
        <v>619</v>
      </c>
      <c r="AC201" s="134"/>
      <c r="AD201" s="124"/>
      <c r="AE201" s="124"/>
      <c r="AF201" s="124"/>
      <c r="AG201" s="124"/>
      <c r="AH201" s="202"/>
      <c r="AI201" s="124" t="s">
        <v>456</v>
      </c>
      <c r="AJ201" s="124"/>
      <c r="AK201" s="124"/>
      <c r="AL201" s="124"/>
      <c r="AM201" s="124"/>
      <c r="AO201" s="119" t="str">
        <f>IF(AND(N201="",Q201="",AH201=""),"NG","OK")</f>
        <v>NG</v>
      </c>
      <c r="AP201" s="270" t="str">
        <f>IF(AO201="NG","耐震改修の実施の有無を入力してください。","")</f>
        <v>耐震改修の実施の有無を入力してください。</v>
      </c>
      <c r="AR201" s="279"/>
    </row>
    <row r="202" spans="1:46" ht="2.25" customHeight="1">
      <c r="A202" s="128"/>
      <c r="B202" s="128"/>
      <c r="C202" s="128"/>
      <c r="D202" s="128"/>
      <c r="E202" s="128"/>
      <c r="F202" s="128"/>
      <c r="G202" s="128"/>
      <c r="H202" s="128"/>
      <c r="I202" s="128"/>
      <c r="J202" s="128"/>
      <c r="K202" s="128"/>
      <c r="L202" s="128"/>
      <c r="M202" s="128"/>
      <c r="N202" s="203"/>
      <c r="O202" s="128"/>
      <c r="P202" s="128"/>
      <c r="Q202" s="203"/>
      <c r="R202" s="128"/>
      <c r="S202" s="128"/>
      <c r="T202" s="128"/>
      <c r="U202" s="126"/>
      <c r="V202" s="128"/>
      <c r="W202" s="128"/>
      <c r="X202" s="128"/>
      <c r="Y202" s="128"/>
      <c r="Z202" s="128"/>
      <c r="AA202" s="128"/>
      <c r="AB202" s="128"/>
      <c r="AC202" s="128"/>
      <c r="AD202" s="128"/>
      <c r="AE202" s="128"/>
      <c r="AF202" s="128"/>
      <c r="AG202" s="128"/>
      <c r="AH202" s="203"/>
      <c r="AI202" s="128"/>
      <c r="AJ202" s="128"/>
      <c r="AK202" s="128"/>
      <c r="AL202" s="128"/>
      <c r="AM202" s="128"/>
      <c r="AR202" s="279"/>
    </row>
    <row r="203" spans="1:46">
      <c r="A203" s="124" t="s">
        <v>183</v>
      </c>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24"/>
      <c r="AL203" s="124"/>
      <c r="AM203" s="124"/>
      <c r="AR203" s="279"/>
    </row>
    <row r="204" spans="1:46">
      <c r="A204" s="124"/>
      <c r="B204" s="124" t="s">
        <v>286</v>
      </c>
      <c r="C204" s="124"/>
      <c r="D204" s="124"/>
      <c r="E204" s="124"/>
      <c r="F204" s="124"/>
      <c r="G204" s="124"/>
      <c r="H204" s="124"/>
      <c r="I204" s="124"/>
      <c r="J204" s="124"/>
      <c r="K204" s="124"/>
      <c r="L204" s="124"/>
      <c r="M204" s="124"/>
      <c r="N204" s="124"/>
      <c r="O204" s="124"/>
      <c r="P204" s="177"/>
      <c r="Q204" s="124" t="s">
        <v>480</v>
      </c>
      <c r="R204" s="124"/>
      <c r="S204" s="124"/>
      <c r="T204" s="177"/>
      <c r="U204" s="124" t="s">
        <v>24</v>
      </c>
      <c r="V204" s="124"/>
      <c r="W204" s="124"/>
      <c r="X204" s="124"/>
      <c r="Y204" s="124"/>
      <c r="Z204" s="124"/>
      <c r="AA204" s="124"/>
      <c r="AB204" s="124"/>
      <c r="AC204" s="124"/>
      <c r="AD204" s="124"/>
      <c r="AE204" s="124"/>
      <c r="AF204" s="124"/>
      <c r="AG204" s="124"/>
      <c r="AH204" s="124"/>
      <c r="AI204" s="124"/>
      <c r="AJ204" s="124"/>
      <c r="AK204" s="124"/>
      <c r="AL204" s="124"/>
      <c r="AM204" s="124"/>
      <c r="AO204" s="119"/>
      <c r="AP204" s="270"/>
      <c r="AR204" s="279"/>
    </row>
    <row r="205" spans="1:46" ht="2.25"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124"/>
      <c r="AI205" s="124"/>
      <c r="AJ205" s="124"/>
      <c r="AK205" s="124"/>
      <c r="AL205" s="124"/>
      <c r="AM205" s="124"/>
      <c r="AR205" s="279"/>
    </row>
    <row r="206" spans="1:46">
      <c r="A206" s="124"/>
      <c r="B206" s="124" t="s">
        <v>196</v>
      </c>
      <c r="C206" s="124"/>
      <c r="D206" s="124"/>
      <c r="E206" s="124"/>
      <c r="F206" s="124"/>
      <c r="G206" s="124"/>
      <c r="H206" s="124"/>
      <c r="I206" s="124"/>
      <c r="J206" s="124"/>
      <c r="K206" s="124"/>
      <c r="L206" s="124"/>
      <c r="M206" s="124"/>
      <c r="N206" s="124"/>
      <c r="O206" s="124"/>
      <c r="P206" s="177"/>
      <c r="Q206" s="124" t="s">
        <v>480</v>
      </c>
      <c r="R206" s="124"/>
      <c r="S206" s="124"/>
      <c r="T206" s="177"/>
      <c r="U206" s="124" t="s">
        <v>24</v>
      </c>
      <c r="V206" s="124"/>
      <c r="W206" s="124"/>
      <c r="X206" s="124"/>
      <c r="Y206" s="124"/>
      <c r="Z206" s="124"/>
      <c r="AA206" s="124"/>
      <c r="AB206" s="124"/>
      <c r="AC206" s="124"/>
      <c r="AD206" s="124"/>
      <c r="AE206" s="124"/>
      <c r="AF206" s="124"/>
      <c r="AG206" s="124"/>
      <c r="AH206" s="124"/>
      <c r="AI206" s="124"/>
      <c r="AJ206" s="124"/>
      <c r="AK206" s="124"/>
      <c r="AL206" s="124"/>
      <c r="AM206" s="124"/>
      <c r="AO206" s="119" t="str">
        <f>IF(AND(P204="レ",P206="",T206=""),"NG","OK")</f>
        <v>OK</v>
      </c>
      <c r="AP206" s="270" t="str">
        <f>IF(AO206="NG","不具合等の記録を入力してください。","")</f>
        <v/>
      </c>
      <c r="AR206" s="279"/>
    </row>
    <row r="207" spans="1:46" ht="2.2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24"/>
      <c r="AL207" s="124"/>
      <c r="AM207" s="124"/>
      <c r="AR207" s="279"/>
    </row>
    <row r="208" spans="1:46">
      <c r="A208" s="124"/>
      <c r="B208" s="124" t="s">
        <v>565</v>
      </c>
      <c r="C208" s="124"/>
      <c r="D208" s="124"/>
      <c r="E208" s="124"/>
      <c r="F208" s="124"/>
      <c r="G208" s="124"/>
      <c r="H208" s="124"/>
      <c r="I208" s="124"/>
      <c r="J208" s="124"/>
      <c r="K208" s="177"/>
      <c r="L208" s="124" t="s">
        <v>47</v>
      </c>
      <c r="M208" s="124"/>
      <c r="N208" s="124"/>
      <c r="O208" s="124"/>
      <c r="P208" s="177"/>
      <c r="Q208" s="210" t="s">
        <v>78</v>
      </c>
      <c r="R208" s="124"/>
      <c r="S208" s="124"/>
      <c r="T208" s="124"/>
      <c r="U208" s="172"/>
      <c r="V208" s="172"/>
      <c r="W208" s="172"/>
      <c r="X208" s="172"/>
      <c r="Y208" s="124" t="s">
        <v>331</v>
      </c>
      <c r="Z208" s="172"/>
      <c r="AA208" s="172"/>
      <c r="AB208" s="124" t="s">
        <v>577</v>
      </c>
      <c r="AC208" s="124" t="s">
        <v>617</v>
      </c>
      <c r="AD208" s="134"/>
      <c r="AE208" s="124"/>
      <c r="AF208" s="124"/>
      <c r="AG208" s="124"/>
      <c r="AH208" s="124"/>
      <c r="AI208" s="177"/>
      <c r="AJ208" s="124" t="s">
        <v>529</v>
      </c>
      <c r="AK208" s="124"/>
      <c r="AL208" s="124"/>
      <c r="AM208" s="124"/>
      <c r="AO208" s="119" t="str">
        <f>IF(AND(P204="レ",K208="",AI208="",P208=""),"NG","OK")</f>
        <v>OK</v>
      </c>
      <c r="AP208" s="270" t="str">
        <f>IF(AO208="NG","改善の状況を入力してください。","")</f>
        <v/>
      </c>
      <c r="AR208" s="279"/>
    </row>
    <row r="209" spans="1:44" ht="2.25" customHeight="1">
      <c r="A209" s="124"/>
      <c r="B209" s="124"/>
      <c r="C209" s="124"/>
      <c r="D209" s="124"/>
      <c r="E209" s="124"/>
      <c r="F209" s="124"/>
      <c r="G209" s="124"/>
      <c r="H209" s="124"/>
      <c r="I209" s="124"/>
      <c r="J209" s="124"/>
      <c r="K209" s="121"/>
      <c r="L209" s="124"/>
      <c r="M209" s="124"/>
      <c r="N209" s="124"/>
      <c r="O209" s="124"/>
      <c r="P209" s="121"/>
      <c r="Q209" s="124"/>
      <c r="R209" s="124"/>
      <c r="S209" s="124"/>
      <c r="T209" s="124"/>
      <c r="U209" s="124"/>
      <c r="V209" s="125"/>
      <c r="W209" s="124"/>
      <c r="X209" s="124"/>
      <c r="Y209" s="124"/>
      <c r="Z209" s="124"/>
      <c r="AA209" s="124"/>
      <c r="AB209" s="124"/>
      <c r="AC209" s="124"/>
      <c r="AD209" s="124"/>
      <c r="AE209" s="124"/>
      <c r="AF209" s="124"/>
      <c r="AG209" s="124"/>
      <c r="AH209" s="124"/>
      <c r="AI209" s="121"/>
      <c r="AJ209" s="124"/>
      <c r="AK209" s="124"/>
      <c r="AL209" s="124"/>
      <c r="AM209" s="124"/>
      <c r="AR209" s="279"/>
    </row>
    <row r="210" spans="1:44">
      <c r="A210" s="129" t="s">
        <v>509</v>
      </c>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K210" s="129"/>
      <c r="AL210" s="129"/>
      <c r="AM210" s="129"/>
      <c r="AR210" s="279"/>
    </row>
    <row r="211" spans="1:44">
      <c r="A211" s="124"/>
      <c r="B211" s="146"/>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R211" s="279"/>
    </row>
    <row r="212" spans="1:44">
      <c r="A212" s="124"/>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R212" s="279"/>
    </row>
    <row r="213" spans="1:44">
      <c r="A213" s="124"/>
      <c r="B213" s="146"/>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R213" s="279"/>
    </row>
    <row r="214" spans="1:44">
      <c r="A214" s="128"/>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c r="AM214" s="147"/>
      <c r="AR214" s="279"/>
    </row>
    <row r="215" spans="1:44" ht="2.25" customHeight="1">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c r="AH215" s="124"/>
      <c r="AI215" s="124"/>
      <c r="AJ215" s="124"/>
      <c r="AK215" s="124"/>
      <c r="AL215" s="124"/>
      <c r="AM215" s="124"/>
      <c r="AR215" s="279"/>
    </row>
    <row r="216" spans="1:44">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c r="AH216" s="124"/>
      <c r="AI216" s="124"/>
      <c r="AJ216" s="124"/>
      <c r="AK216" s="124"/>
      <c r="AL216" s="124"/>
      <c r="AM216" s="124"/>
      <c r="AR216" s="279"/>
    </row>
    <row r="217" spans="1:44">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c r="AH217" s="124"/>
      <c r="AI217" s="124"/>
      <c r="AJ217" s="124"/>
      <c r="AK217" s="124"/>
      <c r="AL217" s="124"/>
      <c r="AM217" s="124"/>
      <c r="AR217" s="279"/>
    </row>
    <row r="218" spans="1:44">
      <c r="A218" s="122" t="s">
        <v>203</v>
      </c>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4"/>
      <c r="AG218" s="124"/>
      <c r="AH218" s="124"/>
      <c r="AI218" s="124"/>
      <c r="AJ218" s="124"/>
      <c r="AK218" s="124"/>
      <c r="AL218" s="124"/>
      <c r="AM218" s="124"/>
      <c r="AR218" s="279"/>
    </row>
    <row r="219" spans="1:44">
      <c r="A219" s="128" t="s">
        <v>512</v>
      </c>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c r="AG219" s="128"/>
      <c r="AH219" s="128"/>
      <c r="AI219" s="128"/>
      <c r="AJ219" s="128"/>
      <c r="AK219" s="128"/>
      <c r="AL219" s="128"/>
      <c r="AM219" s="128"/>
      <c r="AN219" s="119"/>
      <c r="AR219" s="279"/>
    </row>
    <row r="220" spans="1:44">
      <c r="A220" s="124"/>
      <c r="B220" s="124"/>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c r="AG220" s="124"/>
      <c r="AH220" s="124"/>
      <c r="AI220" s="124"/>
      <c r="AJ220" s="124"/>
      <c r="AK220" s="124"/>
      <c r="AL220" s="124"/>
      <c r="AM220" s="124"/>
      <c r="AR220" s="279"/>
    </row>
    <row r="221" spans="1:44">
      <c r="A221" s="131" t="s">
        <v>200</v>
      </c>
      <c r="B221" s="131"/>
      <c r="C221" s="131"/>
      <c r="D221" s="131"/>
      <c r="E221" s="131"/>
      <c r="F221" s="131" t="s">
        <v>52</v>
      </c>
      <c r="G221" s="131"/>
      <c r="H221" s="131"/>
      <c r="I221" s="131"/>
      <c r="J221" s="131"/>
      <c r="K221" s="131"/>
      <c r="L221" s="131"/>
      <c r="M221" s="131"/>
      <c r="N221" s="131" t="s">
        <v>566</v>
      </c>
      <c r="O221" s="131"/>
      <c r="P221" s="131"/>
      <c r="Q221" s="131"/>
      <c r="R221" s="131"/>
      <c r="S221" s="131"/>
      <c r="T221" s="131"/>
      <c r="U221" s="131"/>
      <c r="V221" s="131" t="s">
        <v>568</v>
      </c>
      <c r="W221" s="131"/>
      <c r="X221" s="131"/>
      <c r="Y221" s="131"/>
      <c r="Z221" s="131"/>
      <c r="AA221" s="131" t="s">
        <v>571</v>
      </c>
      <c r="AB221" s="131"/>
      <c r="AC221" s="131"/>
      <c r="AD221" s="131"/>
      <c r="AE221" s="131"/>
      <c r="AF221" s="131"/>
      <c r="AG221" s="131"/>
      <c r="AH221" s="131"/>
      <c r="AI221" s="131"/>
      <c r="AJ221" s="131"/>
      <c r="AK221" s="131"/>
      <c r="AL221" s="131"/>
      <c r="AM221" s="131"/>
      <c r="AR221" s="279"/>
    </row>
    <row r="222" spans="1:44">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R222" s="279"/>
    </row>
    <row r="223" spans="1:44">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R223" s="279"/>
    </row>
    <row r="224" spans="1:44">
      <c r="A224" s="132"/>
      <c r="B224" s="132"/>
      <c r="C224" s="132"/>
      <c r="D224" s="132"/>
      <c r="E224" s="132"/>
      <c r="F224" s="170"/>
      <c r="G224" s="170"/>
      <c r="H224" s="170"/>
      <c r="I224" s="170"/>
      <c r="J224" s="170"/>
      <c r="K224" s="170"/>
      <c r="L224" s="170"/>
      <c r="M224" s="170"/>
      <c r="N224" s="170"/>
      <c r="O224" s="170"/>
      <c r="P224" s="170"/>
      <c r="Q224" s="170"/>
      <c r="R224" s="170"/>
      <c r="S224" s="170"/>
      <c r="T224" s="170"/>
      <c r="U224" s="170"/>
      <c r="V224" s="132"/>
      <c r="W224" s="132"/>
      <c r="X224" s="132"/>
      <c r="Y224" s="132"/>
      <c r="Z224" s="132"/>
      <c r="AA224" s="170"/>
      <c r="AB224" s="170"/>
      <c r="AC224" s="170"/>
      <c r="AD224" s="170"/>
      <c r="AE224" s="170"/>
      <c r="AF224" s="170"/>
      <c r="AG224" s="170"/>
      <c r="AH224" s="170"/>
      <c r="AI224" s="170"/>
      <c r="AJ224" s="170"/>
      <c r="AK224" s="170"/>
      <c r="AL224" s="170"/>
      <c r="AM224" s="170"/>
      <c r="AR224" s="279"/>
    </row>
    <row r="225" spans="1:44">
      <c r="A225" s="132"/>
      <c r="B225" s="132"/>
      <c r="C225" s="132"/>
      <c r="D225" s="132"/>
      <c r="E225" s="132"/>
      <c r="F225" s="170"/>
      <c r="G225" s="170"/>
      <c r="H225" s="170"/>
      <c r="I225" s="170"/>
      <c r="J225" s="170"/>
      <c r="K225" s="170"/>
      <c r="L225" s="170"/>
      <c r="M225" s="170"/>
      <c r="N225" s="170"/>
      <c r="O225" s="170"/>
      <c r="P225" s="170"/>
      <c r="Q225" s="170"/>
      <c r="R225" s="170"/>
      <c r="S225" s="170"/>
      <c r="T225" s="170"/>
      <c r="U225" s="170"/>
      <c r="V225" s="132"/>
      <c r="W225" s="132"/>
      <c r="X225" s="132"/>
      <c r="Y225" s="132"/>
      <c r="Z225" s="132"/>
      <c r="AA225" s="170"/>
      <c r="AB225" s="170"/>
      <c r="AC225" s="170"/>
      <c r="AD225" s="170"/>
      <c r="AE225" s="170"/>
      <c r="AF225" s="170"/>
      <c r="AG225" s="170"/>
      <c r="AH225" s="170"/>
      <c r="AI225" s="170"/>
      <c r="AJ225" s="170"/>
      <c r="AK225" s="170"/>
      <c r="AL225" s="170"/>
      <c r="AM225" s="170"/>
      <c r="AR225" s="279"/>
    </row>
    <row r="226" spans="1:44">
      <c r="A226" s="132"/>
      <c r="B226" s="132"/>
      <c r="C226" s="132"/>
      <c r="D226" s="132"/>
      <c r="E226" s="132"/>
      <c r="F226" s="170"/>
      <c r="G226" s="170"/>
      <c r="H226" s="170"/>
      <c r="I226" s="170"/>
      <c r="J226" s="170"/>
      <c r="K226" s="170"/>
      <c r="L226" s="170"/>
      <c r="M226" s="170"/>
      <c r="N226" s="170"/>
      <c r="O226" s="170"/>
      <c r="P226" s="170"/>
      <c r="Q226" s="170"/>
      <c r="R226" s="170"/>
      <c r="S226" s="170"/>
      <c r="T226" s="170"/>
      <c r="U226" s="170"/>
      <c r="V226" s="132"/>
      <c r="W226" s="132"/>
      <c r="X226" s="132"/>
      <c r="Y226" s="132"/>
      <c r="Z226" s="132"/>
      <c r="AA226" s="170"/>
      <c r="AB226" s="170"/>
      <c r="AC226" s="170"/>
      <c r="AD226" s="170"/>
      <c r="AE226" s="170"/>
      <c r="AF226" s="170"/>
      <c r="AG226" s="170"/>
      <c r="AH226" s="170"/>
      <c r="AI226" s="170"/>
      <c r="AJ226" s="170"/>
      <c r="AK226" s="170"/>
      <c r="AL226" s="170"/>
      <c r="AM226" s="170"/>
      <c r="AR226" s="279"/>
    </row>
    <row r="227" spans="1:44">
      <c r="A227" s="132"/>
      <c r="B227" s="132"/>
      <c r="C227" s="132"/>
      <c r="D227" s="132"/>
      <c r="E227" s="132"/>
      <c r="F227" s="170"/>
      <c r="G227" s="170"/>
      <c r="H227" s="170"/>
      <c r="I227" s="170"/>
      <c r="J227" s="170"/>
      <c r="K227" s="170"/>
      <c r="L227" s="170"/>
      <c r="M227" s="170"/>
      <c r="N227" s="170"/>
      <c r="O227" s="170"/>
      <c r="P227" s="170"/>
      <c r="Q227" s="170"/>
      <c r="R227" s="170"/>
      <c r="S227" s="170"/>
      <c r="T227" s="170"/>
      <c r="U227" s="170"/>
      <c r="V227" s="132"/>
      <c r="W227" s="132"/>
      <c r="X227" s="132"/>
      <c r="Y227" s="132"/>
      <c r="Z227" s="132"/>
      <c r="AA227" s="170"/>
      <c r="AB227" s="170"/>
      <c r="AC227" s="170"/>
      <c r="AD227" s="170"/>
      <c r="AE227" s="170"/>
      <c r="AF227" s="170"/>
      <c r="AG227" s="170"/>
      <c r="AH227" s="170"/>
      <c r="AI227" s="170"/>
      <c r="AJ227" s="170"/>
      <c r="AK227" s="170"/>
      <c r="AL227" s="170"/>
      <c r="AM227" s="170"/>
      <c r="AR227" s="279"/>
    </row>
    <row r="228" spans="1:44">
      <c r="A228" s="132"/>
      <c r="B228" s="132"/>
      <c r="C228" s="132"/>
      <c r="D228" s="132"/>
      <c r="E228" s="132"/>
      <c r="F228" s="170"/>
      <c r="G228" s="170"/>
      <c r="H228" s="170"/>
      <c r="I228" s="170"/>
      <c r="J228" s="170"/>
      <c r="K228" s="170"/>
      <c r="L228" s="170"/>
      <c r="M228" s="170"/>
      <c r="N228" s="170"/>
      <c r="O228" s="170"/>
      <c r="P228" s="170"/>
      <c r="Q228" s="170"/>
      <c r="R228" s="170"/>
      <c r="S228" s="170"/>
      <c r="T228" s="170"/>
      <c r="U228" s="170"/>
      <c r="V228" s="132"/>
      <c r="W228" s="132"/>
      <c r="X228" s="132"/>
      <c r="Y228" s="132"/>
      <c r="Z228" s="132"/>
      <c r="AA228" s="170"/>
      <c r="AB228" s="170"/>
      <c r="AC228" s="170"/>
      <c r="AD228" s="170"/>
      <c r="AE228" s="170"/>
      <c r="AF228" s="170"/>
      <c r="AG228" s="170"/>
      <c r="AH228" s="170"/>
      <c r="AI228" s="170"/>
      <c r="AJ228" s="170"/>
      <c r="AK228" s="170"/>
      <c r="AL228" s="170"/>
      <c r="AM228" s="170"/>
      <c r="AR228" s="279"/>
    </row>
    <row r="229" spans="1:44">
      <c r="A229" s="132"/>
      <c r="B229" s="132"/>
      <c r="C229" s="132"/>
      <c r="D229" s="132"/>
      <c r="E229" s="132"/>
      <c r="F229" s="170"/>
      <c r="G229" s="170"/>
      <c r="H229" s="170"/>
      <c r="I229" s="170"/>
      <c r="J229" s="170"/>
      <c r="K229" s="170"/>
      <c r="L229" s="170"/>
      <c r="M229" s="170"/>
      <c r="N229" s="170"/>
      <c r="O229" s="170"/>
      <c r="P229" s="170"/>
      <c r="Q229" s="170"/>
      <c r="R229" s="170"/>
      <c r="S229" s="170"/>
      <c r="T229" s="170"/>
      <c r="U229" s="170"/>
      <c r="V229" s="132"/>
      <c r="W229" s="132"/>
      <c r="X229" s="132"/>
      <c r="Y229" s="132"/>
      <c r="Z229" s="132"/>
      <c r="AA229" s="170"/>
      <c r="AB229" s="170"/>
      <c r="AC229" s="170"/>
      <c r="AD229" s="170"/>
      <c r="AE229" s="170"/>
      <c r="AF229" s="170"/>
      <c r="AG229" s="170"/>
      <c r="AH229" s="170"/>
      <c r="AI229" s="170"/>
      <c r="AJ229" s="170"/>
      <c r="AK229" s="170"/>
      <c r="AL229" s="170"/>
      <c r="AM229" s="170"/>
      <c r="AR229" s="279"/>
    </row>
    <row r="230" spans="1:44">
      <c r="A230" s="132"/>
      <c r="B230" s="132"/>
      <c r="C230" s="132"/>
      <c r="D230" s="132"/>
      <c r="E230" s="132"/>
      <c r="F230" s="170"/>
      <c r="G230" s="170"/>
      <c r="H230" s="170"/>
      <c r="I230" s="170"/>
      <c r="J230" s="170"/>
      <c r="K230" s="170"/>
      <c r="L230" s="170"/>
      <c r="M230" s="170"/>
      <c r="N230" s="170"/>
      <c r="O230" s="170"/>
      <c r="P230" s="170"/>
      <c r="Q230" s="170"/>
      <c r="R230" s="170"/>
      <c r="S230" s="170"/>
      <c r="T230" s="170"/>
      <c r="U230" s="170"/>
      <c r="V230" s="132"/>
      <c r="W230" s="132"/>
      <c r="X230" s="132"/>
      <c r="Y230" s="132"/>
      <c r="Z230" s="132"/>
      <c r="AA230" s="170"/>
      <c r="AB230" s="170"/>
      <c r="AC230" s="170"/>
      <c r="AD230" s="170"/>
      <c r="AE230" s="170"/>
      <c r="AF230" s="170"/>
      <c r="AG230" s="170"/>
      <c r="AH230" s="170"/>
      <c r="AI230" s="170"/>
      <c r="AJ230" s="170"/>
      <c r="AK230" s="170"/>
      <c r="AL230" s="170"/>
      <c r="AM230" s="170"/>
      <c r="AR230" s="279"/>
    </row>
    <row r="231" spans="1:44">
      <c r="A231" s="132"/>
      <c r="B231" s="132"/>
      <c r="C231" s="132"/>
      <c r="D231" s="132"/>
      <c r="E231" s="132"/>
      <c r="F231" s="170"/>
      <c r="G231" s="170"/>
      <c r="H231" s="170"/>
      <c r="I231" s="170"/>
      <c r="J231" s="170"/>
      <c r="K231" s="170"/>
      <c r="L231" s="170"/>
      <c r="M231" s="170"/>
      <c r="N231" s="170"/>
      <c r="O231" s="170"/>
      <c r="P231" s="170"/>
      <c r="Q231" s="170"/>
      <c r="R231" s="170"/>
      <c r="S231" s="170"/>
      <c r="T231" s="170"/>
      <c r="U231" s="170"/>
      <c r="V231" s="132"/>
      <c r="W231" s="132"/>
      <c r="X231" s="132"/>
      <c r="Y231" s="132"/>
      <c r="Z231" s="132"/>
      <c r="AA231" s="170"/>
      <c r="AB231" s="170"/>
      <c r="AC231" s="170"/>
      <c r="AD231" s="170"/>
      <c r="AE231" s="170"/>
      <c r="AF231" s="170"/>
      <c r="AG231" s="170"/>
      <c r="AH231" s="170"/>
      <c r="AI231" s="170"/>
      <c r="AJ231" s="170"/>
      <c r="AK231" s="170"/>
      <c r="AL231" s="170"/>
      <c r="AM231" s="170"/>
      <c r="AR231" s="279"/>
    </row>
    <row r="232" spans="1:44">
      <c r="A232" s="132"/>
      <c r="B232" s="132"/>
      <c r="C232" s="132"/>
      <c r="D232" s="132"/>
      <c r="E232" s="132"/>
      <c r="F232" s="170"/>
      <c r="G232" s="170"/>
      <c r="H232" s="170"/>
      <c r="I232" s="170"/>
      <c r="J232" s="170"/>
      <c r="K232" s="170"/>
      <c r="L232" s="170"/>
      <c r="M232" s="170"/>
      <c r="N232" s="170"/>
      <c r="O232" s="170"/>
      <c r="P232" s="170"/>
      <c r="Q232" s="170"/>
      <c r="R232" s="170"/>
      <c r="S232" s="170"/>
      <c r="T232" s="170"/>
      <c r="U232" s="170"/>
      <c r="V232" s="132"/>
      <c r="W232" s="132"/>
      <c r="X232" s="132"/>
      <c r="Y232" s="132"/>
      <c r="Z232" s="132"/>
      <c r="AA232" s="170"/>
      <c r="AB232" s="170"/>
      <c r="AC232" s="170"/>
      <c r="AD232" s="170"/>
      <c r="AE232" s="170"/>
      <c r="AF232" s="170"/>
      <c r="AG232" s="170"/>
      <c r="AH232" s="170"/>
      <c r="AI232" s="170"/>
      <c r="AJ232" s="170"/>
      <c r="AK232" s="170"/>
      <c r="AL232" s="170"/>
      <c r="AM232" s="170"/>
      <c r="AR232" s="279"/>
    </row>
    <row r="233" spans="1:44">
      <c r="A233" s="129"/>
      <c r="B233" s="129"/>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129"/>
      <c r="AJ233" s="129"/>
      <c r="AK233" s="129"/>
      <c r="AL233" s="129"/>
      <c r="AM233" s="129"/>
    </row>
    <row r="234" spans="1:44">
      <c r="A234" s="124"/>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c r="AG234" s="124"/>
      <c r="AH234" s="124"/>
      <c r="AI234" s="124"/>
      <c r="AJ234" s="124"/>
      <c r="AK234" s="124"/>
      <c r="AL234" s="124"/>
      <c r="AM234" s="124"/>
    </row>
    <row r="235" spans="1:44">
      <c r="A235" s="124" t="s">
        <v>30</v>
      </c>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c r="AG235" s="124"/>
      <c r="AH235" s="124"/>
      <c r="AI235" s="124"/>
      <c r="AJ235" s="124"/>
      <c r="AK235" s="124"/>
      <c r="AL235" s="124"/>
      <c r="AM235" s="124"/>
    </row>
    <row r="236" spans="1:44">
      <c r="A236" s="124" t="s">
        <v>48</v>
      </c>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c r="AI236" s="124"/>
      <c r="AJ236" s="124"/>
      <c r="AK236" s="124"/>
      <c r="AL236" s="124"/>
      <c r="AM236" s="124"/>
    </row>
    <row r="237" spans="1:44">
      <c r="A237" s="124"/>
      <c r="B237" s="148" t="s">
        <v>2</v>
      </c>
      <c r="C237" s="161" t="s">
        <v>55</v>
      </c>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c r="AJ237" s="161"/>
      <c r="AK237" s="161"/>
      <c r="AL237" s="161"/>
      <c r="AM237" s="161"/>
    </row>
    <row r="238" spans="1:44">
      <c r="A238" s="124"/>
      <c r="B238" s="148" t="s">
        <v>3</v>
      </c>
      <c r="C238" s="161" t="s">
        <v>58</v>
      </c>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c r="AJ238" s="161"/>
      <c r="AK238" s="161"/>
      <c r="AL238" s="161"/>
      <c r="AM238" s="161"/>
    </row>
    <row r="239" spans="1:44" ht="27" customHeight="1">
      <c r="A239" s="124"/>
      <c r="B239" s="148" t="s">
        <v>21</v>
      </c>
      <c r="C239" s="161" t="s">
        <v>69</v>
      </c>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row>
    <row r="240" spans="1:44">
      <c r="A240" s="133" t="s">
        <v>77</v>
      </c>
      <c r="B240" s="120"/>
      <c r="C240" s="120"/>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c r="AL240" s="120"/>
      <c r="AM240" s="120"/>
    </row>
    <row r="241" spans="1:39">
      <c r="A241" s="124"/>
      <c r="B241" s="148" t="s">
        <v>2</v>
      </c>
      <c r="C241" s="161" t="s">
        <v>79</v>
      </c>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c r="AH241" s="161"/>
      <c r="AI241" s="161"/>
      <c r="AJ241" s="161"/>
      <c r="AK241" s="161"/>
      <c r="AL241" s="161"/>
      <c r="AM241" s="161"/>
    </row>
    <row r="242" spans="1:39" ht="27" customHeight="1">
      <c r="A242" s="124"/>
      <c r="B242" s="148" t="s">
        <v>3</v>
      </c>
      <c r="C242" s="161" t="s">
        <v>80</v>
      </c>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row>
    <row r="243" spans="1:39" ht="44.25" customHeight="1">
      <c r="A243" s="124"/>
      <c r="B243" s="148" t="s">
        <v>21</v>
      </c>
      <c r="C243" s="161" t="s">
        <v>53</v>
      </c>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row>
    <row r="244" spans="1:39" ht="43.5" customHeight="1">
      <c r="A244" s="124"/>
      <c r="B244" s="148" t="s">
        <v>9</v>
      </c>
      <c r="C244" s="161" t="s">
        <v>722</v>
      </c>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row>
    <row r="245" spans="1:39" ht="30" customHeight="1">
      <c r="A245" s="124"/>
      <c r="B245" s="148" t="s">
        <v>33</v>
      </c>
      <c r="C245" s="161" t="s">
        <v>88</v>
      </c>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161"/>
      <c r="AL245" s="161"/>
      <c r="AM245" s="161"/>
    </row>
    <row r="246" spans="1:39" ht="28.5" customHeight="1">
      <c r="A246" s="124"/>
      <c r="B246" s="148" t="s">
        <v>41</v>
      </c>
      <c r="C246" s="161" t="s">
        <v>99</v>
      </c>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c r="AJ246" s="161"/>
      <c r="AK246" s="161"/>
      <c r="AL246" s="161"/>
      <c r="AM246" s="161"/>
    </row>
    <row r="247" spans="1:39" ht="81.75" customHeight="1">
      <c r="A247" s="124"/>
      <c r="B247" s="148" t="s">
        <v>37</v>
      </c>
      <c r="C247" s="161" t="s">
        <v>740</v>
      </c>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c r="AH247" s="161"/>
      <c r="AI247" s="161"/>
      <c r="AJ247" s="161"/>
      <c r="AK247" s="161"/>
      <c r="AL247" s="161"/>
      <c r="AM247" s="161"/>
    </row>
    <row r="248" spans="1:39">
      <c r="A248" s="124"/>
      <c r="B248" s="148" t="s">
        <v>27</v>
      </c>
      <c r="C248" s="161" t="s">
        <v>102</v>
      </c>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c r="AJ248" s="161"/>
      <c r="AK248" s="161"/>
      <c r="AL248" s="161"/>
      <c r="AM248" s="161"/>
    </row>
    <row r="249" spans="1:39" ht="41.25" customHeight="1">
      <c r="A249" s="124"/>
      <c r="B249" s="148" t="s">
        <v>7</v>
      </c>
      <c r="C249" s="161" t="s">
        <v>93</v>
      </c>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c r="AJ249" s="161"/>
      <c r="AK249" s="161"/>
      <c r="AL249" s="161"/>
      <c r="AM249" s="161"/>
    </row>
    <row r="250" spans="1:39">
      <c r="A250" s="124"/>
      <c r="B250" s="148" t="s">
        <v>43</v>
      </c>
      <c r="C250" s="161" t="s">
        <v>46</v>
      </c>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1"/>
      <c r="AK250" s="161"/>
      <c r="AL250" s="161"/>
      <c r="AM250" s="161"/>
    </row>
    <row r="251" spans="1:39">
      <c r="A251" s="133" t="s">
        <v>103</v>
      </c>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row>
    <row r="252" spans="1:39">
      <c r="A252" s="124"/>
      <c r="B252" s="148" t="s">
        <v>2</v>
      </c>
      <c r="C252" s="161" t="s">
        <v>105</v>
      </c>
      <c r="D252" s="161"/>
      <c r="E252" s="161"/>
      <c r="F252" s="161"/>
      <c r="G252" s="161"/>
      <c r="H252" s="161"/>
      <c r="I252" s="161"/>
      <c r="J252" s="161"/>
      <c r="K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c r="AG252" s="161"/>
      <c r="AH252" s="161"/>
      <c r="AI252" s="161"/>
      <c r="AJ252" s="161"/>
      <c r="AK252" s="161"/>
      <c r="AL252" s="161"/>
      <c r="AM252" s="161"/>
    </row>
    <row r="253" spans="1:39" ht="54.75" customHeight="1">
      <c r="A253" s="134"/>
      <c r="B253" s="149" t="s">
        <v>3</v>
      </c>
      <c r="C253" s="162" t="s">
        <v>106</v>
      </c>
      <c r="D253" s="162"/>
      <c r="E253" s="162"/>
      <c r="F253" s="162"/>
      <c r="G253" s="162"/>
      <c r="H253" s="162"/>
      <c r="I253" s="162"/>
      <c r="J253" s="162"/>
      <c r="K253" s="162"/>
      <c r="L253" s="162"/>
      <c r="M253" s="162"/>
      <c r="N253" s="162"/>
      <c r="O253" s="162"/>
      <c r="P253" s="162"/>
      <c r="Q253" s="162"/>
      <c r="R253" s="162"/>
      <c r="S253" s="162"/>
      <c r="T253" s="162"/>
      <c r="U253" s="162"/>
      <c r="V253" s="162"/>
      <c r="W253" s="162"/>
      <c r="X253" s="162"/>
      <c r="Y253" s="162"/>
      <c r="Z253" s="162"/>
      <c r="AA253" s="162"/>
      <c r="AB253" s="162"/>
      <c r="AC253" s="162"/>
      <c r="AD253" s="162"/>
      <c r="AE253" s="162"/>
      <c r="AF253" s="162"/>
      <c r="AG253" s="162"/>
      <c r="AH253" s="162"/>
      <c r="AI253" s="162"/>
      <c r="AJ253" s="162"/>
      <c r="AK253" s="162"/>
      <c r="AL253" s="162"/>
      <c r="AM253" s="162"/>
    </row>
    <row r="254" spans="1:39">
      <c r="A254" s="134"/>
      <c r="B254" s="149" t="s">
        <v>21</v>
      </c>
      <c r="C254" s="162" t="s">
        <v>109</v>
      </c>
      <c r="D254" s="162"/>
      <c r="E254" s="162"/>
      <c r="F254" s="162"/>
      <c r="G254" s="162"/>
      <c r="H254" s="162"/>
      <c r="I254" s="162"/>
      <c r="J254" s="162"/>
      <c r="K254" s="162"/>
      <c r="L254" s="162"/>
      <c r="M254" s="162"/>
      <c r="N254" s="162"/>
      <c r="O254" s="162"/>
      <c r="P254" s="162"/>
      <c r="Q254" s="162"/>
      <c r="R254" s="162"/>
      <c r="S254" s="162"/>
      <c r="T254" s="162"/>
      <c r="U254" s="162"/>
      <c r="V254" s="162"/>
      <c r="W254" s="162"/>
      <c r="X254" s="162"/>
      <c r="Y254" s="162"/>
      <c r="Z254" s="162"/>
      <c r="AA254" s="162"/>
      <c r="AB254" s="162"/>
      <c r="AC254" s="162"/>
      <c r="AD254" s="162"/>
      <c r="AE254" s="162"/>
      <c r="AF254" s="162"/>
      <c r="AG254" s="162"/>
      <c r="AH254" s="162"/>
      <c r="AI254" s="162"/>
      <c r="AJ254" s="162"/>
      <c r="AK254" s="162"/>
      <c r="AL254" s="162"/>
      <c r="AM254" s="162"/>
    </row>
    <row r="255" spans="1:39" ht="42.75" customHeight="1">
      <c r="A255" s="134"/>
      <c r="B255" s="149" t="s">
        <v>9</v>
      </c>
      <c r="C255" s="162" t="s">
        <v>65</v>
      </c>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c r="AA255" s="162"/>
      <c r="AB255" s="162"/>
      <c r="AC255" s="162"/>
      <c r="AD255" s="162"/>
      <c r="AE255" s="162"/>
      <c r="AF255" s="162"/>
      <c r="AG255" s="162"/>
      <c r="AH255" s="162"/>
      <c r="AI255" s="162"/>
      <c r="AJ255" s="162"/>
      <c r="AK255" s="162"/>
      <c r="AL255" s="162"/>
      <c r="AM255" s="162"/>
    </row>
    <row r="256" spans="1:39" ht="57.75" customHeight="1">
      <c r="A256" s="134"/>
      <c r="B256" s="149" t="s">
        <v>33</v>
      </c>
      <c r="C256" s="162" t="s">
        <v>112</v>
      </c>
      <c r="D256" s="162"/>
      <c r="E256" s="162"/>
      <c r="F256" s="162"/>
      <c r="G256" s="162"/>
      <c r="H256" s="162"/>
      <c r="I256" s="162"/>
      <c r="J256" s="162"/>
      <c r="K256" s="162"/>
      <c r="L256" s="162"/>
      <c r="M256" s="162"/>
      <c r="N256" s="162"/>
      <c r="O256" s="162"/>
      <c r="P256" s="162"/>
      <c r="Q256" s="162"/>
      <c r="R256" s="162"/>
      <c r="S256" s="162"/>
      <c r="T256" s="162"/>
      <c r="U256" s="162"/>
      <c r="V256" s="162"/>
      <c r="W256" s="162"/>
      <c r="X256" s="162"/>
      <c r="Y256" s="162"/>
      <c r="Z256" s="162"/>
      <c r="AA256" s="162"/>
      <c r="AB256" s="162"/>
      <c r="AC256" s="162"/>
      <c r="AD256" s="162"/>
      <c r="AE256" s="162"/>
      <c r="AF256" s="162"/>
      <c r="AG256" s="162"/>
      <c r="AH256" s="162"/>
      <c r="AI256" s="162"/>
      <c r="AJ256" s="162"/>
      <c r="AK256" s="162"/>
      <c r="AL256" s="162"/>
      <c r="AM256" s="162"/>
    </row>
    <row r="257" spans="1:39">
      <c r="A257" s="134"/>
      <c r="B257" s="149" t="s">
        <v>41</v>
      </c>
      <c r="C257" s="162" t="s">
        <v>115</v>
      </c>
      <c r="D257" s="162"/>
      <c r="E257" s="162"/>
      <c r="F257" s="162"/>
      <c r="G257" s="162"/>
      <c r="H257" s="162"/>
      <c r="I257" s="162"/>
      <c r="J257" s="162"/>
      <c r="K257" s="162"/>
      <c r="L257" s="162"/>
      <c r="M257" s="162"/>
      <c r="N257" s="162"/>
      <c r="O257" s="162"/>
      <c r="P257" s="162"/>
      <c r="Q257" s="162"/>
      <c r="R257" s="162"/>
      <c r="S257" s="162"/>
      <c r="T257" s="162"/>
      <c r="U257" s="162"/>
      <c r="V257" s="162"/>
      <c r="W257" s="162"/>
      <c r="X257" s="162"/>
      <c r="Y257" s="162"/>
      <c r="Z257" s="162"/>
      <c r="AA257" s="162"/>
      <c r="AB257" s="162"/>
      <c r="AC257" s="162"/>
      <c r="AD257" s="162"/>
      <c r="AE257" s="162"/>
      <c r="AF257" s="162"/>
      <c r="AG257" s="162"/>
      <c r="AH257" s="162"/>
      <c r="AI257" s="162"/>
      <c r="AJ257" s="162"/>
      <c r="AK257" s="162"/>
      <c r="AL257" s="162"/>
      <c r="AM257" s="162"/>
    </row>
    <row r="258" spans="1:39" ht="196.5" customHeight="1">
      <c r="A258" s="134"/>
      <c r="B258" s="149" t="s">
        <v>37</v>
      </c>
      <c r="C258" s="162" t="s">
        <v>265</v>
      </c>
      <c r="D258" s="162"/>
      <c r="E258" s="162"/>
      <c r="F258" s="162"/>
      <c r="G258" s="162"/>
      <c r="H258" s="162"/>
      <c r="I258" s="162"/>
      <c r="J258" s="162"/>
      <c r="K258" s="162"/>
      <c r="L258" s="162"/>
      <c r="M258" s="162"/>
      <c r="N258" s="162"/>
      <c r="O258" s="162"/>
      <c r="P258" s="162"/>
      <c r="Q258" s="162"/>
      <c r="R258" s="162"/>
      <c r="S258" s="162"/>
      <c r="T258" s="162"/>
      <c r="U258" s="162"/>
      <c r="V258" s="162"/>
      <c r="W258" s="162"/>
      <c r="X258" s="162"/>
      <c r="Y258" s="162"/>
      <c r="Z258" s="162"/>
      <c r="AA258" s="162"/>
      <c r="AB258" s="162"/>
      <c r="AC258" s="162"/>
      <c r="AD258" s="162"/>
      <c r="AE258" s="162"/>
      <c r="AF258" s="162"/>
      <c r="AG258" s="162"/>
      <c r="AH258" s="162"/>
      <c r="AI258" s="162"/>
      <c r="AJ258" s="162"/>
      <c r="AK258" s="162"/>
      <c r="AL258" s="162"/>
      <c r="AM258" s="162"/>
    </row>
    <row r="259" spans="1:39" ht="69" customHeight="1">
      <c r="A259" s="134"/>
      <c r="B259" s="149" t="s">
        <v>27</v>
      </c>
      <c r="C259" s="162" t="s">
        <v>588</v>
      </c>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c r="AA259" s="162"/>
      <c r="AB259" s="162"/>
      <c r="AC259" s="162"/>
      <c r="AD259" s="162"/>
      <c r="AE259" s="162"/>
      <c r="AF259" s="162"/>
      <c r="AG259" s="162"/>
      <c r="AH259" s="162"/>
      <c r="AI259" s="162"/>
      <c r="AJ259" s="162"/>
      <c r="AK259" s="162"/>
      <c r="AL259" s="162"/>
      <c r="AM259" s="162"/>
    </row>
    <row r="260" spans="1:39" ht="40.5" customHeight="1">
      <c r="A260" s="134"/>
      <c r="B260" s="149" t="s">
        <v>7</v>
      </c>
      <c r="C260" s="162" t="s">
        <v>22</v>
      </c>
      <c r="D260" s="162"/>
      <c r="E260" s="162"/>
      <c r="F260" s="162"/>
      <c r="G260" s="162"/>
      <c r="H260" s="162"/>
      <c r="I260" s="162"/>
      <c r="J260" s="162"/>
      <c r="K260" s="162"/>
      <c r="L260" s="162"/>
      <c r="M260" s="162"/>
      <c r="N260" s="162"/>
      <c r="O260" s="162"/>
      <c r="P260" s="162"/>
      <c r="Q260" s="162"/>
      <c r="R260" s="162"/>
      <c r="S260" s="162"/>
      <c r="T260" s="162"/>
      <c r="U260" s="162"/>
      <c r="V260" s="162"/>
      <c r="W260" s="162"/>
      <c r="X260" s="162"/>
      <c r="Y260" s="162"/>
      <c r="Z260" s="162"/>
      <c r="AA260" s="162"/>
      <c r="AB260" s="162"/>
      <c r="AC260" s="162"/>
      <c r="AD260" s="162"/>
      <c r="AE260" s="162"/>
      <c r="AF260" s="162"/>
      <c r="AG260" s="162"/>
      <c r="AH260" s="162"/>
      <c r="AI260" s="162"/>
      <c r="AJ260" s="162"/>
      <c r="AK260" s="162"/>
      <c r="AL260" s="162"/>
      <c r="AM260" s="162"/>
    </row>
    <row r="261" spans="1:39" ht="40.5" customHeight="1">
      <c r="A261" s="134"/>
      <c r="B261" s="149" t="s">
        <v>43</v>
      </c>
      <c r="C261" s="162" t="s">
        <v>119</v>
      </c>
      <c r="D261" s="162"/>
      <c r="E261" s="162"/>
      <c r="F261" s="162"/>
      <c r="G261" s="162"/>
      <c r="H261" s="162"/>
      <c r="I261" s="162"/>
      <c r="J261" s="162"/>
      <c r="K261" s="162"/>
      <c r="L261" s="162"/>
      <c r="M261" s="162"/>
      <c r="N261" s="162"/>
      <c r="O261" s="162"/>
      <c r="P261" s="162"/>
      <c r="Q261" s="162"/>
      <c r="R261" s="162"/>
      <c r="S261" s="162"/>
      <c r="T261" s="162"/>
      <c r="U261" s="162"/>
      <c r="V261" s="162"/>
      <c r="W261" s="162"/>
      <c r="X261" s="162"/>
      <c r="Y261" s="162"/>
      <c r="Z261" s="162"/>
      <c r="AA261" s="162"/>
      <c r="AB261" s="162"/>
      <c r="AC261" s="162"/>
      <c r="AD261" s="162"/>
      <c r="AE261" s="162"/>
      <c r="AF261" s="162"/>
      <c r="AG261" s="162"/>
      <c r="AH261" s="162"/>
      <c r="AI261" s="162"/>
      <c r="AJ261" s="162"/>
      <c r="AK261" s="162"/>
      <c r="AL261" s="162"/>
      <c r="AM261" s="162"/>
    </row>
    <row r="262" spans="1:39" ht="31.5" customHeight="1">
      <c r="A262" s="134"/>
      <c r="B262" s="149" t="s">
        <v>0</v>
      </c>
      <c r="C262" s="162" t="s">
        <v>124</v>
      </c>
      <c r="D262" s="162"/>
      <c r="E262" s="162"/>
      <c r="F262" s="162"/>
      <c r="G262" s="162"/>
      <c r="H262" s="162"/>
      <c r="I262" s="162"/>
      <c r="J262" s="162"/>
      <c r="K262" s="162"/>
      <c r="L262" s="162"/>
      <c r="M262" s="162"/>
      <c r="N262" s="162"/>
      <c r="O262" s="162"/>
      <c r="P262" s="162"/>
      <c r="Q262" s="162"/>
      <c r="R262" s="162"/>
      <c r="S262" s="162"/>
      <c r="T262" s="162"/>
      <c r="U262" s="162"/>
      <c r="V262" s="162"/>
      <c r="W262" s="162"/>
      <c r="X262" s="162"/>
      <c r="Y262" s="162"/>
      <c r="Z262" s="162"/>
      <c r="AA262" s="162"/>
      <c r="AB262" s="162"/>
      <c r="AC262" s="162"/>
      <c r="AD262" s="162"/>
      <c r="AE262" s="162"/>
      <c r="AF262" s="162"/>
      <c r="AG262" s="162"/>
      <c r="AH262" s="162"/>
      <c r="AI262" s="162"/>
      <c r="AJ262" s="162"/>
      <c r="AK262" s="162"/>
      <c r="AL262" s="162"/>
      <c r="AM262" s="162"/>
    </row>
    <row r="263" spans="1:39">
      <c r="A263" s="134"/>
      <c r="B263" s="149" t="s">
        <v>127</v>
      </c>
      <c r="C263" s="162" t="s">
        <v>132</v>
      </c>
      <c r="D263" s="162"/>
      <c r="E263" s="162"/>
      <c r="F263" s="162"/>
      <c r="G263" s="162"/>
      <c r="H263" s="162"/>
      <c r="I263" s="162"/>
      <c r="J263" s="162"/>
      <c r="K263" s="162"/>
      <c r="L263" s="162"/>
      <c r="M263" s="162"/>
      <c r="N263" s="162"/>
      <c r="O263" s="162"/>
      <c r="P263" s="162"/>
      <c r="Q263" s="162"/>
      <c r="R263" s="162"/>
      <c r="S263" s="162"/>
      <c r="T263" s="162"/>
      <c r="U263" s="162"/>
      <c r="V263" s="162"/>
      <c r="W263" s="162"/>
      <c r="X263" s="162"/>
      <c r="Y263" s="162"/>
      <c r="Z263" s="162"/>
      <c r="AA263" s="162"/>
      <c r="AB263" s="162"/>
      <c r="AC263" s="162"/>
      <c r="AD263" s="162"/>
      <c r="AE263" s="162"/>
      <c r="AF263" s="162"/>
      <c r="AG263" s="162"/>
      <c r="AH263" s="162"/>
      <c r="AI263" s="162"/>
      <c r="AJ263" s="162"/>
      <c r="AK263" s="162"/>
      <c r="AL263" s="162"/>
      <c r="AM263" s="162"/>
    </row>
    <row r="264" spans="1:39" ht="27.75" customHeight="1">
      <c r="A264" s="134"/>
      <c r="B264" s="149" t="s">
        <v>143</v>
      </c>
      <c r="C264" s="162" t="s">
        <v>147</v>
      </c>
      <c r="D264" s="162"/>
      <c r="E264" s="162"/>
      <c r="F264" s="162"/>
      <c r="G264" s="162"/>
      <c r="H264" s="162"/>
      <c r="I264" s="162"/>
      <c r="J264" s="162"/>
      <c r="K264" s="162"/>
      <c r="L264" s="162"/>
      <c r="M264" s="162"/>
      <c r="N264" s="162"/>
      <c r="O264" s="162"/>
      <c r="P264" s="162"/>
      <c r="Q264" s="162"/>
      <c r="R264" s="162"/>
      <c r="S264" s="162"/>
      <c r="T264" s="162"/>
      <c r="U264" s="162"/>
      <c r="V264" s="162"/>
      <c r="W264" s="162"/>
      <c r="X264" s="162"/>
      <c r="Y264" s="162"/>
      <c r="Z264" s="162"/>
      <c r="AA264" s="162"/>
      <c r="AB264" s="162"/>
      <c r="AC264" s="162"/>
      <c r="AD264" s="162"/>
      <c r="AE264" s="162"/>
      <c r="AF264" s="162"/>
      <c r="AG264" s="162"/>
      <c r="AH264" s="162"/>
      <c r="AI264" s="162"/>
      <c r="AJ264" s="162"/>
      <c r="AK264" s="162"/>
      <c r="AL264" s="162"/>
      <c r="AM264" s="162"/>
    </row>
    <row r="265" spans="1:39">
      <c r="A265" s="134"/>
      <c r="B265" s="149" t="s">
        <v>150</v>
      </c>
      <c r="C265" s="162" t="s">
        <v>114</v>
      </c>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c r="AK265" s="162"/>
      <c r="AL265" s="162"/>
      <c r="AM265" s="162"/>
    </row>
    <row r="266" spans="1:39" ht="27.75" customHeight="1">
      <c r="A266" s="134"/>
      <c r="B266" s="149" t="s">
        <v>39</v>
      </c>
      <c r="C266" s="162" t="s">
        <v>152</v>
      </c>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c r="AK266" s="162"/>
      <c r="AL266" s="162"/>
      <c r="AM266" s="162"/>
    </row>
    <row r="267" spans="1:39">
      <c r="A267" s="134"/>
      <c r="B267" s="149" t="s">
        <v>155</v>
      </c>
      <c r="C267" s="162" t="s">
        <v>156</v>
      </c>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c r="AA267" s="162"/>
      <c r="AB267" s="162"/>
      <c r="AC267" s="162"/>
      <c r="AD267" s="162"/>
      <c r="AE267" s="162"/>
      <c r="AF267" s="162"/>
      <c r="AG267" s="162"/>
      <c r="AH267" s="162"/>
      <c r="AI267" s="162"/>
      <c r="AJ267" s="162"/>
      <c r="AK267" s="162"/>
      <c r="AL267" s="162"/>
      <c r="AM267" s="162"/>
    </row>
    <row r="268" spans="1:39">
      <c r="A268" s="135" t="s">
        <v>572</v>
      </c>
      <c r="B268" s="136"/>
      <c r="C268" s="136"/>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row>
    <row r="269" spans="1:39" ht="41.25" customHeight="1">
      <c r="A269" s="134"/>
      <c r="B269" s="149" t="s">
        <v>2</v>
      </c>
      <c r="C269" s="162" t="s">
        <v>162</v>
      </c>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c r="AA269" s="162"/>
      <c r="AB269" s="162"/>
      <c r="AC269" s="162"/>
      <c r="AD269" s="162"/>
      <c r="AE269" s="162"/>
      <c r="AF269" s="162"/>
      <c r="AG269" s="162"/>
      <c r="AH269" s="162"/>
      <c r="AI269" s="162"/>
      <c r="AJ269" s="162"/>
      <c r="AK269" s="162"/>
      <c r="AL269" s="162"/>
      <c r="AM269" s="162"/>
    </row>
    <row r="270" spans="1:39">
      <c r="A270" s="134"/>
      <c r="B270" s="149" t="s">
        <v>3</v>
      </c>
      <c r="C270" s="162" t="s">
        <v>165</v>
      </c>
      <c r="D270" s="162"/>
      <c r="E270" s="162"/>
      <c r="F270" s="162"/>
      <c r="G270" s="162"/>
      <c r="H270" s="162"/>
      <c r="I270" s="162"/>
      <c r="J270" s="162"/>
      <c r="K270" s="162"/>
      <c r="L270" s="162"/>
      <c r="M270" s="162"/>
      <c r="N270" s="162"/>
      <c r="O270" s="162"/>
      <c r="P270" s="162"/>
      <c r="Q270" s="162"/>
      <c r="R270" s="162"/>
      <c r="S270" s="162"/>
      <c r="T270" s="162"/>
      <c r="U270" s="162"/>
      <c r="V270" s="162"/>
      <c r="W270" s="162"/>
      <c r="X270" s="162"/>
      <c r="Y270" s="162"/>
      <c r="Z270" s="162"/>
      <c r="AA270" s="162"/>
      <c r="AB270" s="162"/>
      <c r="AC270" s="162"/>
      <c r="AD270" s="162"/>
      <c r="AE270" s="162"/>
      <c r="AF270" s="162"/>
      <c r="AG270" s="162"/>
      <c r="AH270" s="162"/>
      <c r="AI270" s="162"/>
      <c r="AJ270" s="162"/>
      <c r="AK270" s="162"/>
      <c r="AL270" s="162"/>
      <c r="AM270" s="162"/>
    </row>
    <row r="271" spans="1:39" ht="27.75" customHeight="1">
      <c r="A271" s="134"/>
      <c r="B271" s="149" t="s">
        <v>21</v>
      </c>
      <c r="C271" s="162" t="s">
        <v>714</v>
      </c>
      <c r="D271" s="162"/>
      <c r="E271" s="162"/>
      <c r="F271" s="162"/>
      <c r="G271" s="162"/>
      <c r="H271" s="162"/>
      <c r="I271" s="162"/>
      <c r="J271" s="162"/>
      <c r="K271" s="162"/>
      <c r="L271" s="162"/>
      <c r="M271" s="162"/>
      <c r="N271" s="162"/>
      <c r="O271" s="162"/>
      <c r="P271" s="162"/>
      <c r="Q271" s="162"/>
      <c r="R271" s="162"/>
      <c r="S271" s="162"/>
      <c r="T271" s="162"/>
      <c r="U271" s="162"/>
      <c r="V271" s="162"/>
      <c r="W271" s="162"/>
      <c r="X271" s="162"/>
      <c r="Y271" s="162"/>
      <c r="Z271" s="162"/>
      <c r="AA271" s="162"/>
      <c r="AB271" s="162"/>
      <c r="AC271" s="162"/>
      <c r="AD271" s="162"/>
      <c r="AE271" s="162"/>
      <c r="AF271" s="162"/>
      <c r="AG271" s="162"/>
      <c r="AH271" s="162"/>
      <c r="AI271" s="162"/>
      <c r="AJ271" s="162"/>
      <c r="AK271" s="162"/>
      <c r="AL271" s="162"/>
      <c r="AM271" s="162"/>
    </row>
    <row r="272" spans="1:39">
      <c r="A272" s="134"/>
      <c r="B272" s="149" t="s">
        <v>9</v>
      </c>
      <c r="C272" s="162" t="s">
        <v>723</v>
      </c>
      <c r="D272" s="162"/>
      <c r="E272" s="162"/>
      <c r="F272" s="162"/>
      <c r="G272" s="162"/>
      <c r="H272" s="162"/>
      <c r="I272" s="162"/>
      <c r="J272" s="162"/>
      <c r="K272" s="162"/>
      <c r="L272" s="162"/>
      <c r="M272" s="162"/>
      <c r="N272" s="162"/>
      <c r="O272" s="162"/>
      <c r="P272" s="162"/>
      <c r="Q272" s="162"/>
      <c r="R272" s="162"/>
      <c r="S272" s="162"/>
      <c r="T272" s="162"/>
      <c r="U272" s="162"/>
      <c r="V272" s="162"/>
      <c r="W272" s="162"/>
      <c r="X272" s="162"/>
      <c r="Y272" s="162"/>
      <c r="Z272" s="162"/>
      <c r="AA272" s="162"/>
      <c r="AB272" s="162"/>
      <c r="AC272" s="162"/>
      <c r="AD272" s="162"/>
      <c r="AE272" s="162"/>
      <c r="AF272" s="162"/>
      <c r="AG272" s="162"/>
      <c r="AH272" s="162"/>
      <c r="AI272" s="162"/>
      <c r="AJ272" s="162"/>
      <c r="AK272" s="162"/>
      <c r="AL272" s="162"/>
      <c r="AM272" s="162"/>
    </row>
    <row r="273" spans="1:39" ht="54" customHeight="1">
      <c r="A273" s="134"/>
      <c r="B273" s="149" t="s">
        <v>33</v>
      </c>
      <c r="C273" s="162" t="s">
        <v>36</v>
      </c>
      <c r="D273" s="162"/>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c r="AA273" s="162"/>
      <c r="AB273" s="162"/>
      <c r="AC273" s="162"/>
      <c r="AD273" s="162"/>
      <c r="AE273" s="162"/>
      <c r="AF273" s="162"/>
      <c r="AG273" s="162"/>
      <c r="AH273" s="162"/>
      <c r="AI273" s="162"/>
      <c r="AJ273" s="162"/>
      <c r="AK273" s="162"/>
      <c r="AL273" s="162"/>
      <c r="AM273" s="162"/>
    </row>
    <row r="274" spans="1:39" ht="27.75" customHeight="1">
      <c r="A274" s="134"/>
      <c r="B274" s="149" t="s">
        <v>41</v>
      </c>
      <c r="C274" s="162" t="s">
        <v>176</v>
      </c>
      <c r="D274" s="162"/>
      <c r="E274" s="162"/>
      <c r="F274" s="162"/>
      <c r="G274" s="162"/>
      <c r="H274" s="162"/>
      <c r="I274" s="162"/>
      <c r="J274" s="162"/>
      <c r="K274" s="162"/>
      <c r="L274" s="162"/>
      <c r="M274" s="162"/>
      <c r="N274" s="162"/>
      <c r="O274" s="162"/>
      <c r="P274" s="162"/>
      <c r="Q274" s="162"/>
      <c r="R274" s="162"/>
      <c r="S274" s="162"/>
      <c r="T274" s="162"/>
      <c r="U274" s="162"/>
      <c r="V274" s="162"/>
      <c r="W274" s="162"/>
      <c r="X274" s="162"/>
      <c r="Y274" s="162"/>
      <c r="Z274" s="162"/>
      <c r="AA274" s="162"/>
      <c r="AB274" s="162"/>
      <c r="AC274" s="162"/>
      <c r="AD274" s="162"/>
      <c r="AE274" s="162"/>
      <c r="AF274" s="162"/>
      <c r="AG274" s="162"/>
      <c r="AH274" s="162"/>
      <c r="AI274" s="162"/>
      <c r="AJ274" s="162"/>
      <c r="AK274" s="162"/>
      <c r="AL274" s="162"/>
      <c r="AM274" s="162"/>
    </row>
    <row r="275" spans="1:39" ht="54.75" customHeight="1">
      <c r="A275" s="134"/>
      <c r="B275" s="149" t="s">
        <v>37</v>
      </c>
      <c r="C275" s="162" t="s">
        <v>181</v>
      </c>
      <c r="D275" s="162"/>
      <c r="E275" s="162"/>
      <c r="F275" s="162"/>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row>
    <row r="276" spans="1:39" ht="83.25" customHeight="1">
      <c r="A276" s="134"/>
      <c r="B276" s="149" t="s">
        <v>27</v>
      </c>
      <c r="C276" s="162" t="s">
        <v>182</v>
      </c>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row>
    <row r="277" spans="1:39" ht="56.25" customHeight="1">
      <c r="A277" s="134"/>
      <c r="B277" s="149" t="s">
        <v>7</v>
      </c>
      <c r="C277" s="162" t="s">
        <v>140</v>
      </c>
      <c r="D277" s="162"/>
      <c r="E277" s="162"/>
      <c r="F277" s="162"/>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row>
    <row r="278" spans="1:39" ht="147.75" customHeight="1">
      <c r="A278" s="134"/>
      <c r="B278" s="149" t="s">
        <v>43</v>
      </c>
      <c r="C278" s="162" t="s">
        <v>380</v>
      </c>
      <c r="D278" s="162"/>
      <c r="E278" s="162"/>
      <c r="F278" s="162"/>
      <c r="G278" s="162"/>
      <c r="H278" s="162"/>
      <c r="I278" s="162"/>
      <c r="J278" s="162"/>
      <c r="K278" s="162"/>
      <c r="L278" s="162"/>
      <c r="M278" s="162"/>
      <c r="N278" s="162"/>
      <c r="O278" s="162"/>
      <c r="P278" s="162"/>
      <c r="Q278" s="162"/>
      <c r="R278" s="162"/>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row>
    <row r="279" spans="1:39" ht="27" customHeight="1">
      <c r="A279" s="134"/>
      <c r="B279" s="149" t="s">
        <v>0</v>
      </c>
      <c r="C279" s="162" t="s">
        <v>76</v>
      </c>
      <c r="D279" s="162"/>
      <c r="E279" s="162"/>
      <c r="F279" s="162"/>
      <c r="G279" s="162"/>
      <c r="H279" s="162"/>
      <c r="I279" s="162"/>
      <c r="J279" s="162"/>
      <c r="K279" s="162"/>
      <c r="L279" s="162"/>
      <c r="M279" s="162"/>
      <c r="N279" s="162"/>
      <c r="O279" s="162"/>
      <c r="P279" s="162"/>
      <c r="Q279" s="162"/>
      <c r="R279" s="162"/>
      <c r="S279" s="162"/>
      <c r="T279" s="162"/>
      <c r="U279" s="162"/>
      <c r="V279" s="162"/>
      <c r="W279" s="162"/>
      <c r="X279" s="162"/>
      <c r="Y279" s="162"/>
      <c r="Z279" s="162"/>
      <c r="AA279" s="162"/>
      <c r="AB279" s="162"/>
      <c r="AC279" s="162"/>
      <c r="AD279" s="162"/>
      <c r="AE279" s="162"/>
      <c r="AF279" s="162"/>
      <c r="AG279" s="162"/>
      <c r="AH279" s="162"/>
      <c r="AI279" s="162"/>
      <c r="AJ279" s="162"/>
      <c r="AK279" s="162"/>
      <c r="AL279" s="162"/>
      <c r="AM279" s="162"/>
    </row>
    <row r="280" spans="1:39">
      <c r="A280" s="136" t="s">
        <v>135</v>
      </c>
      <c r="B280" s="136"/>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6"/>
      <c r="AL280" s="136"/>
      <c r="AM280" s="136"/>
    </row>
    <row r="281" spans="1:39" ht="40.5" customHeight="1">
      <c r="A281" s="134"/>
      <c r="B281" s="149" t="s">
        <v>2</v>
      </c>
      <c r="C281" s="162" t="s">
        <v>188</v>
      </c>
      <c r="D281" s="162"/>
      <c r="E281" s="162"/>
      <c r="F281" s="162"/>
      <c r="G281" s="162"/>
      <c r="H281" s="162"/>
      <c r="I281" s="162"/>
      <c r="J281" s="162"/>
      <c r="K281" s="162"/>
      <c r="L281" s="162"/>
      <c r="M281" s="162"/>
      <c r="N281" s="162"/>
      <c r="O281" s="162"/>
      <c r="P281" s="162"/>
      <c r="Q281" s="162"/>
      <c r="R281" s="162"/>
      <c r="S281" s="162"/>
      <c r="T281" s="162"/>
      <c r="U281" s="162"/>
      <c r="V281" s="162"/>
      <c r="W281" s="162"/>
      <c r="X281" s="162"/>
      <c r="Y281" s="162"/>
      <c r="Z281" s="162"/>
      <c r="AA281" s="162"/>
      <c r="AB281" s="162"/>
      <c r="AC281" s="162"/>
      <c r="AD281" s="162"/>
      <c r="AE281" s="162"/>
      <c r="AF281" s="162"/>
      <c r="AG281" s="162"/>
      <c r="AH281" s="162"/>
      <c r="AI281" s="162"/>
      <c r="AJ281" s="162"/>
      <c r="AK281" s="162"/>
      <c r="AL281" s="162"/>
      <c r="AM281" s="162"/>
    </row>
    <row r="282" spans="1:39">
      <c r="A282" s="134"/>
      <c r="B282" s="149" t="s">
        <v>3</v>
      </c>
      <c r="C282" s="162" t="s">
        <v>153</v>
      </c>
      <c r="D282" s="162"/>
      <c r="E282" s="162"/>
      <c r="F282" s="162"/>
      <c r="G282" s="162"/>
      <c r="H282" s="162"/>
      <c r="I282" s="162"/>
      <c r="J282" s="162"/>
      <c r="K282" s="162"/>
      <c r="L282" s="162"/>
      <c r="M282" s="162"/>
      <c r="N282" s="162"/>
      <c r="O282" s="162"/>
      <c r="P282" s="162"/>
      <c r="Q282" s="162"/>
      <c r="R282" s="162"/>
      <c r="S282" s="162"/>
      <c r="T282" s="162"/>
      <c r="U282" s="162"/>
      <c r="V282" s="162"/>
      <c r="W282" s="162"/>
      <c r="X282" s="162"/>
      <c r="Y282" s="162"/>
      <c r="Z282" s="162"/>
      <c r="AA282" s="162"/>
      <c r="AB282" s="162"/>
      <c r="AC282" s="162"/>
      <c r="AD282" s="162"/>
      <c r="AE282" s="162"/>
      <c r="AF282" s="162"/>
      <c r="AG282" s="162"/>
      <c r="AH282" s="162"/>
      <c r="AI282" s="162"/>
      <c r="AJ282" s="162"/>
      <c r="AK282" s="162"/>
      <c r="AL282" s="162"/>
      <c r="AM282" s="162"/>
    </row>
    <row r="283" spans="1:39">
      <c r="A283" s="134"/>
      <c r="B283" s="149" t="s">
        <v>21</v>
      </c>
      <c r="C283" s="162" t="s">
        <v>173</v>
      </c>
      <c r="D283" s="162"/>
      <c r="E283" s="162"/>
      <c r="F283" s="162"/>
      <c r="G283" s="162"/>
      <c r="H283" s="162"/>
      <c r="I283" s="162"/>
      <c r="J283" s="162"/>
      <c r="K283" s="162"/>
      <c r="L283" s="162"/>
      <c r="M283" s="162"/>
      <c r="N283" s="162"/>
      <c r="O283" s="162"/>
      <c r="P283" s="162"/>
      <c r="Q283" s="162"/>
      <c r="R283" s="162"/>
      <c r="S283" s="162"/>
      <c r="T283" s="162"/>
      <c r="U283" s="162"/>
      <c r="V283" s="162"/>
      <c r="W283" s="162"/>
      <c r="X283" s="162"/>
      <c r="Y283" s="162"/>
      <c r="Z283" s="162"/>
      <c r="AA283" s="162"/>
      <c r="AB283" s="162"/>
      <c r="AC283" s="162"/>
      <c r="AD283" s="162"/>
      <c r="AE283" s="162"/>
      <c r="AF283" s="162"/>
      <c r="AG283" s="162"/>
      <c r="AH283" s="162"/>
      <c r="AI283" s="162"/>
      <c r="AJ283" s="162"/>
      <c r="AK283" s="162"/>
      <c r="AL283" s="162"/>
      <c r="AM283" s="162"/>
    </row>
    <row r="284" spans="1:39" ht="13.5" customHeight="1">
      <c r="A284" s="134"/>
      <c r="B284" s="149" t="s">
        <v>9</v>
      </c>
      <c r="C284" s="162" t="s">
        <v>100</v>
      </c>
      <c r="D284" s="162"/>
      <c r="E284" s="162"/>
      <c r="F284" s="162"/>
      <c r="G284" s="162"/>
      <c r="H284" s="162"/>
      <c r="I284" s="162"/>
      <c r="J284" s="162"/>
      <c r="K284" s="162"/>
      <c r="L284" s="162"/>
      <c r="M284" s="162"/>
      <c r="N284" s="162"/>
      <c r="O284" s="162"/>
      <c r="P284" s="162"/>
      <c r="Q284" s="162"/>
      <c r="R284" s="162"/>
      <c r="S284" s="162"/>
      <c r="T284" s="162"/>
      <c r="U284" s="162"/>
      <c r="V284" s="162"/>
      <c r="W284" s="162"/>
      <c r="X284" s="162"/>
      <c r="Y284" s="162"/>
      <c r="Z284" s="162"/>
      <c r="AA284" s="162"/>
      <c r="AB284" s="162"/>
      <c r="AC284" s="162"/>
      <c r="AD284" s="162"/>
      <c r="AE284" s="162"/>
      <c r="AF284" s="162"/>
      <c r="AG284" s="162"/>
      <c r="AH284" s="162"/>
      <c r="AI284" s="162"/>
      <c r="AJ284" s="162"/>
      <c r="AK284" s="162"/>
      <c r="AL284" s="162"/>
      <c r="AM284" s="162"/>
    </row>
    <row r="285" spans="1:39" ht="26.25" customHeight="1">
      <c r="A285" s="134"/>
      <c r="B285" s="149" t="s">
        <v>33</v>
      </c>
      <c r="C285" s="162" t="s">
        <v>125</v>
      </c>
      <c r="D285" s="162"/>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c r="AA285" s="162"/>
      <c r="AB285" s="162"/>
      <c r="AC285" s="162"/>
      <c r="AD285" s="162"/>
      <c r="AE285" s="162"/>
      <c r="AF285" s="162"/>
      <c r="AG285" s="162"/>
      <c r="AH285" s="162"/>
      <c r="AI285" s="162"/>
      <c r="AJ285" s="162"/>
      <c r="AK285" s="162"/>
      <c r="AL285" s="162"/>
      <c r="AM285" s="162"/>
    </row>
    <row r="286" spans="1:39" ht="27" customHeight="1">
      <c r="A286" s="134"/>
      <c r="B286" s="149" t="s">
        <v>41</v>
      </c>
      <c r="C286" s="162" t="s">
        <v>84</v>
      </c>
      <c r="D286" s="162"/>
      <c r="E286" s="162"/>
      <c r="F286" s="162"/>
      <c r="G286" s="162"/>
      <c r="H286" s="162"/>
      <c r="I286" s="162"/>
      <c r="J286" s="162"/>
      <c r="K286" s="162"/>
      <c r="L286" s="162"/>
      <c r="M286" s="162"/>
      <c r="N286" s="162"/>
      <c r="O286" s="162"/>
      <c r="P286" s="162"/>
      <c r="Q286" s="162"/>
      <c r="R286" s="162"/>
      <c r="S286" s="162"/>
      <c r="T286" s="162"/>
      <c r="U286" s="162"/>
      <c r="V286" s="162"/>
      <c r="W286" s="162"/>
      <c r="X286" s="162"/>
      <c r="Y286" s="162"/>
      <c r="Z286" s="162"/>
      <c r="AA286" s="162"/>
      <c r="AB286" s="162"/>
      <c r="AC286" s="162"/>
      <c r="AD286" s="162"/>
      <c r="AE286" s="162"/>
      <c r="AF286" s="162"/>
      <c r="AG286" s="162"/>
      <c r="AH286" s="162"/>
      <c r="AI286" s="162"/>
      <c r="AJ286" s="162"/>
      <c r="AK286" s="162"/>
      <c r="AL286" s="162"/>
      <c r="AM286" s="162"/>
    </row>
    <row r="287" spans="1:39">
      <c r="A287" s="137"/>
      <c r="B287" s="137"/>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c r="AG287" s="137"/>
      <c r="AH287" s="137"/>
      <c r="AI287" s="137"/>
      <c r="AJ287" s="137"/>
      <c r="AK287" s="137"/>
      <c r="AL287" s="137"/>
      <c r="AM287" s="137"/>
    </row>
    <row r="288" spans="1:39">
      <c r="A288" s="137"/>
      <c r="B288" s="137"/>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137"/>
      <c r="AE288" s="137"/>
      <c r="AF288" s="137"/>
      <c r="AG288" s="137"/>
      <c r="AH288" s="137"/>
      <c r="AI288" s="137"/>
      <c r="AJ288" s="137"/>
      <c r="AK288" s="137"/>
      <c r="AL288" s="137"/>
      <c r="AM288" s="137"/>
    </row>
    <row r="289" spans="1:39">
      <c r="A289" s="137"/>
      <c r="B289" s="150"/>
      <c r="C289" s="163"/>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c r="AA289" s="163"/>
      <c r="AB289" s="163"/>
      <c r="AC289" s="163"/>
      <c r="AD289" s="163"/>
      <c r="AE289" s="163"/>
      <c r="AF289" s="163"/>
      <c r="AG289" s="163"/>
      <c r="AH289" s="163"/>
      <c r="AI289" s="163"/>
      <c r="AJ289" s="163"/>
      <c r="AK289" s="163"/>
      <c r="AL289" s="163"/>
      <c r="AM289" s="163"/>
    </row>
    <row r="290" spans="1:39">
      <c r="A290" s="137"/>
      <c r="B290" s="150"/>
      <c r="C290" s="163"/>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c r="AA290" s="163"/>
      <c r="AB290" s="163"/>
      <c r="AC290" s="163"/>
      <c r="AD290" s="163"/>
      <c r="AE290" s="163"/>
      <c r="AF290" s="163"/>
      <c r="AG290" s="163"/>
      <c r="AH290" s="163"/>
      <c r="AI290" s="163"/>
      <c r="AJ290" s="163"/>
      <c r="AK290" s="163"/>
      <c r="AL290" s="163"/>
      <c r="AM290" s="163"/>
    </row>
    <row r="291" spans="1:39" ht="13.5" hidden="1" customHeight="1">
      <c r="A291" s="138"/>
      <c r="B291" s="150"/>
      <c r="C291" s="163"/>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c r="AA291" s="163"/>
      <c r="AB291" s="163"/>
      <c r="AC291" s="163"/>
      <c r="AD291" s="163"/>
      <c r="AE291" s="163"/>
      <c r="AF291" s="163"/>
      <c r="AG291" s="163"/>
      <c r="AH291" s="163"/>
      <c r="AI291" s="163"/>
      <c r="AJ291" s="163"/>
      <c r="AK291" s="163"/>
      <c r="AL291" s="163"/>
      <c r="AM291" s="163"/>
    </row>
    <row r="292" spans="1:39" ht="13.5" hidden="1" customHeight="1">
      <c r="A292" s="139">
        <v>1</v>
      </c>
      <c r="B292" s="137"/>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c r="AG292" s="137"/>
      <c r="AH292" s="137"/>
      <c r="AI292" s="137"/>
      <c r="AJ292" s="137"/>
      <c r="AK292" s="137"/>
      <c r="AL292" s="137"/>
      <c r="AM292" s="137"/>
    </row>
    <row r="293" spans="1:39" ht="13.5" hidden="1" customHeight="1">
      <c r="A293" s="139">
        <v>2</v>
      </c>
      <c r="B293" s="150"/>
      <c r="C293" s="163"/>
      <c r="D293" s="163"/>
      <c r="E293" s="163"/>
      <c r="F293" s="163"/>
      <c r="G293" s="163"/>
      <c r="H293" s="163"/>
      <c r="I293" s="163"/>
      <c r="J293" s="163"/>
      <c r="K293" s="163"/>
      <c r="L293" s="163"/>
      <c r="M293" s="163"/>
      <c r="N293" s="163"/>
      <c r="O293" s="163"/>
      <c r="P293" s="163"/>
      <c r="Q293" s="163"/>
      <c r="R293" s="163"/>
      <c r="S293" s="163"/>
      <c r="T293" s="163"/>
      <c r="U293" s="163"/>
      <c r="V293" s="163"/>
      <c r="W293" s="163"/>
      <c r="X293" s="163"/>
      <c r="Y293" s="163"/>
      <c r="Z293" s="163"/>
      <c r="AA293" s="163"/>
      <c r="AB293" s="163"/>
      <c r="AC293" s="163"/>
      <c r="AD293" s="163"/>
      <c r="AE293" s="163"/>
      <c r="AF293" s="163"/>
      <c r="AG293" s="163"/>
      <c r="AH293" s="163"/>
      <c r="AI293" s="163"/>
      <c r="AJ293" s="163"/>
      <c r="AK293" s="163"/>
      <c r="AL293" s="163"/>
      <c r="AM293" s="163"/>
    </row>
    <row r="294" spans="1:39" ht="13.5" hidden="1" customHeight="1">
      <c r="A294" s="139">
        <v>3</v>
      </c>
      <c r="B294" s="150"/>
      <c r="C294" s="163"/>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63"/>
      <c r="AC294" s="163"/>
      <c r="AD294" s="163"/>
      <c r="AE294" s="163"/>
      <c r="AF294" s="163"/>
      <c r="AG294" s="163"/>
      <c r="AH294" s="163"/>
      <c r="AI294" s="163"/>
      <c r="AJ294" s="163"/>
      <c r="AK294" s="163"/>
      <c r="AL294" s="163"/>
      <c r="AM294" s="163"/>
    </row>
    <row r="295" spans="1:39" ht="13.5" hidden="1" customHeight="1">
      <c r="A295" s="139">
        <v>4</v>
      </c>
      <c r="B295" s="150"/>
      <c r="C295" s="163"/>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c r="AA295" s="163"/>
      <c r="AB295" s="163"/>
      <c r="AC295" s="163"/>
      <c r="AD295" s="163"/>
      <c r="AE295" s="163"/>
      <c r="AF295" s="163"/>
      <c r="AG295" s="163"/>
      <c r="AH295" s="163"/>
      <c r="AI295" s="163"/>
      <c r="AJ295" s="163"/>
      <c r="AK295" s="163"/>
      <c r="AL295" s="163"/>
      <c r="AM295" s="163"/>
    </row>
    <row r="296" spans="1:39" ht="13.5" hidden="1" customHeight="1">
      <c r="A296" s="139">
        <v>5</v>
      </c>
      <c r="B296" s="150"/>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c r="Z296" s="163"/>
      <c r="AA296" s="163"/>
      <c r="AB296" s="163"/>
      <c r="AC296" s="163"/>
      <c r="AD296" s="163"/>
      <c r="AE296" s="163"/>
      <c r="AF296" s="163"/>
      <c r="AG296" s="163"/>
      <c r="AH296" s="163"/>
      <c r="AI296" s="163"/>
      <c r="AJ296" s="163"/>
      <c r="AK296" s="163"/>
      <c r="AL296" s="163"/>
      <c r="AM296" s="163"/>
    </row>
    <row r="297" spans="1:39" ht="13.5" hidden="1" customHeight="1">
      <c r="A297" s="139">
        <v>6</v>
      </c>
      <c r="B297" s="150"/>
      <c r="C297" s="163"/>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c r="Z297" s="163"/>
      <c r="AA297" s="163"/>
      <c r="AB297" s="163"/>
      <c r="AC297" s="163"/>
      <c r="AD297" s="163"/>
      <c r="AE297" s="163"/>
      <c r="AF297" s="163"/>
      <c r="AG297" s="163"/>
      <c r="AH297" s="163"/>
      <c r="AI297" s="163"/>
      <c r="AJ297" s="163"/>
      <c r="AK297" s="163"/>
      <c r="AL297" s="163"/>
      <c r="AM297" s="163"/>
    </row>
    <row r="298" spans="1:39" ht="13.5" hidden="1" customHeight="1">
      <c r="A298" s="139">
        <v>7</v>
      </c>
      <c r="B298" s="150"/>
      <c r="C298" s="163"/>
      <c r="D298" s="163"/>
      <c r="E298" s="163"/>
      <c r="F298" s="163"/>
      <c r="G298" s="163"/>
      <c r="H298" s="163"/>
      <c r="I298" s="163"/>
      <c r="J298" s="163"/>
      <c r="K298" s="163"/>
      <c r="L298" s="163"/>
      <c r="M298" s="163"/>
      <c r="N298" s="163"/>
      <c r="O298" s="163"/>
      <c r="P298" s="163"/>
      <c r="Q298" s="163"/>
      <c r="R298" s="163"/>
      <c r="S298" s="163"/>
      <c r="T298" s="163"/>
      <c r="U298" s="163"/>
      <c r="V298" s="163"/>
      <c r="W298" s="163"/>
      <c r="X298" s="163"/>
      <c r="Y298" s="163"/>
      <c r="Z298" s="163"/>
      <c r="AA298" s="163"/>
      <c r="AB298" s="163"/>
      <c r="AC298" s="163"/>
      <c r="AD298" s="163"/>
      <c r="AE298" s="163"/>
      <c r="AF298" s="163"/>
      <c r="AG298" s="163"/>
      <c r="AH298" s="163"/>
      <c r="AI298" s="163"/>
      <c r="AJ298" s="163"/>
      <c r="AK298" s="163"/>
      <c r="AL298" s="163"/>
      <c r="AM298" s="163"/>
    </row>
    <row r="299" spans="1:39" ht="13.5" hidden="1" customHeight="1">
      <c r="A299" s="139">
        <v>8</v>
      </c>
      <c r="B299" s="150"/>
      <c r="C299" s="163"/>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c r="AA299" s="163"/>
      <c r="AB299" s="163"/>
      <c r="AC299" s="163"/>
      <c r="AD299" s="163"/>
      <c r="AE299" s="163"/>
      <c r="AF299" s="163"/>
      <c r="AG299" s="163"/>
      <c r="AH299" s="163"/>
      <c r="AI299" s="163"/>
      <c r="AJ299" s="163"/>
      <c r="AK299" s="163"/>
      <c r="AL299" s="163"/>
      <c r="AM299" s="163"/>
    </row>
    <row r="300" spans="1:39" ht="13.5" hidden="1" customHeight="1">
      <c r="A300" s="139">
        <v>9</v>
      </c>
      <c r="B300" s="150"/>
      <c r="C300" s="163"/>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c r="Z300" s="163"/>
      <c r="AA300" s="163"/>
      <c r="AB300" s="163"/>
      <c r="AC300" s="163"/>
      <c r="AD300" s="163"/>
      <c r="AE300" s="163"/>
      <c r="AF300" s="163"/>
      <c r="AG300" s="163"/>
      <c r="AH300" s="163"/>
      <c r="AI300" s="163"/>
      <c r="AJ300" s="163"/>
      <c r="AK300" s="163"/>
      <c r="AL300" s="163"/>
      <c r="AM300" s="163"/>
    </row>
    <row r="301" spans="1:39" ht="13.5" hidden="1" customHeight="1">
      <c r="A301" s="139">
        <v>10</v>
      </c>
      <c r="B301" s="150"/>
      <c r="C301" s="163"/>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c r="AA301" s="163"/>
      <c r="AB301" s="163"/>
      <c r="AC301" s="163"/>
      <c r="AD301" s="163"/>
      <c r="AE301" s="163"/>
      <c r="AF301" s="163"/>
      <c r="AG301" s="163"/>
      <c r="AH301" s="163"/>
      <c r="AI301" s="163"/>
      <c r="AJ301" s="163"/>
      <c r="AK301" s="163"/>
      <c r="AL301" s="163"/>
      <c r="AM301" s="163"/>
    </row>
    <row r="302" spans="1:39" ht="13.5" hidden="1" customHeight="1">
      <c r="A302" s="139">
        <v>11</v>
      </c>
      <c r="B302" s="150"/>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c r="AA302" s="163"/>
      <c r="AB302" s="163"/>
      <c r="AC302" s="163"/>
      <c r="AD302" s="163"/>
      <c r="AE302" s="163"/>
      <c r="AF302" s="163"/>
      <c r="AG302" s="163"/>
      <c r="AH302" s="163"/>
      <c r="AI302" s="163"/>
      <c r="AJ302" s="163"/>
      <c r="AK302" s="163"/>
      <c r="AL302" s="163"/>
      <c r="AM302" s="163"/>
    </row>
    <row r="303" spans="1:39" ht="13.5" hidden="1" customHeight="1">
      <c r="A303" s="139">
        <v>12</v>
      </c>
      <c r="B303" s="150"/>
      <c r="C303" s="163"/>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c r="AA303" s="163"/>
      <c r="AB303" s="163"/>
      <c r="AC303" s="163"/>
      <c r="AD303" s="163"/>
      <c r="AE303" s="163"/>
      <c r="AF303" s="163"/>
      <c r="AG303" s="163"/>
      <c r="AH303" s="163"/>
      <c r="AI303" s="163"/>
      <c r="AJ303" s="163"/>
      <c r="AK303" s="163"/>
      <c r="AL303" s="163"/>
      <c r="AM303" s="163"/>
    </row>
    <row r="304" spans="1:39" ht="13.5" hidden="1" customHeight="1">
      <c r="A304" s="139">
        <v>13</v>
      </c>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c r="AA304" s="151"/>
      <c r="AB304" s="151"/>
      <c r="AC304" s="151"/>
      <c r="AD304" s="151"/>
      <c r="AE304" s="151"/>
      <c r="AF304" s="151"/>
      <c r="AG304" s="151"/>
      <c r="AH304" s="151"/>
      <c r="AI304" s="151"/>
      <c r="AJ304" s="151"/>
      <c r="AK304" s="151"/>
      <c r="AL304" s="151"/>
      <c r="AM304" s="151"/>
    </row>
    <row r="305" spans="1:39" ht="13.5" hidden="1" customHeight="1">
      <c r="A305" s="139">
        <v>14</v>
      </c>
      <c r="B305" s="150"/>
      <c r="C305" s="163"/>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c r="Z305" s="163"/>
      <c r="AA305" s="163"/>
      <c r="AB305" s="163"/>
      <c r="AC305" s="163"/>
      <c r="AD305" s="163"/>
      <c r="AE305" s="163"/>
      <c r="AF305" s="163"/>
      <c r="AG305" s="163"/>
      <c r="AH305" s="163"/>
      <c r="AI305" s="163"/>
      <c r="AJ305" s="163"/>
      <c r="AK305" s="163"/>
      <c r="AL305" s="163"/>
      <c r="AM305" s="163"/>
    </row>
    <row r="306" spans="1:39" ht="13.5" hidden="1" customHeight="1">
      <c r="A306" s="139">
        <v>15</v>
      </c>
      <c r="B306" s="152"/>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164"/>
      <c r="AE306" s="164"/>
      <c r="AF306" s="164"/>
      <c r="AG306" s="164"/>
      <c r="AH306" s="164"/>
      <c r="AI306" s="164"/>
      <c r="AJ306" s="164"/>
      <c r="AK306" s="164"/>
      <c r="AL306" s="164"/>
      <c r="AM306" s="164"/>
    </row>
    <row r="307" spans="1:39" ht="13.5" hidden="1" customHeight="1">
      <c r="A307" s="139">
        <v>16</v>
      </c>
      <c r="B307" s="152"/>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c r="AE307" s="164"/>
      <c r="AF307" s="164"/>
      <c r="AG307" s="164"/>
      <c r="AH307" s="164"/>
      <c r="AI307" s="164"/>
      <c r="AJ307" s="164"/>
      <c r="AK307" s="164"/>
      <c r="AL307" s="164"/>
      <c r="AM307" s="164"/>
    </row>
    <row r="308" spans="1:39" ht="13.5" hidden="1" customHeight="1">
      <c r="A308" s="139">
        <v>17</v>
      </c>
      <c r="B308" s="152"/>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c r="AA308" s="164"/>
      <c r="AB308" s="164"/>
      <c r="AC308" s="164"/>
      <c r="AD308" s="164"/>
      <c r="AE308" s="164"/>
      <c r="AF308" s="164"/>
      <c r="AG308" s="164"/>
      <c r="AH308" s="164"/>
      <c r="AI308" s="164"/>
      <c r="AJ308" s="164"/>
      <c r="AK308" s="164"/>
      <c r="AL308" s="164"/>
      <c r="AM308" s="164"/>
    </row>
    <row r="309" spans="1:39" ht="13.5" hidden="1" customHeight="1">
      <c r="A309" s="139">
        <v>18</v>
      </c>
      <c r="B309" s="152"/>
      <c r="C309" s="164"/>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c r="AA309" s="164"/>
      <c r="AB309" s="164"/>
      <c r="AC309" s="164"/>
      <c r="AD309" s="164"/>
      <c r="AE309" s="164"/>
      <c r="AF309" s="164"/>
      <c r="AG309" s="164"/>
      <c r="AH309" s="164"/>
      <c r="AI309" s="164"/>
      <c r="AJ309" s="164"/>
      <c r="AK309" s="164"/>
      <c r="AL309" s="164"/>
      <c r="AM309" s="164"/>
    </row>
    <row r="310" spans="1:39" ht="13.5" hidden="1" customHeight="1">
      <c r="A310" s="139">
        <v>19</v>
      </c>
      <c r="B310" s="152"/>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c r="AD310" s="164"/>
      <c r="AE310" s="164"/>
      <c r="AF310" s="164"/>
      <c r="AG310" s="164"/>
      <c r="AH310" s="164"/>
      <c r="AI310" s="164"/>
      <c r="AJ310" s="164"/>
      <c r="AK310" s="164"/>
      <c r="AL310" s="164"/>
      <c r="AM310" s="164"/>
    </row>
    <row r="311" spans="1:39" ht="13.5" hidden="1" customHeight="1">
      <c r="A311" s="139">
        <v>20</v>
      </c>
      <c r="B311" s="152"/>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c r="AD311" s="164"/>
      <c r="AE311" s="164"/>
      <c r="AF311" s="164"/>
      <c r="AG311" s="164"/>
      <c r="AH311" s="164"/>
      <c r="AI311" s="164"/>
      <c r="AJ311" s="164"/>
      <c r="AK311" s="164"/>
      <c r="AL311" s="164"/>
      <c r="AM311" s="164"/>
    </row>
    <row r="312" spans="1:39" ht="13.5" hidden="1" customHeight="1">
      <c r="A312" s="139">
        <v>21</v>
      </c>
      <c r="B312" s="152"/>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c r="AA312" s="164"/>
      <c r="AB312" s="164"/>
      <c r="AC312" s="164"/>
      <c r="AD312" s="164"/>
      <c r="AE312" s="164"/>
      <c r="AF312" s="164"/>
      <c r="AG312" s="164"/>
      <c r="AH312" s="164"/>
      <c r="AI312" s="164"/>
      <c r="AJ312" s="164"/>
      <c r="AK312" s="164"/>
      <c r="AL312" s="164"/>
      <c r="AM312" s="164"/>
    </row>
    <row r="313" spans="1:39" ht="13.5" hidden="1" customHeight="1">
      <c r="A313" s="139">
        <v>22</v>
      </c>
      <c r="B313" s="152"/>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164"/>
      <c r="Z313" s="164"/>
      <c r="AA313" s="164"/>
      <c r="AB313" s="164"/>
      <c r="AC313" s="164"/>
      <c r="AD313" s="164"/>
      <c r="AE313" s="164"/>
      <c r="AF313" s="164"/>
      <c r="AG313" s="164"/>
      <c r="AH313" s="164"/>
      <c r="AI313" s="164"/>
      <c r="AJ313" s="164"/>
      <c r="AK313" s="164"/>
      <c r="AL313" s="164"/>
      <c r="AM313" s="164"/>
    </row>
    <row r="314" spans="1:39" ht="13.5" hidden="1" customHeight="1">
      <c r="A314" s="139">
        <v>23</v>
      </c>
      <c r="B314" s="152"/>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164"/>
      <c r="Z314" s="164"/>
      <c r="AA314" s="164"/>
      <c r="AB314" s="164"/>
      <c r="AC314" s="164"/>
      <c r="AD314" s="164"/>
      <c r="AE314" s="164"/>
      <c r="AF314" s="164"/>
      <c r="AG314" s="164"/>
      <c r="AH314" s="164"/>
      <c r="AI314" s="164"/>
      <c r="AJ314" s="164"/>
      <c r="AK314" s="164"/>
      <c r="AL314" s="164"/>
      <c r="AM314" s="164"/>
    </row>
    <row r="315" spans="1:39" ht="13.5" hidden="1" customHeight="1">
      <c r="A315" s="139">
        <v>24</v>
      </c>
      <c r="B315" s="152"/>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c r="AD315" s="164"/>
      <c r="AE315" s="164"/>
      <c r="AF315" s="164"/>
      <c r="AG315" s="164"/>
      <c r="AH315" s="164"/>
      <c r="AI315" s="164"/>
      <c r="AJ315" s="164"/>
      <c r="AK315" s="164"/>
      <c r="AL315" s="164"/>
      <c r="AM315" s="164"/>
    </row>
    <row r="316" spans="1:39" ht="13.5" hidden="1" customHeight="1">
      <c r="A316" s="139">
        <v>25</v>
      </c>
      <c r="B316" s="152"/>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c r="AD316" s="164"/>
      <c r="AE316" s="164"/>
      <c r="AF316" s="164"/>
      <c r="AG316" s="164"/>
      <c r="AH316" s="164"/>
      <c r="AI316" s="164"/>
      <c r="AJ316" s="164"/>
      <c r="AK316" s="164"/>
      <c r="AL316" s="164"/>
      <c r="AM316" s="164"/>
    </row>
    <row r="317" spans="1:39" ht="13.5" hidden="1" customHeight="1">
      <c r="A317" s="139">
        <v>26</v>
      </c>
      <c r="B317" s="152"/>
      <c r="C317" s="164"/>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164"/>
      <c r="Z317" s="164"/>
      <c r="AA317" s="164"/>
      <c r="AB317" s="164"/>
      <c r="AC317" s="164"/>
      <c r="AD317" s="164"/>
      <c r="AE317" s="164"/>
      <c r="AF317" s="164"/>
      <c r="AG317" s="164"/>
      <c r="AH317" s="164"/>
      <c r="AI317" s="164"/>
      <c r="AJ317" s="164"/>
      <c r="AK317" s="164"/>
      <c r="AL317" s="164"/>
      <c r="AM317" s="164"/>
    </row>
    <row r="318" spans="1:39" ht="13.5" hidden="1" customHeight="1">
      <c r="A318" s="139">
        <v>27</v>
      </c>
      <c r="B318" s="152"/>
      <c r="C318" s="164"/>
      <c r="D318" s="164"/>
      <c r="E318" s="164"/>
      <c r="F318" s="164"/>
      <c r="G318" s="164"/>
      <c r="H318" s="164"/>
      <c r="I318" s="164"/>
      <c r="J318" s="164"/>
      <c r="K318" s="164"/>
      <c r="L318" s="164"/>
      <c r="M318" s="164"/>
      <c r="N318" s="164"/>
      <c r="O318" s="164"/>
      <c r="P318" s="164"/>
      <c r="Q318" s="164"/>
      <c r="R318" s="164"/>
      <c r="S318" s="164"/>
      <c r="T318" s="164"/>
      <c r="U318" s="164"/>
      <c r="V318" s="164"/>
      <c r="W318" s="164"/>
      <c r="X318" s="164"/>
      <c r="Y318" s="164"/>
      <c r="Z318" s="164"/>
      <c r="AA318" s="164"/>
      <c r="AB318" s="164"/>
      <c r="AC318" s="164"/>
      <c r="AD318" s="164"/>
      <c r="AE318" s="164"/>
      <c r="AF318" s="164"/>
      <c r="AG318" s="164"/>
      <c r="AH318" s="164"/>
      <c r="AI318" s="164"/>
      <c r="AJ318" s="164"/>
      <c r="AK318" s="164"/>
      <c r="AL318" s="164"/>
      <c r="AM318" s="164"/>
    </row>
    <row r="319" spans="1:39" ht="13.5" hidden="1" customHeight="1">
      <c r="A319" s="139">
        <v>28</v>
      </c>
      <c r="B319" s="152"/>
      <c r="C319" s="164"/>
      <c r="D319" s="164"/>
      <c r="E319" s="164"/>
      <c r="F319" s="164"/>
      <c r="G319" s="164"/>
      <c r="H319" s="164"/>
      <c r="I319" s="164"/>
      <c r="J319" s="164"/>
      <c r="K319" s="164"/>
      <c r="L319" s="164"/>
      <c r="M319" s="164"/>
      <c r="N319" s="164"/>
      <c r="O319" s="164"/>
      <c r="P319" s="164"/>
      <c r="Q319" s="164"/>
      <c r="R319" s="164"/>
      <c r="S319" s="164"/>
      <c r="T319" s="164"/>
      <c r="U319" s="164"/>
      <c r="V319" s="164"/>
      <c r="W319" s="164"/>
      <c r="X319" s="164"/>
      <c r="Y319" s="164"/>
      <c r="Z319" s="164"/>
      <c r="AA319" s="164"/>
      <c r="AB319" s="164"/>
      <c r="AC319" s="164"/>
      <c r="AD319" s="164"/>
      <c r="AE319" s="164"/>
      <c r="AF319" s="164"/>
      <c r="AG319" s="164"/>
      <c r="AH319" s="164"/>
      <c r="AI319" s="164"/>
      <c r="AJ319" s="164"/>
      <c r="AK319" s="164"/>
      <c r="AL319" s="164"/>
      <c r="AM319" s="164"/>
    </row>
    <row r="320" spans="1:39" ht="13.5" hidden="1" customHeight="1">
      <c r="A320" s="139">
        <v>29</v>
      </c>
      <c r="B320" s="152"/>
      <c r="C320" s="164"/>
      <c r="D320" s="164"/>
      <c r="E320" s="164"/>
      <c r="F320" s="164"/>
      <c r="G320" s="164"/>
      <c r="H320" s="164"/>
      <c r="I320" s="164"/>
      <c r="J320" s="164"/>
      <c r="K320" s="164"/>
      <c r="L320" s="164"/>
      <c r="M320" s="164"/>
      <c r="N320" s="164"/>
      <c r="O320" s="164"/>
      <c r="P320" s="164"/>
      <c r="Q320" s="164"/>
      <c r="R320" s="164"/>
      <c r="S320" s="164"/>
      <c r="T320" s="164"/>
      <c r="U320" s="164"/>
      <c r="V320" s="164"/>
      <c r="W320" s="164"/>
      <c r="X320" s="164"/>
      <c r="Y320" s="164"/>
      <c r="Z320" s="164"/>
      <c r="AA320" s="164"/>
      <c r="AB320" s="164"/>
      <c r="AC320" s="164"/>
      <c r="AD320" s="164"/>
      <c r="AE320" s="164"/>
      <c r="AF320" s="164"/>
      <c r="AG320" s="164"/>
      <c r="AH320" s="164"/>
      <c r="AI320" s="164"/>
      <c r="AJ320" s="164"/>
      <c r="AK320" s="164"/>
      <c r="AL320" s="164"/>
      <c r="AM320" s="164"/>
    </row>
    <row r="321" spans="1:39" ht="13.5" hidden="1" customHeight="1">
      <c r="A321" s="139">
        <v>30</v>
      </c>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c r="AA321" s="153"/>
      <c r="AB321" s="153"/>
      <c r="AC321" s="153"/>
      <c r="AD321" s="153"/>
      <c r="AE321" s="153"/>
      <c r="AF321" s="153"/>
      <c r="AG321" s="153"/>
      <c r="AH321" s="153"/>
      <c r="AI321" s="153"/>
      <c r="AJ321" s="153"/>
      <c r="AK321" s="153"/>
      <c r="AL321" s="153"/>
      <c r="AM321" s="153"/>
    </row>
    <row r="322" spans="1:39" ht="13.5" hidden="1" customHeight="1">
      <c r="A322" s="139">
        <v>31</v>
      </c>
      <c r="B322" s="152"/>
      <c r="C322" s="164"/>
      <c r="D322" s="164"/>
      <c r="E322" s="164"/>
      <c r="F322" s="164"/>
      <c r="G322" s="164"/>
      <c r="H322" s="164"/>
      <c r="I322" s="164"/>
      <c r="J322" s="164"/>
      <c r="K322" s="164"/>
      <c r="L322" s="164"/>
      <c r="M322" s="164"/>
      <c r="N322" s="164"/>
      <c r="O322" s="164"/>
      <c r="P322" s="164"/>
      <c r="Q322" s="164"/>
      <c r="R322" s="164"/>
      <c r="S322" s="164"/>
      <c r="T322" s="164"/>
      <c r="U322" s="164"/>
      <c r="V322" s="164"/>
      <c r="W322" s="164"/>
      <c r="X322" s="164"/>
      <c r="Y322" s="164"/>
      <c r="Z322" s="164"/>
      <c r="AA322" s="164"/>
      <c r="AB322" s="164"/>
      <c r="AC322" s="164"/>
      <c r="AD322" s="164"/>
      <c r="AE322" s="164"/>
      <c r="AF322" s="164"/>
      <c r="AG322" s="164"/>
      <c r="AH322" s="164"/>
      <c r="AI322" s="164"/>
      <c r="AJ322" s="164"/>
      <c r="AK322" s="164"/>
      <c r="AL322" s="164"/>
      <c r="AM322" s="164"/>
    </row>
    <row r="323" spans="1:39" ht="13.5" hidden="1" customHeight="1">
      <c r="A323" s="139">
        <v>32</v>
      </c>
      <c r="B323" s="152"/>
      <c r="C323" s="164"/>
      <c r="D323" s="164"/>
      <c r="E323" s="164"/>
      <c r="F323" s="164"/>
      <c r="G323" s="164"/>
      <c r="H323" s="164"/>
      <c r="I323" s="164"/>
      <c r="J323" s="164"/>
      <c r="K323" s="164"/>
      <c r="L323" s="164"/>
      <c r="M323" s="164"/>
      <c r="N323" s="164"/>
      <c r="O323" s="164"/>
      <c r="P323" s="164"/>
      <c r="Q323" s="164"/>
      <c r="R323" s="164"/>
      <c r="S323" s="164"/>
      <c r="T323" s="164"/>
      <c r="U323" s="164"/>
      <c r="V323" s="164"/>
      <c r="W323" s="164"/>
      <c r="X323" s="164"/>
      <c r="Y323" s="164"/>
      <c r="Z323" s="164"/>
      <c r="AA323" s="164"/>
      <c r="AB323" s="164"/>
      <c r="AC323" s="164"/>
      <c r="AD323" s="164"/>
      <c r="AE323" s="164"/>
      <c r="AF323" s="164"/>
      <c r="AG323" s="164"/>
      <c r="AH323" s="164"/>
      <c r="AI323" s="164"/>
      <c r="AJ323" s="164"/>
      <c r="AK323" s="164"/>
      <c r="AL323" s="164"/>
      <c r="AM323" s="164"/>
    </row>
    <row r="324" spans="1:39" ht="13.5" hidden="1" customHeight="1">
      <c r="A324" s="139">
        <v>33</v>
      </c>
      <c r="B324" s="152"/>
      <c r="C324" s="164"/>
      <c r="D324" s="164"/>
      <c r="E324" s="164"/>
      <c r="F324" s="164"/>
      <c r="G324" s="164"/>
      <c r="H324" s="164"/>
      <c r="I324" s="164"/>
      <c r="J324" s="164"/>
      <c r="K324" s="164"/>
      <c r="L324" s="164"/>
      <c r="M324" s="164"/>
      <c r="N324" s="164"/>
      <c r="O324" s="164"/>
      <c r="P324" s="164"/>
      <c r="Q324" s="164"/>
      <c r="R324" s="164"/>
      <c r="S324" s="164"/>
      <c r="T324" s="164"/>
      <c r="U324" s="164"/>
      <c r="V324" s="164"/>
      <c r="W324" s="164"/>
      <c r="X324" s="164"/>
      <c r="Y324" s="164"/>
      <c r="Z324" s="164"/>
      <c r="AA324" s="164"/>
      <c r="AB324" s="164"/>
      <c r="AC324" s="164"/>
      <c r="AD324" s="164"/>
      <c r="AE324" s="164"/>
      <c r="AF324" s="164"/>
      <c r="AG324" s="164"/>
      <c r="AH324" s="164"/>
      <c r="AI324" s="164"/>
      <c r="AJ324" s="164"/>
      <c r="AK324" s="164"/>
      <c r="AL324" s="164"/>
      <c r="AM324" s="164"/>
    </row>
    <row r="325" spans="1:39" ht="13.5" hidden="1" customHeight="1">
      <c r="A325" s="139">
        <v>34</v>
      </c>
      <c r="B325" s="152"/>
      <c r="C325" s="164"/>
      <c r="D325" s="164"/>
      <c r="E325" s="164"/>
      <c r="F325" s="164"/>
      <c r="G325" s="164"/>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c r="AD325" s="164"/>
      <c r="AE325" s="164"/>
      <c r="AF325" s="164"/>
      <c r="AG325" s="164"/>
      <c r="AH325" s="164"/>
      <c r="AI325" s="164"/>
      <c r="AJ325" s="164"/>
      <c r="AK325" s="164"/>
      <c r="AL325" s="164"/>
      <c r="AM325" s="164"/>
    </row>
    <row r="326" spans="1:39" ht="13.5" hidden="1" customHeight="1">
      <c r="A326" s="139">
        <v>35</v>
      </c>
      <c r="B326" s="152"/>
      <c r="C326" s="164"/>
      <c r="D326" s="164"/>
      <c r="E326" s="164"/>
      <c r="F326" s="164"/>
      <c r="G326" s="164"/>
      <c r="H326" s="164"/>
      <c r="I326" s="164"/>
      <c r="J326" s="164"/>
      <c r="K326" s="164"/>
      <c r="L326" s="164"/>
      <c r="M326" s="164"/>
      <c r="N326" s="164"/>
      <c r="O326" s="164"/>
      <c r="P326" s="164"/>
      <c r="Q326" s="164"/>
      <c r="R326" s="164"/>
      <c r="S326" s="164"/>
      <c r="T326" s="164"/>
      <c r="U326" s="164"/>
      <c r="V326" s="164"/>
      <c r="W326" s="164"/>
      <c r="X326" s="164"/>
      <c r="Y326" s="164"/>
      <c r="Z326" s="164"/>
      <c r="AA326" s="164"/>
      <c r="AB326" s="164"/>
      <c r="AC326" s="164"/>
      <c r="AD326" s="164"/>
      <c r="AE326" s="164"/>
      <c r="AF326" s="164"/>
      <c r="AG326" s="164"/>
      <c r="AH326" s="164"/>
      <c r="AI326" s="164"/>
      <c r="AJ326" s="164"/>
      <c r="AK326" s="164"/>
      <c r="AL326" s="164"/>
      <c r="AM326" s="164"/>
    </row>
    <row r="327" spans="1:39" ht="13.5" hidden="1" customHeight="1">
      <c r="A327" s="139">
        <v>36</v>
      </c>
      <c r="B327" s="152"/>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c r="AF327" s="164"/>
      <c r="AG327" s="164"/>
      <c r="AH327" s="164"/>
      <c r="AI327" s="164"/>
      <c r="AJ327" s="164"/>
      <c r="AK327" s="164"/>
      <c r="AL327" s="164"/>
      <c r="AM327" s="164"/>
    </row>
    <row r="328" spans="1:39" ht="13.5" hidden="1" customHeight="1">
      <c r="A328" s="139">
        <v>37</v>
      </c>
      <c r="B328" s="152"/>
      <c r="C328" s="164"/>
      <c r="D328" s="164"/>
      <c r="E328" s="164"/>
      <c r="F328" s="164"/>
      <c r="G328" s="164"/>
      <c r="H328" s="164"/>
      <c r="I328" s="164"/>
      <c r="J328" s="164"/>
      <c r="K328" s="164"/>
      <c r="L328" s="164"/>
      <c r="M328" s="164"/>
      <c r="N328" s="164"/>
      <c r="O328" s="164"/>
      <c r="P328" s="164"/>
      <c r="Q328" s="164"/>
      <c r="R328" s="164"/>
      <c r="S328" s="164"/>
      <c r="T328" s="164"/>
      <c r="U328" s="164"/>
      <c r="V328" s="164"/>
      <c r="W328" s="164"/>
      <c r="X328" s="164"/>
      <c r="Y328" s="164"/>
      <c r="Z328" s="164"/>
      <c r="AA328" s="164"/>
      <c r="AB328" s="164"/>
      <c r="AC328" s="164"/>
      <c r="AD328" s="164"/>
      <c r="AE328" s="164"/>
      <c r="AF328" s="164"/>
      <c r="AG328" s="164"/>
      <c r="AH328" s="164"/>
      <c r="AI328" s="164"/>
      <c r="AJ328" s="164"/>
      <c r="AK328" s="164"/>
      <c r="AL328" s="164"/>
      <c r="AM328" s="164"/>
    </row>
    <row r="329" spans="1:39" ht="13.5" hidden="1" customHeight="1">
      <c r="A329" s="139">
        <v>38</v>
      </c>
      <c r="B329" s="152"/>
      <c r="C329" s="164"/>
      <c r="D329" s="164"/>
      <c r="E329" s="164"/>
      <c r="F329" s="164"/>
      <c r="G329" s="164"/>
      <c r="H329" s="164"/>
      <c r="I329" s="164"/>
      <c r="J329" s="164"/>
      <c r="K329" s="164"/>
      <c r="L329" s="164"/>
      <c r="M329" s="164"/>
      <c r="N329" s="164"/>
      <c r="O329" s="164"/>
      <c r="P329" s="164"/>
      <c r="Q329" s="164"/>
      <c r="R329" s="164"/>
      <c r="S329" s="164"/>
      <c r="T329" s="164"/>
      <c r="U329" s="164"/>
      <c r="V329" s="164"/>
      <c r="W329" s="164"/>
      <c r="X329" s="164"/>
      <c r="Y329" s="164"/>
      <c r="Z329" s="164"/>
      <c r="AA329" s="164"/>
      <c r="AB329" s="164"/>
      <c r="AC329" s="164"/>
      <c r="AD329" s="164"/>
      <c r="AE329" s="164"/>
      <c r="AF329" s="164"/>
      <c r="AG329" s="164"/>
      <c r="AH329" s="164"/>
      <c r="AI329" s="164"/>
      <c r="AJ329" s="164"/>
      <c r="AK329" s="164"/>
      <c r="AL329" s="164"/>
      <c r="AM329" s="164"/>
    </row>
    <row r="330" spans="1:39" ht="13.5" hidden="1" customHeight="1">
      <c r="A330" s="139">
        <v>39</v>
      </c>
      <c r="B330" s="152"/>
      <c r="C330" s="164"/>
      <c r="D330" s="164"/>
      <c r="E330" s="164"/>
      <c r="F330" s="164"/>
      <c r="G330" s="164"/>
      <c r="H330" s="164"/>
      <c r="I330" s="164"/>
      <c r="J330" s="164"/>
      <c r="K330" s="164"/>
      <c r="L330" s="164"/>
      <c r="M330" s="164"/>
      <c r="N330" s="164"/>
      <c r="O330" s="164"/>
      <c r="P330" s="164"/>
      <c r="Q330" s="164"/>
      <c r="R330" s="164"/>
      <c r="S330" s="164"/>
      <c r="T330" s="164"/>
      <c r="U330" s="164"/>
      <c r="V330" s="164"/>
      <c r="W330" s="164"/>
      <c r="X330" s="164"/>
      <c r="Y330" s="164"/>
      <c r="Z330" s="164"/>
      <c r="AA330" s="164"/>
      <c r="AB330" s="164"/>
      <c r="AC330" s="164"/>
      <c r="AD330" s="164"/>
      <c r="AE330" s="164"/>
      <c r="AF330" s="164"/>
      <c r="AG330" s="164"/>
      <c r="AH330" s="164"/>
      <c r="AI330" s="164"/>
      <c r="AJ330" s="164"/>
      <c r="AK330" s="164"/>
      <c r="AL330" s="164"/>
      <c r="AM330" s="164"/>
    </row>
    <row r="331" spans="1:39" ht="13.5" hidden="1" customHeight="1">
      <c r="A331" s="139">
        <v>40</v>
      </c>
      <c r="B331" s="152"/>
      <c r="C331" s="164"/>
      <c r="D331" s="164"/>
      <c r="E331" s="164"/>
      <c r="F331" s="164"/>
      <c r="G331" s="164"/>
      <c r="H331" s="164"/>
      <c r="I331" s="164"/>
      <c r="J331" s="164"/>
      <c r="K331" s="164"/>
      <c r="L331" s="164"/>
      <c r="M331" s="164"/>
      <c r="N331" s="164"/>
      <c r="O331" s="164"/>
      <c r="P331" s="164"/>
      <c r="Q331" s="164"/>
      <c r="R331" s="164"/>
      <c r="S331" s="164"/>
      <c r="T331" s="164"/>
      <c r="U331" s="164"/>
      <c r="V331" s="164"/>
      <c r="W331" s="164"/>
      <c r="X331" s="164"/>
      <c r="Y331" s="164"/>
      <c r="Z331" s="164"/>
      <c r="AA331" s="164"/>
      <c r="AB331" s="164"/>
      <c r="AC331" s="164"/>
      <c r="AD331" s="164"/>
      <c r="AE331" s="164"/>
      <c r="AF331" s="164"/>
      <c r="AG331" s="164"/>
      <c r="AH331" s="164"/>
      <c r="AI331" s="164"/>
      <c r="AJ331" s="164"/>
      <c r="AK331" s="164"/>
      <c r="AL331" s="164"/>
      <c r="AM331" s="164"/>
    </row>
    <row r="332" spans="1:39" ht="13.5" hidden="1" customHeight="1">
      <c r="A332" s="139">
        <v>41</v>
      </c>
      <c r="B332" s="152"/>
      <c r="C332" s="164"/>
      <c r="D332" s="164"/>
      <c r="E332" s="164"/>
      <c r="F332" s="164"/>
      <c r="G332" s="164"/>
      <c r="H332" s="164"/>
      <c r="I332" s="164"/>
      <c r="J332" s="164"/>
      <c r="K332" s="164"/>
      <c r="L332" s="164"/>
      <c r="M332" s="164"/>
      <c r="N332" s="164"/>
      <c r="O332" s="164"/>
      <c r="P332" s="164"/>
      <c r="Q332" s="164"/>
      <c r="R332" s="164"/>
      <c r="S332" s="164"/>
      <c r="T332" s="164"/>
      <c r="U332" s="164"/>
      <c r="V332" s="164"/>
      <c r="W332" s="164"/>
      <c r="X332" s="164"/>
      <c r="Y332" s="164"/>
      <c r="Z332" s="164"/>
      <c r="AA332" s="164"/>
      <c r="AB332" s="164"/>
      <c r="AC332" s="164"/>
      <c r="AD332" s="164"/>
      <c r="AE332" s="164"/>
      <c r="AF332" s="164"/>
      <c r="AG332" s="164"/>
      <c r="AH332" s="164"/>
      <c r="AI332" s="164"/>
      <c r="AJ332" s="164"/>
      <c r="AK332" s="164"/>
      <c r="AL332" s="164"/>
      <c r="AM332" s="164"/>
    </row>
    <row r="333" spans="1:39" ht="13.5" hidden="1" customHeight="1">
      <c r="A333" s="139">
        <v>42</v>
      </c>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c r="AA333" s="153"/>
      <c r="AB333" s="153"/>
      <c r="AC333" s="153"/>
      <c r="AD333" s="153"/>
      <c r="AE333" s="153"/>
      <c r="AF333" s="153"/>
      <c r="AG333" s="153"/>
      <c r="AH333" s="153"/>
      <c r="AI333" s="153"/>
      <c r="AJ333" s="153"/>
      <c r="AK333" s="153"/>
      <c r="AL333" s="153"/>
      <c r="AM333" s="153"/>
    </row>
    <row r="334" spans="1:39" ht="13.5" hidden="1" customHeight="1">
      <c r="A334" s="139">
        <v>43</v>
      </c>
      <c r="B334" s="152"/>
      <c r="C334" s="164"/>
      <c r="D334" s="164"/>
      <c r="E334" s="164"/>
      <c r="F334" s="164"/>
      <c r="G334" s="164"/>
      <c r="H334" s="164"/>
      <c r="I334" s="164"/>
      <c r="J334" s="164"/>
      <c r="K334" s="164"/>
      <c r="L334" s="164"/>
      <c r="M334" s="164"/>
      <c r="N334" s="164"/>
      <c r="O334" s="164"/>
      <c r="P334" s="164"/>
      <c r="Q334" s="164"/>
      <c r="R334" s="164"/>
      <c r="S334" s="164"/>
      <c r="T334" s="164"/>
      <c r="U334" s="164"/>
      <c r="V334" s="164"/>
      <c r="W334" s="164"/>
      <c r="X334" s="164"/>
      <c r="Y334" s="164"/>
      <c r="Z334" s="164"/>
      <c r="AA334" s="164"/>
      <c r="AB334" s="164"/>
      <c r="AC334" s="164"/>
      <c r="AD334" s="164"/>
      <c r="AE334" s="164"/>
      <c r="AF334" s="164"/>
      <c r="AG334" s="164"/>
      <c r="AH334" s="164"/>
      <c r="AI334" s="164"/>
      <c r="AJ334" s="164"/>
      <c r="AK334" s="164"/>
      <c r="AL334" s="164"/>
      <c r="AM334" s="164"/>
    </row>
    <row r="335" spans="1:39" ht="13.5" hidden="1" customHeight="1">
      <c r="A335" s="139">
        <v>44</v>
      </c>
      <c r="B335" s="152"/>
      <c r="C335" s="164"/>
      <c r="D335" s="164"/>
      <c r="E335" s="164"/>
      <c r="F335" s="164"/>
      <c r="G335" s="164"/>
      <c r="H335" s="164"/>
      <c r="I335" s="164"/>
      <c r="J335" s="164"/>
      <c r="K335" s="164"/>
      <c r="L335" s="164"/>
      <c r="M335" s="164"/>
      <c r="N335" s="164"/>
      <c r="O335" s="164"/>
      <c r="P335" s="164"/>
      <c r="Q335" s="164"/>
      <c r="R335" s="164"/>
      <c r="S335" s="164"/>
      <c r="T335" s="164"/>
      <c r="U335" s="164"/>
      <c r="V335" s="164"/>
      <c r="W335" s="164"/>
      <c r="X335" s="164"/>
      <c r="Y335" s="164"/>
      <c r="Z335" s="164"/>
      <c r="AA335" s="164"/>
      <c r="AB335" s="164"/>
      <c r="AC335" s="164"/>
      <c r="AD335" s="164"/>
      <c r="AE335" s="164"/>
      <c r="AF335" s="164"/>
      <c r="AG335" s="164"/>
      <c r="AH335" s="164"/>
      <c r="AI335" s="164"/>
      <c r="AJ335" s="164"/>
      <c r="AK335" s="164"/>
      <c r="AL335" s="164"/>
      <c r="AM335" s="164"/>
    </row>
    <row r="336" spans="1:39" ht="13.5" hidden="1" customHeight="1">
      <c r="A336" s="139">
        <v>45</v>
      </c>
      <c r="B336" s="152"/>
      <c r="C336" s="164"/>
      <c r="D336" s="164"/>
      <c r="E336" s="164"/>
      <c r="F336" s="164"/>
      <c r="G336" s="164"/>
      <c r="H336" s="164"/>
      <c r="I336" s="164"/>
      <c r="J336" s="164"/>
      <c r="K336" s="164"/>
      <c r="L336" s="164"/>
      <c r="M336" s="164"/>
      <c r="N336" s="164"/>
      <c r="O336" s="164"/>
      <c r="P336" s="164"/>
      <c r="Q336" s="164"/>
      <c r="R336" s="164"/>
      <c r="S336" s="164"/>
      <c r="T336" s="164"/>
      <c r="U336" s="164"/>
      <c r="V336" s="164"/>
      <c r="W336" s="164"/>
      <c r="X336" s="164"/>
      <c r="Y336" s="164"/>
      <c r="Z336" s="164"/>
      <c r="AA336" s="164"/>
      <c r="AB336" s="164"/>
      <c r="AC336" s="164"/>
      <c r="AD336" s="164"/>
      <c r="AE336" s="164"/>
      <c r="AF336" s="164"/>
      <c r="AG336" s="164"/>
      <c r="AH336" s="164"/>
      <c r="AI336" s="164"/>
      <c r="AJ336" s="164"/>
      <c r="AK336" s="164"/>
      <c r="AL336" s="164"/>
      <c r="AM336" s="164"/>
    </row>
    <row r="337" spans="1:39" ht="13.5" hidden="1" customHeight="1">
      <c r="A337" s="139">
        <v>46</v>
      </c>
      <c r="B337" s="152"/>
      <c r="C337" s="164"/>
      <c r="D337" s="164"/>
      <c r="E337" s="164"/>
      <c r="F337" s="164"/>
      <c r="G337" s="164"/>
      <c r="H337" s="164"/>
      <c r="I337" s="164"/>
      <c r="J337" s="164"/>
      <c r="K337" s="164"/>
      <c r="L337" s="164"/>
      <c r="M337" s="164"/>
      <c r="N337" s="164"/>
      <c r="O337" s="164"/>
      <c r="P337" s="164"/>
      <c r="Q337" s="164"/>
      <c r="R337" s="164"/>
      <c r="S337" s="164"/>
      <c r="T337" s="164"/>
      <c r="U337" s="164"/>
      <c r="V337" s="164"/>
      <c r="W337" s="164"/>
      <c r="X337" s="164"/>
      <c r="Y337" s="164"/>
      <c r="Z337" s="164"/>
      <c r="AA337" s="164"/>
      <c r="AB337" s="164"/>
      <c r="AC337" s="164"/>
      <c r="AD337" s="164"/>
      <c r="AE337" s="164"/>
      <c r="AF337" s="164"/>
      <c r="AG337" s="164"/>
      <c r="AH337" s="164"/>
      <c r="AI337" s="164"/>
      <c r="AJ337" s="164"/>
      <c r="AK337" s="164"/>
      <c r="AL337" s="164"/>
      <c r="AM337" s="164"/>
    </row>
    <row r="338" spans="1:39" ht="13.5" hidden="1" customHeight="1">
      <c r="A338" s="139">
        <v>47</v>
      </c>
      <c r="B338" s="152"/>
      <c r="C338" s="164"/>
      <c r="D338" s="164"/>
      <c r="E338" s="164"/>
      <c r="F338" s="164"/>
      <c r="G338" s="164"/>
      <c r="H338" s="164"/>
      <c r="I338" s="164"/>
      <c r="J338" s="164"/>
      <c r="K338" s="164"/>
      <c r="L338" s="164"/>
      <c r="M338" s="164"/>
      <c r="N338" s="164"/>
      <c r="O338" s="164"/>
      <c r="P338" s="164"/>
      <c r="Q338" s="164"/>
      <c r="R338" s="164"/>
      <c r="S338" s="164"/>
      <c r="T338" s="164"/>
      <c r="U338" s="164"/>
      <c r="V338" s="164"/>
      <c r="W338" s="164"/>
      <c r="X338" s="164"/>
      <c r="Y338" s="164"/>
      <c r="Z338" s="164"/>
      <c r="AA338" s="164"/>
      <c r="AB338" s="164"/>
      <c r="AC338" s="164"/>
      <c r="AD338" s="164"/>
      <c r="AE338" s="164"/>
      <c r="AF338" s="164"/>
      <c r="AG338" s="164"/>
      <c r="AH338" s="164"/>
      <c r="AI338" s="164"/>
      <c r="AJ338" s="164"/>
      <c r="AK338" s="164"/>
      <c r="AL338" s="164"/>
      <c r="AM338" s="164"/>
    </row>
    <row r="339" spans="1:39" ht="13.5" hidden="1" customHeight="1">
      <c r="A339" s="139">
        <v>48</v>
      </c>
      <c r="B339" s="152"/>
      <c r="C339" s="164"/>
      <c r="D339" s="164"/>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c r="AA339" s="164"/>
      <c r="AB339" s="164"/>
      <c r="AC339" s="164"/>
      <c r="AD339" s="164"/>
      <c r="AE339" s="164"/>
      <c r="AF339" s="164"/>
      <c r="AG339" s="164"/>
      <c r="AH339" s="164"/>
      <c r="AI339" s="164"/>
      <c r="AJ339" s="164"/>
      <c r="AK339" s="164"/>
      <c r="AL339" s="164"/>
      <c r="AM339" s="164"/>
    </row>
    <row r="340" spans="1:39" ht="13.5" hidden="1" customHeight="1">
      <c r="A340" s="139">
        <v>49</v>
      </c>
      <c r="B340" s="152"/>
      <c r="C340" s="164"/>
      <c r="D340" s="164"/>
      <c r="E340" s="164"/>
      <c r="F340" s="164"/>
      <c r="G340" s="164"/>
      <c r="H340" s="164"/>
      <c r="I340" s="164"/>
      <c r="J340" s="164"/>
      <c r="K340" s="164"/>
      <c r="L340" s="164"/>
      <c r="M340" s="164"/>
      <c r="N340" s="164"/>
      <c r="O340" s="164"/>
      <c r="P340" s="164"/>
      <c r="Q340" s="164"/>
      <c r="R340" s="164"/>
      <c r="S340" s="164"/>
      <c r="T340" s="164"/>
      <c r="U340" s="164"/>
      <c r="V340" s="164"/>
      <c r="W340" s="164"/>
      <c r="X340" s="164"/>
      <c r="Y340" s="164"/>
      <c r="Z340" s="164"/>
      <c r="AA340" s="164"/>
      <c r="AB340" s="164"/>
      <c r="AC340" s="164"/>
      <c r="AD340" s="164"/>
      <c r="AE340" s="164"/>
      <c r="AF340" s="164"/>
      <c r="AG340" s="164"/>
      <c r="AH340" s="164"/>
      <c r="AI340" s="164"/>
      <c r="AJ340" s="164"/>
      <c r="AK340" s="164"/>
      <c r="AL340" s="164"/>
      <c r="AM340" s="164"/>
    </row>
    <row r="341" spans="1:39" ht="13.5" hidden="1" customHeight="1">
      <c r="A341" s="139">
        <v>50</v>
      </c>
      <c r="B341" s="152"/>
      <c r="C341" s="164"/>
      <c r="D341" s="164"/>
      <c r="E341" s="164"/>
      <c r="F341" s="164"/>
      <c r="G341" s="164"/>
      <c r="H341" s="164"/>
      <c r="I341" s="164"/>
      <c r="J341" s="164"/>
      <c r="K341" s="164"/>
      <c r="L341" s="164"/>
      <c r="M341" s="164"/>
      <c r="N341" s="164"/>
      <c r="O341" s="164"/>
      <c r="P341" s="164"/>
      <c r="Q341" s="164"/>
      <c r="R341" s="164"/>
      <c r="S341" s="164"/>
      <c r="T341" s="164"/>
      <c r="U341" s="164"/>
      <c r="V341" s="164"/>
      <c r="W341" s="164"/>
      <c r="X341" s="164"/>
      <c r="Y341" s="164"/>
      <c r="Z341" s="164"/>
      <c r="AA341" s="164"/>
      <c r="AB341" s="164"/>
      <c r="AC341" s="164"/>
      <c r="AD341" s="164"/>
      <c r="AE341" s="164"/>
      <c r="AF341" s="164"/>
      <c r="AG341" s="164"/>
      <c r="AH341" s="164"/>
      <c r="AI341" s="164"/>
      <c r="AJ341" s="164"/>
      <c r="AK341" s="164"/>
      <c r="AL341" s="164"/>
      <c r="AM341" s="164"/>
    </row>
    <row r="342" spans="1:39" ht="13.5" hidden="1" customHeight="1">
      <c r="A342" s="139">
        <v>51</v>
      </c>
      <c r="B342" s="152"/>
      <c r="C342" s="164"/>
      <c r="D342" s="164"/>
      <c r="E342" s="164"/>
      <c r="F342" s="164"/>
      <c r="G342" s="164"/>
      <c r="H342" s="164"/>
      <c r="I342" s="164"/>
      <c r="J342" s="164"/>
      <c r="K342" s="164"/>
      <c r="L342" s="164"/>
      <c r="M342" s="164"/>
      <c r="N342" s="164"/>
      <c r="O342" s="164"/>
      <c r="P342" s="164"/>
      <c r="Q342" s="164"/>
      <c r="R342" s="164"/>
      <c r="S342" s="164"/>
      <c r="T342" s="164"/>
      <c r="U342" s="164"/>
      <c r="V342" s="164"/>
      <c r="W342" s="164"/>
      <c r="X342" s="164"/>
      <c r="Y342" s="164"/>
      <c r="Z342" s="164"/>
      <c r="AA342" s="164"/>
      <c r="AB342" s="164"/>
      <c r="AC342" s="164"/>
      <c r="AD342" s="164"/>
      <c r="AE342" s="164"/>
      <c r="AF342" s="164"/>
      <c r="AG342" s="164"/>
      <c r="AH342" s="164"/>
      <c r="AI342" s="164"/>
      <c r="AJ342" s="164"/>
      <c r="AK342" s="164"/>
      <c r="AL342" s="164"/>
      <c r="AM342" s="164"/>
    </row>
    <row r="343" spans="1:39" ht="13.5" hidden="1" customHeight="1">
      <c r="A343" s="139">
        <v>52</v>
      </c>
      <c r="B343" s="152"/>
      <c r="C343" s="164"/>
      <c r="D343" s="164"/>
      <c r="E343" s="164"/>
      <c r="F343" s="164"/>
      <c r="G343" s="164"/>
      <c r="H343" s="164"/>
      <c r="I343" s="164"/>
      <c r="J343" s="164"/>
      <c r="K343" s="164"/>
      <c r="L343" s="164"/>
      <c r="M343" s="164"/>
      <c r="N343" s="164"/>
      <c r="O343" s="164"/>
      <c r="P343" s="164"/>
      <c r="Q343" s="164"/>
      <c r="R343" s="164"/>
      <c r="S343" s="164"/>
      <c r="T343" s="164"/>
      <c r="U343" s="164"/>
      <c r="V343" s="164"/>
      <c r="W343" s="164"/>
      <c r="X343" s="164"/>
      <c r="Y343" s="164"/>
      <c r="Z343" s="164"/>
      <c r="AA343" s="164"/>
      <c r="AB343" s="164"/>
      <c r="AC343" s="164"/>
      <c r="AD343" s="164"/>
      <c r="AE343" s="164"/>
      <c r="AF343" s="164"/>
      <c r="AG343" s="164"/>
      <c r="AH343" s="164"/>
      <c r="AI343" s="164"/>
      <c r="AJ343" s="164"/>
      <c r="AK343" s="164"/>
      <c r="AL343" s="164"/>
      <c r="AM343" s="164"/>
    </row>
    <row r="344" spans="1:39" ht="13.5" hidden="1" customHeight="1">
      <c r="A344" s="139">
        <v>53</v>
      </c>
      <c r="B344" s="152"/>
      <c r="C344" s="164"/>
      <c r="D344" s="164"/>
      <c r="E344" s="164"/>
      <c r="F344" s="164"/>
      <c r="G344" s="164"/>
      <c r="H344" s="164"/>
      <c r="I344" s="164"/>
      <c r="J344" s="164"/>
      <c r="K344" s="164"/>
      <c r="L344" s="164"/>
      <c r="M344" s="164"/>
      <c r="N344" s="164"/>
      <c r="O344" s="164"/>
      <c r="P344" s="164"/>
      <c r="Q344" s="164"/>
      <c r="R344" s="164"/>
      <c r="S344" s="164"/>
      <c r="T344" s="164"/>
      <c r="U344" s="164"/>
      <c r="V344" s="164"/>
      <c r="W344" s="164"/>
      <c r="X344" s="164"/>
      <c r="Y344" s="164"/>
      <c r="Z344" s="164"/>
      <c r="AA344" s="164"/>
      <c r="AB344" s="164"/>
      <c r="AC344" s="164"/>
      <c r="AD344" s="164"/>
      <c r="AE344" s="164"/>
      <c r="AF344" s="164"/>
      <c r="AG344" s="164"/>
      <c r="AH344" s="164"/>
      <c r="AI344" s="164"/>
      <c r="AJ344" s="164"/>
      <c r="AK344" s="164"/>
      <c r="AL344" s="164"/>
      <c r="AM344" s="164"/>
    </row>
    <row r="345" spans="1:39" ht="13.5" hidden="1" customHeight="1">
      <c r="A345" s="139">
        <v>54</v>
      </c>
      <c r="B345" s="152"/>
      <c r="C345" s="164"/>
      <c r="D345" s="164"/>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c r="AA345" s="164"/>
      <c r="AB345" s="164"/>
      <c r="AC345" s="164"/>
      <c r="AD345" s="164"/>
      <c r="AE345" s="164"/>
      <c r="AF345" s="164"/>
      <c r="AG345" s="164"/>
      <c r="AH345" s="164"/>
      <c r="AI345" s="164"/>
      <c r="AJ345" s="164"/>
      <c r="AK345" s="164"/>
      <c r="AL345" s="164"/>
      <c r="AM345" s="164"/>
    </row>
    <row r="346" spans="1:39" ht="13.5" hidden="1" customHeight="1">
      <c r="A346" s="139">
        <v>55</v>
      </c>
      <c r="B346" s="152"/>
      <c r="C346" s="164"/>
      <c r="D346" s="164"/>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c r="AA346" s="164"/>
      <c r="AB346" s="164"/>
      <c r="AC346" s="164"/>
      <c r="AD346" s="164"/>
      <c r="AE346" s="164"/>
      <c r="AF346" s="164"/>
      <c r="AG346" s="164"/>
      <c r="AH346" s="164"/>
      <c r="AI346" s="164"/>
      <c r="AJ346" s="164"/>
      <c r="AK346" s="164"/>
      <c r="AL346" s="164"/>
      <c r="AM346" s="164"/>
    </row>
    <row r="347" spans="1:39" ht="13.5" hidden="1" customHeight="1">
      <c r="A347" s="139">
        <v>56</v>
      </c>
      <c r="B347" s="152"/>
      <c r="C347" s="164"/>
      <c r="D347" s="164"/>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c r="AA347" s="164"/>
      <c r="AB347" s="164"/>
      <c r="AC347" s="164"/>
      <c r="AD347" s="164"/>
      <c r="AE347" s="164"/>
      <c r="AF347" s="164"/>
      <c r="AG347" s="164"/>
      <c r="AH347" s="164"/>
      <c r="AI347" s="164"/>
      <c r="AJ347" s="164"/>
      <c r="AK347" s="164"/>
      <c r="AL347" s="164"/>
      <c r="AM347" s="164"/>
    </row>
    <row r="348" spans="1:39" ht="13.5" hidden="1" customHeight="1">
      <c r="A348" s="139">
        <v>57</v>
      </c>
      <c r="B348" s="152"/>
      <c r="C348" s="164"/>
      <c r="D348" s="164"/>
      <c r="E348" s="164"/>
      <c r="F348" s="164"/>
      <c r="G348" s="164"/>
      <c r="H348" s="164"/>
      <c r="I348" s="164"/>
      <c r="J348" s="164"/>
      <c r="K348" s="164"/>
      <c r="L348" s="164"/>
      <c r="M348" s="164"/>
      <c r="N348" s="164"/>
      <c r="O348" s="164"/>
      <c r="P348" s="164"/>
      <c r="Q348" s="164"/>
      <c r="R348" s="164"/>
      <c r="S348" s="164"/>
      <c r="T348" s="164"/>
      <c r="U348" s="164"/>
      <c r="V348" s="164"/>
      <c r="W348" s="164"/>
      <c r="X348" s="164"/>
      <c r="Y348" s="164"/>
      <c r="Z348" s="164"/>
      <c r="AA348" s="164"/>
      <c r="AB348" s="164"/>
      <c r="AC348" s="164"/>
      <c r="AD348" s="164"/>
      <c r="AE348" s="164"/>
      <c r="AF348" s="164"/>
      <c r="AG348" s="164"/>
      <c r="AH348" s="164"/>
      <c r="AI348" s="164"/>
      <c r="AJ348" s="164"/>
      <c r="AK348" s="164"/>
      <c r="AL348" s="164"/>
      <c r="AM348" s="164"/>
    </row>
    <row r="349" spans="1:39" ht="13.5" hidden="1" customHeight="1">
      <c r="A349" s="139">
        <v>58</v>
      </c>
      <c r="B349" s="152"/>
      <c r="C349" s="164"/>
      <c r="D349" s="164"/>
      <c r="E349" s="164"/>
      <c r="F349" s="164"/>
      <c r="G349" s="164"/>
      <c r="H349" s="164"/>
      <c r="I349" s="164"/>
      <c r="J349" s="164"/>
      <c r="K349" s="164"/>
      <c r="L349" s="164"/>
      <c r="M349" s="164"/>
      <c r="N349" s="164"/>
      <c r="O349" s="164"/>
      <c r="P349" s="164"/>
      <c r="Q349" s="164"/>
      <c r="R349" s="164"/>
      <c r="S349" s="164"/>
      <c r="T349" s="164"/>
      <c r="U349" s="164"/>
      <c r="V349" s="164"/>
      <c r="W349" s="164"/>
      <c r="X349" s="164"/>
      <c r="Y349" s="164"/>
      <c r="Z349" s="164"/>
      <c r="AA349" s="164"/>
      <c r="AB349" s="164"/>
      <c r="AC349" s="164"/>
      <c r="AD349" s="164"/>
      <c r="AE349" s="164"/>
      <c r="AF349" s="164"/>
      <c r="AG349" s="164"/>
      <c r="AH349" s="164"/>
      <c r="AI349" s="164"/>
      <c r="AJ349" s="164"/>
      <c r="AK349" s="164"/>
      <c r="AL349" s="164"/>
      <c r="AM349" s="164"/>
    </row>
    <row r="350" spans="1:39" ht="13.5" hidden="1" customHeight="1">
      <c r="A350" s="139">
        <v>59</v>
      </c>
      <c r="B350" s="152"/>
      <c r="C350" s="164"/>
      <c r="D350" s="164"/>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c r="AA350" s="164"/>
      <c r="AB350" s="164"/>
      <c r="AC350" s="164"/>
      <c r="AD350" s="164"/>
      <c r="AE350" s="164"/>
      <c r="AF350" s="164"/>
      <c r="AG350" s="164"/>
      <c r="AH350" s="164"/>
      <c r="AI350" s="164"/>
      <c r="AJ350" s="164"/>
      <c r="AK350" s="164"/>
      <c r="AL350" s="164"/>
      <c r="AM350" s="164"/>
    </row>
    <row r="351" spans="1:39" ht="13.5" hidden="1" customHeight="1">
      <c r="A351" s="139">
        <v>60</v>
      </c>
      <c r="B351" s="152"/>
      <c r="C351" s="164"/>
      <c r="D351" s="164"/>
      <c r="E351" s="164"/>
      <c r="F351" s="164"/>
      <c r="G351" s="164"/>
      <c r="H351" s="164"/>
      <c r="I351" s="164"/>
      <c r="J351" s="164"/>
      <c r="K351" s="164"/>
      <c r="L351" s="164"/>
      <c r="M351" s="164"/>
      <c r="N351" s="164"/>
      <c r="O351" s="164"/>
      <c r="P351" s="164"/>
      <c r="Q351" s="164"/>
      <c r="R351" s="164"/>
      <c r="S351" s="164"/>
      <c r="T351" s="164"/>
      <c r="U351" s="164"/>
      <c r="V351" s="164"/>
      <c r="W351" s="164"/>
      <c r="X351" s="164"/>
      <c r="Y351" s="164"/>
      <c r="Z351" s="164"/>
      <c r="AA351" s="164"/>
      <c r="AB351" s="164"/>
      <c r="AC351" s="164"/>
      <c r="AD351" s="164"/>
      <c r="AE351" s="164"/>
      <c r="AF351" s="164"/>
      <c r="AG351" s="164"/>
      <c r="AH351" s="164"/>
      <c r="AI351" s="164"/>
      <c r="AJ351" s="164"/>
      <c r="AK351" s="164"/>
      <c r="AL351" s="164"/>
      <c r="AM351" s="164"/>
    </row>
    <row r="352" spans="1:39" ht="13.5" hidden="1" customHeight="1">
      <c r="A352" s="139">
        <v>61</v>
      </c>
      <c r="B352" s="152"/>
      <c r="C352" s="164"/>
      <c r="D352" s="164"/>
      <c r="E352" s="164"/>
      <c r="F352" s="164"/>
      <c r="G352" s="164"/>
      <c r="H352" s="164"/>
      <c r="I352" s="164"/>
      <c r="J352" s="164"/>
      <c r="K352" s="164"/>
      <c r="L352" s="164"/>
      <c r="M352" s="164"/>
      <c r="N352" s="164"/>
      <c r="O352" s="164"/>
      <c r="P352" s="164"/>
      <c r="Q352" s="164"/>
      <c r="R352" s="164"/>
      <c r="S352" s="164"/>
      <c r="T352" s="164"/>
      <c r="U352" s="164"/>
      <c r="V352" s="164"/>
      <c r="W352" s="164"/>
      <c r="X352" s="164"/>
      <c r="Y352" s="164"/>
      <c r="Z352" s="164"/>
      <c r="AA352" s="164"/>
      <c r="AB352" s="164"/>
      <c r="AC352" s="164"/>
      <c r="AD352" s="164"/>
      <c r="AE352" s="164"/>
      <c r="AF352" s="164"/>
      <c r="AG352" s="164"/>
      <c r="AH352" s="164"/>
      <c r="AI352" s="164"/>
      <c r="AJ352" s="164"/>
      <c r="AK352" s="164"/>
      <c r="AL352" s="164"/>
      <c r="AM352" s="164"/>
    </row>
    <row r="353" spans="1:39" ht="13.5" hidden="1" customHeight="1">
      <c r="A353" s="139">
        <v>62</v>
      </c>
      <c r="B353" s="152"/>
      <c r="C353" s="164"/>
      <c r="D353" s="164"/>
      <c r="E353" s="164"/>
      <c r="F353" s="164"/>
      <c r="G353" s="164"/>
      <c r="H353" s="164"/>
      <c r="I353" s="164"/>
      <c r="J353" s="164"/>
      <c r="K353" s="164"/>
      <c r="L353" s="164"/>
      <c r="M353" s="164"/>
      <c r="N353" s="164"/>
      <c r="O353" s="164"/>
      <c r="P353" s="164"/>
      <c r="Q353" s="164"/>
      <c r="R353" s="164"/>
      <c r="S353" s="164"/>
      <c r="T353" s="164"/>
      <c r="U353" s="164"/>
      <c r="V353" s="164"/>
      <c r="W353" s="164"/>
      <c r="X353" s="164"/>
      <c r="Y353" s="164"/>
      <c r="Z353" s="164"/>
      <c r="AA353" s="164"/>
      <c r="AB353" s="164"/>
      <c r="AC353" s="164"/>
      <c r="AD353" s="164"/>
      <c r="AE353" s="164"/>
      <c r="AF353" s="164"/>
      <c r="AG353" s="164"/>
      <c r="AH353" s="164"/>
      <c r="AI353" s="164"/>
      <c r="AJ353" s="164"/>
      <c r="AK353" s="164"/>
      <c r="AL353" s="164"/>
      <c r="AM353" s="164"/>
    </row>
    <row r="354" spans="1:39" ht="13.5" hidden="1" customHeight="1">
      <c r="A354" s="139">
        <v>63</v>
      </c>
      <c r="B354" s="152"/>
      <c r="C354" s="164"/>
      <c r="D354" s="164"/>
      <c r="E354" s="164"/>
      <c r="F354" s="164"/>
      <c r="G354" s="164"/>
      <c r="H354" s="164"/>
      <c r="I354" s="164"/>
      <c r="J354" s="164"/>
      <c r="K354" s="164"/>
      <c r="L354" s="164"/>
      <c r="M354" s="164"/>
      <c r="N354" s="164"/>
      <c r="O354" s="164"/>
      <c r="P354" s="164"/>
      <c r="Q354" s="164"/>
      <c r="R354" s="164"/>
      <c r="S354" s="164"/>
      <c r="T354" s="164"/>
      <c r="U354" s="164"/>
      <c r="V354" s="164"/>
      <c r="W354" s="164"/>
      <c r="X354" s="164"/>
      <c r="Y354" s="164"/>
      <c r="Z354" s="164"/>
      <c r="AA354" s="164"/>
      <c r="AB354" s="164"/>
      <c r="AC354" s="164"/>
      <c r="AD354" s="164"/>
      <c r="AE354" s="164"/>
      <c r="AF354" s="164"/>
      <c r="AG354" s="164"/>
      <c r="AH354" s="164"/>
      <c r="AI354" s="164"/>
      <c r="AJ354" s="164"/>
      <c r="AK354" s="164"/>
      <c r="AL354" s="164"/>
      <c r="AM354" s="164"/>
    </row>
    <row r="355" spans="1:39" ht="13.5" hidden="1" customHeight="1">
      <c r="A355" s="139">
        <v>64</v>
      </c>
      <c r="B355" s="152"/>
      <c r="C355" s="164"/>
      <c r="D355" s="164"/>
      <c r="E355" s="164"/>
      <c r="F355" s="164"/>
      <c r="G355" s="164"/>
      <c r="H355" s="164"/>
      <c r="I355" s="164"/>
      <c r="J355" s="164"/>
      <c r="K355" s="164"/>
      <c r="L355" s="164"/>
      <c r="M355" s="164"/>
      <c r="N355" s="164"/>
      <c r="O355" s="164"/>
      <c r="P355" s="164"/>
      <c r="Q355" s="164"/>
      <c r="R355" s="164"/>
      <c r="S355" s="164"/>
      <c r="T355" s="164"/>
      <c r="U355" s="164"/>
      <c r="V355" s="164"/>
      <c r="W355" s="164"/>
      <c r="X355" s="164"/>
      <c r="Y355" s="164"/>
      <c r="Z355" s="164"/>
      <c r="AA355" s="164"/>
      <c r="AB355" s="164"/>
      <c r="AC355" s="164"/>
      <c r="AD355" s="164"/>
      <c r="AE355" s="164"/>
      <c r="AF355" s="164"/>
      <c r="AG355" s="164"/>
      <c r="AH355" s="164"/>
      <c r="AI355" s="164"/>
      <c r="AJ355" s="164"/>
      <c r="AK355" s="164"/>
      <c r="AL355" s="164"/>
      <c r="AM355" s="164"/>
    </row>
    <row r="356" spans="1:39">
      <c r="B356" s="152"/>
      <c r="C356" s="164"/>
      <c r="D356" s="164"/>
      <c r="E356" s="164"/>
      <c r="F356" s="164"/>
      <c r="G356" s="164"/>
      <c r="H356" s="164"/>
      <c r="I356" s="164"/>
      <c r="J356" s="164"/>
      <c r="K356" s="164"/>
      <c r="L356" s="164"/>
      <c r="M356" s="164"/>
      <c r="N356" s="164"/>
      <c r="O356" s="164"/>
      <c r="P356" s="164"/>
      <c r="Q356" s="164"/>
      <c r="R356" s="164"/>
      <c r="S356" s="164"/>
      <c r="T356" s="164"/>
      <c r="U356" s="164"/>
      <c r="V356" s="164"/>
      <c r="W356" s="164"/>
      <c r="X356" s="164"/>
      <c r="Y356" s="164"/>
      <c r="Z356" s="164"/>
      <c r="AA356" s="164"/>
      <c r="AB356" s="164"/>
      <c r="AC356" s="164"/>
      <c r="AD356" s="164"/>
      <c r="AE356" s="164"/>
      <c r="AF356" s="164"/>
      <c r="AG356" s="164"/>
      <c r="AH356" s="164"/>
      <c r="AI356" s="164"/>
      <c r="AJ356" s="164"/>
      <c r="AK356" s="164"/>
      <c r="AL356" s="164"/>
      <c r="AM356" s="164"/>
    </row>
    <row r="357" spans="1:39">
      <c r="B357" s="152"/>
      <c r="C357" s="164"/>
      <c r="D357" s="164"/>
      <c r="E357" s="164"/>
      <c r="F357" s="164"/>
      <c r="G357" s="164"/>
      <c r="H357" s="164"/>
      <c r="I357" s="164"/>
      <c r="J357" s="164"/>
      <c r="K357" s="164"/>
      <c r="L357" s="164"/>
      <c r="M357" s="164"/>
      <c r="N357" s="164"/>
      <c r="O357" s="164"/>
      <c r="P357" s="164"/>
      <c r="Q357" s="164"/>
      <c r="R357" s="164"/>
      <c r="S357" s="164"/>
      <c r="T357" s="164"/>
      <c r="U357" s="164"/>
      <c r="V357" s="164"/>
      <c r="W357" s="164"/>
      <c r="X357" s="164"/>
      <c r="Y357" s="164"/>
      <c r="Z357" s="164"/>
      <c r="AA357" s="164"/>
      <c r="AB357" s="164"/>
      <c r="AC357" s="164"/>
      <c r="AD357" s="164"/>
      <c r="AE357" s="164"/>
      <c r="AF357" s="164"/>
      <c r="AG357" s="164"/>
      <c r="AH357" s="164"/>
      <c r="AI357" s="164"/>
      <c r="AJ357" s="164"/>
      <c r="AK357" s="164"/>
      <c r="AL357" s="164"/>
      <c r="AM357" s="164"/>
    </row>
    <row r="358" spans="1:39">
      <c r="B358" s="152"/>
      <c r="C358" s="164"/>
      <c r="D358" s="164"/>
      <c r="E358" s="164"/>
      <c r="F358" s="164"/>
      <c r="G358" s="164"/>
      <c r="H358" s="164"/>
      <c r="I358" s="164"/>
      <c r="J358" s="164"/>
      <c r="K358" s="164"/>
      <c r="L358" s="164"/>
      <c r="M358" s="164"/>
      <c r="N358" s="164"/>
      <c r="O358" s="164"/>
      <c r="P358" s="164"/>
      <c r="Q358" s="164"/>
      <c r="R358" s="164"/>
      <c r="S358" s="164"/>
      <c r="T358" s="164"/>
      <c r="U358" s="164"/>
      <c r="V358" s="164"/>
      <c r="W358" s="164"/>
      <c r="X358" s="164"/>
      <c r="Y358" s="164"/>
      <c r="Z358" s="164"/>
      <c r="AA358" s="164"/>
      <c r="AB358" s="164"/>
      <c r="AC358" s="164"/>
      <c r="AD358" s="164"/>
      <c r="AE358" s="164"/>
      <c r="AF358" s="164"/>
      <c r="AG358" s="164"/>
      <c r="AH358" s="164"/>
      <c r="AI358" s="164"/>
      <c r="AJ358" s="164"/>
      <c r="AK358" s="164"/>
      <c r="AL358" s="164"/>
      <c r="AM358" s="164"/>
    </row>
    <row r="359" spans="1:39">
      <c r="B359" s="152"/>
      <c r="C359" s="164"/>
      <c r="D359" s="164"/>
      <c r="E359" s="164"/>
      <c r="F359" s="164"/>
      <c r="G359" s="164"/>
      <c r="H359" s="164"/>
      <c r="I359" s="164"/>
      <c r="J359" s="164"/>
      <c r="K359" s="164"/>
      <c r="L359" s="164"/>
      <c r="M359" s="164"/>
      <c r="N359" s="164"/>
      <c r="O359" s="164"/>
      <c r="P359" s="164"/>
      <c r="Q359" s="164"/>
      <c r="R359" s="164"/>
      <c r="S359" s="164"/>
      <c r="T359" s="164"/>
      <c r="U359" s="164"/>
      <c r="V359" s="164"/>
      <c r="W359" s="164"/>
      <c r="X359" s="164"/>
      <c r="Y359" s="164"/>
      <c r="Z359" s="164"/>
      <c r="AA359" s="164"/>
      <c r="AB359" s="164"/>
      <c r="AC359" s="164"/>
      <c r="AD359" s="164"/>
      <c r="AE359" s="164"/>
      <c r="AF359" s="164"/>
      <c r="AG359" s="164"/>
      <c r="AH359" s="164"/>
      <c r="AI359" s="164"/>
      <c r="AJ359" s="164"/>
      <c r="AK359" s="164"/>
      <c r="AL359" s="164"/>
      <c r="AM359" s="164"/>
    </row>
    <row r="360" spans="1:39">
      <c r="B360" s="152"/>
      <c r="C360" s="164"/>
      <c r="D360" s="164"/>
      <c r="E360" s="164"/>
      <c r="F360" s="164"/>
      <c r="G360" s="164"/>
      <c r="H360" s="164"/>
      <c r="I360" s="164"/>
      <c r="J360" s="164"/>
      <c r="K360" s="164"/>
      <c r="L360" s="164"/>
      <c r="M360" s="164"/>
      <c r="N360" s="164"/>
      <c r="O360" s="164"/>
      <c r="P360" s="164"/>
      <c r="Q360" s="164"/>
      <c r="R360" s="164"/>
      <c r="S360" s="164"/>
      <c r="T360" s="164"/>
      <c r="U360" s="164"/>
      <c r="V360" s="164"/>
      <c r="W360" s="164"/>
      <c r="X360" s="164"/>
      <c r="Y360" s="164"/>
      <c r="Z360" s="164"/>
      <c r="AA360" s="164"/>
      <c r="AB360" s="164"/>
      <c r="AC360" s="164"/>
      <c r="AD360" s="164"/>
      <c r="AE360" s="164"/>
      <c r="AF360" s="164"/>
      <c r="AG360" s="164"/>
      <c r="AH360" s="164"/>
      <c r="AI360" s="164"/>
      <c r="AJ360" s="164"/>
      <c r="AK360" s="164"/>
      <c r="AL360" s="164"/>
      <c r="AM360" s="164"/>
    </row>
    <row r="361" spans="1:39">
      <c r="B361" s="152"/>
      <c r="C361" s="164"/>
      <c r="D361" s="164"/>
      <c r="E361" s="164"/>
      <c r="F361" s="164"/>
      <c r="G361" s="164"/>
      <c r="H361" s="164"/>
      <c r="I361" s="164"/>
      <c r="J361" s="164"/>
      <c r="K361" s="164"/>
      <c r="L361" s="164"/>
      <c r="M361" s="164"/>
      <c r="N361" s="164"/>
      <c r="O361" s="164"/>
      <c r="P361" s="164"/>
      <c r="Q361" s="164"/>
      <c r="R361" s="164"/>
      <c r="S361" s="164"/>
      <c r="T361" s="164"/>
      <c r="U361" s="164"/>
      <c r="V361" s="164"/>
      <c r="W361" s="164"/>
      <c r="X361" s="164"/>
      <c r="Y361" s="164"/>
      <c r="Z361" s="164"/>
      <c r="AA361" s="164"/>
      <c r="AB361" s="164"/>
      <c r="AC361" s="164"/>
      <c r="AD361" s="164"/>
      <c r="AE361" s="164"/>
      <c r="AF361" s="164"/>
      <c r="AG361" s="164"/>
      <c r="AH361" s="164"/>
      <c r="AI361" s="164"/>
      <c r="AJ361" s="164"/>
      <c r="AK361" s="164"/>
      <c r="AL361" s="164"/>
      <c r="AM361" s="164"/>
    </row>
    <row r="362" spans="1:39">
      <c r="B362" s="152"/>
      <c r="C362" s="164"/>
      <c r="D362" s="164"/>
      <c r="E362" s="164"/>
      <c r="F362" s="164"/>
      <c r="G362" s="164"/>
      <c r="H362" s="164"/>
      <c r="I362" s="164"/>
      <c r="J362" s="164"/>
      <c r="K362" s="164"/>
      <c r="L362" s="164"/>
      <c r="M362" s="164"/>
      <c r="N362" s="164"/>
      <c r="O362" s="164"/>
      <c r="P362" s="164"/>
      <c r="Q362" s="164"/>
      <c r="R362" s="164"/>
      <c r="S362" s="164"/>
      <c r="T362" s="164"/>
      <c r="U362" s="164"/>
      <c r="V362" s="164"/>
      <c r="W362" s="164"/>
      <c r="X362" s="164"/>
      <c r="Y362" s="164"/>
      <c r="Z362" s="164"/>
      <c r="AA362" s="164"/>
      <c r="AB362" s="164"/>
      <c r="AC362" s="164"/>
      <c r="AD362" s="164"/>
      <c r="AE362" s="164"/>
      <c r="AF362" s="164"/>
      <c r="AG362" s="164"/>
      <c r="AH362" s="164"/>
      <c r="AI362" s="164"/>
      <c r="AJ362" s="164"/>
      <c r="AK362" s="164"/>
      <c r="AL362" s="164"/>
      <c r="AM362" s="164"/>
    </row>
    <row r="363" spans="1:39">
      <c r="B363" s="152"/>
      <c r="C363" s="164"/>
      <c r="D363" s="164"/>
      <c r="E363" s="164"/>
      <c r="F363" s="164"/>
      <c r="G363" s="164"/>
      <c r="H363" s="164"/>
      <c r="I363" s="164"/>
      <c r="J363" s="164"/>
      <c r="K363" s="164"/>
      <c r="L363" s="164"/>
      <c r="M363" s="164"/>
      <c r="N363" s="164"/>
      <c r="O363" s="164"/>
      <c r="P363" s="164"/>
      <c r="Q363" s="164"/>
      <c r="R363" s="164"/>
      <c r="S363" s="164"/>
      <c r="T363" s="164"/>
      <c r="U363" s="164"/>
      <c r="V363" s="164"/>
      <c r="W363" s="164"/>
      <c r="X363" s="164"/>
      <c r="Y363" s="164"/>
      <c r="Z363" s="164"/>
      <c r="AA363" s="164"/>
      <c r="AB363" s="164"/>
      <c r="AC363" s="164"/>
      <c r="AD363" s="164"/>
      <c r="AE363" s="164"/>
      <c r="AF363" s="164"/>
      <c r="AG363" s="164"/>
      <c r="AH363" s="164"/>
      <c r="AI363" s="164"/>
      <c r="AJ363" s="164"/>
      <c r="AK363" s="164"/>
      <c r="AL363" s="164"/>
      <c r="AM363" s="164"/>
    </row>
    <row r="364" spans="1:39">
      <c r="B364" s="152"/>
      <c r="C364" s="164"/>
      <c r="D364" s="164"/>
      <c r="E364" s="164"/>
      <c r="F364" s="164"/>
      <c r="G364" s="164"/>
      <c r="H364" s="164"/>
      <c r="I364" s="164"/>
      <c r="J364" s="164"/>
      <c r="K364" s="164"/>
      <c r="L364" s="164"/>
      <c r="M364" s="164"/>
      <c r="N364" s="164"/>
      <c r="O364" s="164"/>
      <c r="P364" s="164"/>
      <c r="Q364" s="164"/>
      <c r="R364" s="164"/>
      <c r="S364" s="164"/>
      <c r="T364" s="164"/>
      <c r="U364" s="164"/>
      <c r="V364" s="164"/>
      <c r="W364" s="164"/>
      <c r="X364" s="164"/>
      <c r="Y364" s="164"/>
      <c r="Z364" s="164"/>
      <c r="AA364" s="164"/>
      <c r="AB364" s="164"/>
      <c r="AC364" s="164"/>
      <c r="AD364" s="164"/>
      <c r="AE364" s="164"/>
      <c r="AF364" s="164"/>
      <c r="AG364" s="164"/>
      <c r="AH364" s="164"/>
      <c r="AI364" s="164"/>
      <c r="AJ364" s="164"/>
      <c r="AK364" s="164"/>
      <c r="AL364" s="164"/>
      <c r="AM364" s="164"/>
    </row>
    <row r="365" spans="1:39">
      <c r="B365" s="152"/>
      <c r="C365" s="164"/>
      <c r="D365" s="164"/>
      <c r="E365" s="164"/>
      <c r="F365" s="164"/>
      <c r="G365" s="164"/>
      <c r="H365" s="164"/>
      <c r="I365" s="164"/>
      <c r="J365" s="164"/>
      <c r="K365" s="164"/>
      <c r="L365" s="164"/>
      <c r="M365" s="164"/>
      <c r="N365" s="164"/>
      <c r="O365" s="164"/>
      <c r="P365" s="164"/>
      <c r="Q365" s="164"/>
      <c r="R365" s="164"/>
      <c r="S365" s="164"/>
      <c r="T365" s="164"/>
      <c r="U365" s="164"/>
      <c r="V365" s="164"/>
      <c r="W365" s="164"/>
      <c r="X365" s="164"/>
      <c r="Y365" s="164"/>
      <c r="Z365" s="164"/>
      <c r="AA365" s="164"/>
      <c r="AB365" s="164"/>
      <c r="AC365" s="164"/>
      <c r="AD365" s="164"/>
      <c r="AE365" s="164"/>
      <c r="AF365" s="164"/>
      <c r="AG365" s="164"/>
      <c r="AH365" s="164"/>
      <c r="AI365" s="164"/>
      <c r="AJ365" s="164"/>
      <c r="AK365" s="164"/>
      <c r="AL365" s="164"/>
      <c r="AM365" s="164"/>
    </row>
    <row r="366" spans="1:39">
      <c r="B366" s="152"/>
      <c r="C366" s="164"/>
      <c r="D366" s="164"/>
      <c r="E366" s="164"/>
      <c r="F366" s="164"/>
      <c r="G366" s="164"/>
      <c r="H366" s="164"/>
      <c r="I366" s="164"/>
      <c r="J366" s="164"/>
      <c r="K366" s="164"/>
      <c r="L366" s="164"/>
      <c r="M366" s="164"/>
      <c r="N366" s="164"/>
      <c r="O366" s="164"/>
      <c r="P366" s="164"/>
      <c r="Q366" s="164"/>
      <c r="R366" s="164"/>
      <c r="S366" s="164"/>
      <c r="T366" s="164"/>
      <c r="U366" s="164"/>
      <c r="V366" s="164"/>
      <c r="W366" s="164"/>
      <c r="X366" s="164"/>
      <c r="Y366" s="164"/>
      <c r="Z366" s="164"/>
      <c r="AA366" s="164"/>
      <c r="AB366" s="164"/>
      <c r="AC366" s="164"/>
      <c r="AD366" s="164"/>
      <c r="AE366" s="164"/>
      <c r="AF366" s="164"/>
      <c r="AG366" s="164"/>
      <c r="AH366" s="164"/>
      <c r="AI366" s="164"/>
      <c r="AJ366" s="164"/>
      <c r="AK366" s="164"/>
      <c r="AL366" s="164"/>
      <c r="AM366" s="164"/>
    </row>
    <row r="367" spans="1:39">
      <c r="B367" s="152"/>
      <c r="C367" s="164"/>
      <c r="D367" s="164"/>
      <c r="E367" s="164"/>
      <c r="F367" s="164"/>
      <c r="G367" s="164"/>
      <c r="H367" s="164"/>
      <c r="I367" s="164"/>
      <c r="J367" s="164"/>
      <c r="K367" s="164"/>
      <c r="L367" s="164"/>
      <c r="M367" s="164"/>
      <c r="N367" s="164"/>
      <c r="O367" s="164"/>
      <c r="P367" s="164"/>
      <c r="Q367" s="164"/>
      <c r="R367" s="164"/>
      <c r="S367" s="164"/>
      <c r="T367" s="164"/>
      <c r="U367" s="164"/>
      <c r="V367" s="164"/>
      <c r="W367" s="164"/>
      <c r="X367" s="164"/>
      <c r="Y367" s="164"/>
      <c r="Z367" s="164"/>
      <c r="AA367" s="164"/>
      <c r="AB367" s="164"/>
      <c r="AC367" s="164"/>
      <c r="AD367" s="164"/>
      <c r="AE367" s="164"/>
      <c r="AF367" s="164"/>
      <c r="AG367" s="164"/>
      <c r="AH367" s="164"/>
      <c r="AI367" s="164"/>
      <c r="AJ367" s="164"/>
      <c r="AK367" s="164"/>
      <c r="AL367" s="164"/>
      <c r="AM367" s="164"/>
    </row>
    <row r="368" spans="1:39">
      <c r="B368" s="152"/>
      <c r="C368" s="164"/>
      <c r="D368" s="164"/>
      <c r="E368" s="164"/>
      <c r="F368" s="164"/>
      <c r="G368" s="164"/>
      <c r="H368" s="164"/>
      <c r="I368" s="164"/>
      <c r="J368" s="164"/>
      <c r="K368" s="164"/>
      <c r="L368" s="164"/>
      <c r="M368" s="164"/>
      <c r="N368" s="164"/>
      <c r="O368" s="164"/>
      <c r="P368" s="164"/>
      <c r="Q368" s="164"/>
      <c r="R368" s="164"/>
      <c r="S368" s="164"/>
      <c r="T368" s="164"/>
      <c r="U368" s="164"/>
      <c r="V368" s="164"/>
      <c r="W368" s="164"/>
      <c r="X368" s="164"/>
      <c r="Y368" s="164"/>
      <c r="Z368" s="164"/>
      <c r="AA368" s="164"/>
      <c r="AB368" s="164"/>
      <c r="AC368" s="164"/>
      <c r="AD368" s="164"/>
      <c r="AE368" s="164"/>
      <c r="AF368" s="164"/>
      <c r="AG368" s="164"/>
      <c r="AH368" s="164"/>
      <c r="AI368" s="164"/>
      <c r="AJ368" s="164"/>
      <c r="AK368" s="164"/>
      <c r="AL368" s="164"/>
      <c r="AM368" s="164"/>
    </row>
    <row r="369" spans="2:39">
      <c r="B369" s="152"/>
      <c r="C369" s="164"/>
      <c r="D369" s="164"/>
      <c r="E369" s="164"/>
      <c r="F369" s="164"/>
      <c r="G369" s="164"/>
      <c r="H369" s="164"/>
      <c r="I369" s="164"/>
      <c r="J369" s="164"/>
      <c r="K369" s="164"/>
      <c r="L369" s="164"/>
      <c r="M369" s="164"/>
      <c r="N369" s="164"/>
      <c r="O369" s="164"/>
      <c r="P369" s="164"/>
      <c r="Q369" s="164"/>
      <c r="R369" s="164"/>
      <c r="S369" s="164"/>
      <c r="T369" s="164"/>
      <c r="U369" s="164"/>
      <c r="V369" s="164"/>
      <c r="W369" s="164"/>
      <c r="X369" s="164"/>
      <c r="Y369" s="164"/>
      <c r="Z369" s="164"/>
      <c r="AA369" s="164"/>
      <c r="AB369" s="164"/>
      <c r="AC369" s="164"/>
      <c r="AD369" s="164"/>
      <c r="AE369" s="164"/>
      <c r="AF369" s="164"/>
      <c r="AG369" s="164"/>
      <c r="AH369" s="164"/>
      <c r="AI369" s="164"/>
      <c r="AJ369" s="164"/>
      <c r="AK369" s="164"/>
      <c r="AL369" s="164"/>
      <c r="AM369" s="164"/>
    </row>
    <row r="370" spans="2:39">
      <c r="B370" s="152"/>
      <c r="C370" s="164"/>
      <c r="D370" s="164"/>
      <c r="E370" s="164"/>
      <c r="F370" s="164"/>
      <c r="G370" s="164"/>
      <c r="H370" s="164"/>
      <c r="I370" s="164"/>
      <c r="J370" s="164"/>
      <c r="K370" s="164"/>
      <c r="L370" s="164"/>
      <c r="M370" s="164"/>
      <c r="N370" s="164"/>
      <c r="O370" s="164"/>
      <c r="P370" s="164"/>
      <c r="Q370" s="164"/>
      <c r="R370" s="164"/>
      <c r="S370" s="164"/>
      <c r="T370" s="164"/>
      <c r="U370" s="164"/>
      <c r="V370" s="164"/>
      <c r="W370" s="164"/>
      <c r="X370" s="164"/>
      <c r="Y370" s="164"/>
      <c r="Z370" s="164"/>
      <c r="AA370" s="164"/>
      <c r="AB370" s="164"/>
      <c r="AC370" s="164"/>
      <c r="AD370" s="164"/>
      <c r="AE370" s="164"/>
      <c r="AF370" s="164"/>
      <c r="AG370" s="164"/>
      <c r="AH370" s="164"/>
      <c r="AI370" s="164"/>
      <c r="AJ370" s="164"/>
      <c r="AK370" s="164"/>
      <c r="AL370" s="164"/>
      <c r="AM370" s="164"/>
    </row>
    <row r="371" spans="2:39">
      <c r="B371" s="152"/>
      <c r="C371" s="164"/>
      <c r="D371" s="164"/>
      <c r="E371" s="164"/>
      <c r="F371" s="164"/>
      <c r="G371" s="164"/>
      <c r="H371" s="164"/>
      <c r="I371" s="164"/>
      <c r="J371" s="164"/>
      <c r="K371" s="164"/>
      <c r="L371" s="164"/>
      <c r="M371" s="164"/>
      <c r="N371" s="164"/>
      <c r="O371" s="164"/>
      <c r="P371" s="164"/>
      <c r="Q371" s="164"/>
      <c r="R371" s="164"/>
      <c r="S371" s="164"/>
      <c r="T371" s="164"/>
      <c r="U371" s="164"/>
      <c r="V371" s="164"/>
      <c r="W371" s="164"/>
      <c r="X371" s="164"/>
      <c r="Y371" s="164"/>
      <c r="Z371" s="164"/>
      <c r="AA371" s="164"/>
      <c r="AB371" s="164"/>
      <c r="AC371" s="164"/>
      <c r="AD371" s="164"/>
      <c r="AE371" s="164"/>
      <c r="AF371" s="164"/>
      <c r="AG371" s="164"/>
      <c r="AH371" s="164"/>
      <c r="AI371" s="164"/>
      <c r="AJ371" s="164"/>
      <c r="AK371" s="164"/>
      <c r="AL371" s="164"/>
      <c r="AM371" s="164"/>
    </row>
    <row r="372" spans="2:39">
      <c r="B372" s="152"/>
      <c r="C372" s="164"/>
      <c r="D372" s="164"/>
      <c r="E372" s="164"/>
      <c r="F372" s="164"/>
      <c r="G372" s="164"/>
      <c r="H372" s="164"/>
      <c r="I372" s="164"/>
      <c r="J372" s="164"/>
      <c r="K372" s="164"/>
      <c r="L372" s="164"/>
      <c r="M372" s="164"/>
      <c r="N372" s="164"/>
      <c r="O372" s="164"/>
      <c r="P372" s="164"/>
      <c r="Q372" s="164"/>
      <c r="R372" s="164"/>
      <c r="S372" s="164"/>
      <c r="T372" s="164"/>
      <c r="U372" s="164"/>
      <c r="V372" s="164"/>
      <c r="W372" s="164"/>
      <c r="X372" s="164"/>
      <c r="Y372" s="164"/>
      <c r="Z372" s="164"/>
      <c r="AA372" s="164"/>
      <c r="AB372" s="164"/>
      <c r="AC372" s="164"/>
      <c r="AD372" s="164"/>
      <c r="AE372" s="164"/>
      <c r="AF372" s="164"/>
      <c r="AG372" s="164"/>
      <c r="AH372" s="164"/>
      <c r="AI372" s="164"/>
      <c r="AJ372" s="164"/>
      <c r="AK372" s="164"/>
      <c r="AL372" s="164"/>
      <c r="AM372" s="164"/>
    </row>
    <row r="373" spans="2:39">
      <c r="B373" s="152"/>
      <c r="C373" s="164"/>
      <c r="D373" s="164"/>
      <c r="E373" s="164"/>
      <c r="F373" s="164"/>
      <c r="G373" s="164"/>
      <c r="H373" s="164"/>
      <c r="I373" s="164"/>
      <c r="J373" s="164"/>
      <c r="K373" s="164"/>
      <c r="L373" s="164"/>
      <c r="M373" s="164"/>
      <c r="N373" s="164"/>
      <c r="O373" s="164"/>
      <c r="P373" s="164"/>
      <c r="Q373" s="164"/>
      <c r="R373" s="164"/>
      <c r="S373" s="164"/>
      <c r="T373" s="164"/>
      <c r="U373" s="164"/>
      <c r="V373" s="164"/>
      <c r="W373" s="164"/>
      <c r="X373" s="164"/>
      <c r="Y373" s="164"/>
      <c r="Z373" s="164"/>
      <c r="AA373" s="164"/>
      <c r="AB373" s="164"/>
      <c r="AC373" s="164"/>
      <c r="AD373" s="164"/>
      <c r="AE373" s="164"/>
      <c r="AF373" s="164"/>
      <c r="AG373" s="164"/>
      <c r="AH373" s="164"/>
      <c r="AI373" s="164"/>
      <c r="AJ373" s="164"/>
      <c r="AK373" s="164"/>
      <c r="AL373" s="164"/>
      <c r="AM373" s="164"/>
    </row>
    <row r="374" spans="2:39">
      <c r="B374" s="152"/>
      <c r="C374" s="164"/>
      <c r="D374" s="164"/>
      <c r="E374" s="164"/>
      <c r="F374" s="164"/>
      <c r="G374" s="164"/>
      <c r="H374" s="164"/>
      <c r="I374" s="164"/>
      <c r="J374" s="164"/>
      <c r="K374" s="164"/>
      <c r="L374" s="164"/>
      <c r="M374" s="164"/>
      <c r="N374" s="164"/>
      <c r="O374" s="164"/>
      <c r="P374" s="164"/>
      <c r="Q374" s="164"/>
      <c r="R374" s="164"/>
      <c r="S374" s="164"/>
      <c r="T374" s="164"/>
      <c r="U374" s="164"/>
      <c r="V374" s="164"/>
      <c r="W374" s="164"/>
      <c r="X374" s="164"/>
      <c r="Y374" s="164"/>
      <c r="Z374" s="164"/>
      <c r="AA374" s="164"/>
      <c r="AB374" s="164"/>
      <c r="AC374" s="164"/>
      <c r="AD374" s="164"/>
      <c r="AE374" s="164"/>
      <c r="AF374" s="164"/>
      <c r="AG374" s="164"/>
      <c r="AH374" s="164"/>
      <c r="AI374" s="164"/>
      <c r="AJ374" s="164"/>
      <c r="AK374" s="164"/>
      <c r="AL374" s="164"/>
      <c r="AM374" s="164"/>
    </row>
    <row r="375" spans="2:39">
      <c r="B375" s="152"/>
      <c r="C375" s="164"/>
      <c r="D375" s="164"/>
      <c r="E375" s="164"/>
      <c r="F375" s="164"/>
      <c r="G375" s="164"/>
      <c r="H375" s="164"/>
      <c r="I375" s="164"/>
      <c r="J375" s="164"/>
      <c r="K375" s="164"/>
      <c r="L375" s="164"/>
      <c r="M375" s="164"/>
      <c r="N375" s="164"/>
      <c r="O375" s="164"/>
      <c r="P375" s="164"/>
      <c r="Q375" s="164"/>
      <c r="R375" s="164"/>
      <c r="S375" s="164"/>
      <c r="T375" s="164"/>
      <c r="U375" s="164"/>
      <c r="V375" s="164"/>
      <c r="W375" s="164"/>
      <c r="X375" s="164"/>
      <c r="Y375" s="164"/>
      <c r="Z375" s="164"/>
      <c r="AA375" s="164"/>
      <c r="AB375" s="164"/>
      <c r="AC375" s="164"/>
      <c r="AD375" s="164"/>
      <c r="AE375" s="164"/>
      <c r="AF375" s="164"/>
      <c r="AG375" s="164"/>
      <c r="AH375" s="164"/>
      <c r="AI375" s="164"/>
      <c r="AJ375" s="164"/>
      <c r="AK375" s="164"/>
      <c r="AL375" s="164"/>
      <c r="AM375" s="164"/>
    </row>
    <row r="376" spans="2:39">
      <c r="B376" s="152"/>
      <c r="C376" s="164"/>
      <c r="D376" s="164"/>
      <c r="E376" s="164"/>
      <c r="F376" s="164"/>
      <c r="G376" s="164"/>
      <c r="H376" s="164"/>
      <c r="I376" s="164"/>
      <c r="J376" s="164"/>
      <c r="K376" s="164"/>
      <c r="L376" s="164"/>
      <c r="M376" s="164"/>
      <c r="N376" s="164"/>
      <c r="O376" s="164"/>
      <c r="P376" s="164"/>
      <c r="Q376" s="164"/>
      <c r="R376" s="164"/>
      <c r="S376" s="164"/>
      <c r="T376" s="164"/>
      <c r="U376" s="164"/>
      <c r="V376" s="164"/>
      <c r="W376" s="164"/>
      <c r="X376" s="164"/>
      <c r="Y376" s="164"/>
      <c r="Z376" s="164"/>
      <c r="AA376" s="164"/>
      <c r="AB376" s="164"/>
      <c r="AC376" s="164"/>
      <c r="AD376" s="164"/>
      <c r="AE376" s="164"/>
      <c r="AF376" s="164"/>
      <c r="AG376" s="164"/>
      <c r="AH376" s="164"/>
      <c r="AI376" s="164"/>
      <c r="AJ376" s="164"/>
      <c r="AK376" s="164"/>
      <c r="AL376" s="164"/>
      <c r="AM376" s="164"/>
    </row>
    <row r="377" spans="2:39">
      <c r="B377" s="152"/>
      <c r="C377" s="164"/>
      <c r="D377" s="164"/>
      <c r="E377" s="164"/>
      <c r="F377" s="164"/>
      <c r="G377" s="164"/>
      <c r="H377" s="164"/>
      <c r="I377" s="164"/>
      <c r="J377" s="164"/>
      <c r="K377" s="164"/>
      <c r="L377" s="164"/>
      <c r="M377" s="164"/>
      <c r="N377" s="164"/>
      <c r="O377" s="164"/>
      <c r="P377" s="164"/>
      <c r="Q377" s="164"/>
      <c r="R377" s="164"/>
      <c r="S377" s="164"/>
      <c r="T377" s="164"/>
      <c r="U377" s="164"/>
      <c r="V377" s="164"/>
      <c r="W377" s="164"/>
      <c r="X377" s="164"/>
      <c r="Y377" s="164"/>
      <c r="Z377" s="164"/>
      <c r="AA377" s="164"/>
      <c r="AB377" s="164"/>
      <c r="AC377" s="164"/>
      <c r="AD377" s="164"/>
      <c r="AE377" s="164"/>
      <c r="AF377" s="164"/>
      <c r="AG377" s="164"/>
      <c r="AH377" s="164"/>
      <c r="AI377" s="164"/>
      <c r="AJ377" s="164"/>
      <c r="AK377" s="164"/>
      <c r="AL377" s="164"/>
      <c r="AM377" s="164"/>
    </row>
    <row r="378" spans="2:39">
      <c r="B378" s="152"/>
      <c r="C378" s="164"/>
      <c r="D378" s="164"/>
      <c r="E378" s="164"/>
      <c r="F378" s="164"/>
      <c r="G378" s="164"/>
      <c r="H378" s="164"/>
      <c r="I378" s="164"/>
      <c r="J378" s="164"/>
      <c r="K378" s="164"/>
      <c r="L378" s="164"/>
      <c r="M378" s="164"/>
      <c r="N378" s="164"/>
      <c r="O378" s="164"/>
      <c r="P378" s="164"/>
      <c r="Q378" s="164"/>
      <c r="R378" s="164"/>
      <c r="S378" s="164"/>
      <c r="T378" s="164"/>
      <c r="U378" s="164"/>
      <c r="V378" s="164"/>
      <c r="W378" s="164"/>
      <c r="X378" s="164"/>
      <c r="Y378" s="164"/>
      <c r="Z378" s="164"/>
      <c r="AA378" s="164"/>
      <c r="AB378" s="164"/>
      <c r="AC378" s="164"/>
      <c r="AD378" s="164"/>
      <c r="AE378" s="164"/>
      <c r="AF378" s="164"/>
      <c r="AG378" s="164"/>
      <c r="AH378" s="164"/>
      <c r="AI378" s="164"/>
      <c r="AJ378" s="164"/>
      <c r="AK378" s="164"/>
      <c r="AL378" s="164"/>
      <c r="AM378" s="164"/>
    </row>
    <row r="379" spans="2:39">
      <c r="B379" s="152"/>
      <c r="C379" s="164"/>
      <c r="D379" s="164"/>
      <c r="E379" s="164"/>
      <c r="F379" s="164"/>
      <c r="G379" s="164"/>
      <c r="H379" s="164"/>
      <c r="I379" s="164"/>
      <c r="J379" s="164"/>
      <c r="K379" s="164"/>
      <c r="L379" s="164"/>
      <c r="M379" s="164"/>
      <c r="N379" s="164"/>
      <c r="O379" s="164"/>
      <c r="P379" s="164"/>
      <c r="Q379" s="164"/>
      <c r="R379" s="164"/>
      <c r="S379" s="164"/>
      <c r="T379" s="164"/>
      <c r="U379" s="164"/>
      <c r="V379" s="164"/>
      <c r="W379" s="164"/>
      <c r="X379" s="164"/>
      <c r="Y379" s="164"/>
      <c r="Z379" s="164"/>
      <c r="AA379" s="164"/>
      <c r="AB379" s="164"/>
      <c r="AC379" s="164"/>
      <c r="AD379" s="164"/>
      <c r="AE379" s="164"/>
      <c r="AF379" s="164"/>
      <c r="AG379" s="164"/>
      <c r="AH379" s="164"/>
      <c r="AI379" s="164"/>
      <c r="AJ379" s="164"/>
      <c r="AK379" s="164"/>
      <c r="AL379" s="164"/>
      <c r="AM379" s="164"/>
    </row>
    <row r="380" spans="2:39">
      <c r="B380" s="152"/>
      <c r="C380" s="164"/>
      <c r="D380" s="164"/>
      <c r="E380" s="164"/>
      <c r="F380" s="164"/>
      <c r="G380" s="164"/>
      <c r="H380" s="164"/>
      <c r="I380" s="164"/>
      <c r="J380" s="164"/>
      <c r="K380" s="164"/>
      <c r="L380" s="164"/>
      <c r="M380" s="164"/>
      <c r="N380" s="164"/>
      <c r="O380" s="164"/>
      <c r="P380" s="164"/>
      <c r="Q380" s="164"/>
      <c r="R380" s="164"/>
      <c r="S380" s="164"/>
      <c r="T380" s="164"/>
      <c r="U380" s="164"/>
      <c r="V380" s="164"/>
      <c r="W380" s="164"/>
      <c r="X380" s="164"/>
      <c r="Y380" s="164"/>
      <c r="Z380" s="164"/>
      <c r="AA380" s="164"/>
      <c r="AB380" s="164"/>
      <c r="AC380" s="164"/>
      <c r="AD380" s="164"/>
      <c r="AE380" s="164"/>
      <c r="AF380" s="164"/>
      <c r="AG380" s="164"/>
      <c r="AH380" s="164"/>
      <c r="AI380" s="164"/>
      <c r="AJ380" s="164"/>
      <c r="AK380" s="164"/>
      <c r="AL380" s="164"/>
      <c r="AM380" s="164"/>
    </row>
    <row r="381" spans="2:39">
      <c r="B381" s="152"/>
      <c r="C381" s="164"/>
      <c r="D381" s="164"/>
      <c r="E381" s="164"/>
      <c r="F381" s="164"/>
      <c r="G381" s="164"/>
      <c r="H381" s="164"/>
      <c r="I381" s="164"/>
      <c r="J381" s="164"/>
      <c r="K381" s="164"/>
      <c r="L381" s="164"/>
      <c r="M381" s="164"/>
      <c r="N381" s="164"/>
      <c r="O381" s="164"/>
      <c r="P381" s="164"/>
      <c r="Q381" s="164"/>
      <c r="R381" s="164"/>
      <c r="S381" s="164"/>
      <c r="T381" s="164"/>
      <c r="U381" s="164"/>
      <c r="V381" s="164"/>
      <c r="W381" s="164"/>
      <c r="X381" s="164"/>
      <c r="Y381" s="164"/>
      <c r="Z381" s="164"/>
      <c r="AA381" s="164"/>
      <c r="AB381" s="164"/>
      <c r="AC381" s="164"/>
      <c r="AD381" s="164"/>
      <c r="AE381" s="164"/>
      <c r="AF381" s="164"/>
      <c r="AG381" s="164"/>
      <c r="AH381" s="164"/>
      <c r="AI381" s="164"/>
      <c r="AJ381" s="164"/>
      <c r="AK381" s="164"/>
      <c r="AL381" s="164"/>
      <c r="AM381" s="164"/>
    </row>
    <row r="382" spans="2:39">
      <c r="B382" s="152"/>
      <c r="C382" s="164"/>
      <c r="D382" s="164"/>
      <c r="E382" s="164"/>
      <c r="F382" s="164"/>
      <c r="G382" s="164"/>
      <c r="H382" s="164"/>
      <c r="I382" s="164"/>
      <c r="J382" s="164"/>
      <c r="K382" s="164"/>
      <c r="L382" s="164"/>
      <c r="M382" s="164"/>
      <c r="N382" s="164"/>
      <c r="O382" s="164"/>
      <c r="P382" s="164"/>
      <c r="Q382" s="164"/>
      <c r="R382" s="164"/>
      <c r="S382" s="164"/>
      <c r="T382" s="164"/>
      <c r="U382" s="164"/>
      <c r="V382" s="164"/>
      <c r="W382" s="164"/>
      <c r="X382" s="164"/>
      <c r="Y382" s="164"/>
      <c r="Z382" s="164"/>
      <c r="AA382" s="164"/>
      <c r="AB382" s="164"/>
      <c r="AC382" s="164"/>
      <c r="AD382" s="164"/>
      <c r="AE382" s="164"/>
      <c r="AF382" s="164"/>
      <c r="AG382" s="164"/>
      <c r="AH382" s="164"/>
      <c r="AI382" s="164"/>
      <c r="AJ382" s="164"/>
      <c r="AK382" s="164"/>
      <c r="AL382" s="164"/>
      <c r="AM382" s="164"/>
    </row>
    <row r="383" spans="2:39">
      <c r="B383" s="152"/>
      <c r="C383" s="164"/>
      <c r="D383" s="164"/>
      <c r="E383" s="164"/>
      <c r="F383" s="164"/>
      <c r="G383" s="164"/>
      <c r="H383" s="164"/>
      <c r="I383" s="164"/>
      <c r="J383" s="164"/>
      <c r="K383" s="164"/>
      <c r="L383" s="164"/>
      <c r="M383" s="164"/>
      <c r="N383" s="164"/>
      <c r="O383" s="164"/>
      <c r="P383" s="164"/>
      <c r="Q383" s="164"/>
      <c r="R383" s="164"/>
      <c r="S383" s="164"/>
      <c r="T383" s="164"/>
      <c r="U383" s="164"/>
      <c r="V383" s="164"/>
      <c r="W383" s="164"/>
      <c r="X383" s="164"/>
      <c r="Y383" s="164"/>
      <c r="Z383" s="164"/>
      <c r="AA383" s="164"/>
      <c r="AB383" s="164"/>
      <c r="AC383" s="164"/>
      <c r="AD383" s="164"/>
      <c r="AE383" s="164"/>
      <c r="AF383" s="164"/>
      <c r="AG383" s="164"/>
      <c r="AH383" s="164"/>
      <c r="AI383" s="164"/>
      <c r="AJ383" s="164"/>
      <c r="AK383" s="164"/>
      <c r="AL383" s="164"/>
      <c r="AM383" s="164"/>
    </row>
    <row r="384" spans="2:39">
      <c r="B384" s="152"/>
      <c r="C384" s="164"/>
      <c r="D384" s="164"/>
      <c r="E384" s="164"/>
      <c r="F384" s="164"/>
      <c r="G384" s="164"/>
      <c r="H384" s="164"/>
      <c r="I384" s="164"/>
      <c r="J384" s="164"/>
      <c r="K384" s="164"/>
      <c r="L384" s="164"/>
      <c r="M384" s="164"/>
      <c r="N384" s="164"/>
      <c r="O384" s="164"/>
      <c r="P384" s="164"/>
      <c r="Q384" s="164"/>
      <c r="R384" s="164"/>
      <c r="S384" s="164"/>
      <c r="T384" s="164"/>
      <c r="U384" s="164"/>
      <c r="V384" s="164"/>
      <c r="W384" s="164"/>
      <c r="X384" s="164"/>
      <c r="Y384" s="164"/>
      <c r="Z384" s="164"/>
      <c r="AA384" s="164"/>
      <c r="AB384" s="164"/>
      <c r="AC384" s="164"/>
      <c r="AD384" s="164"/>
      <c r="AE384" s="164"/>
      <c r="AF384" s="164"/>
      <c r="AG384" s="164"/>
      <c r="AH384" s="164"/>
      <c r="AI384" s="164"/>
      <c r="AJ384" s="164"/>
      <c r="AK384" s="164"/>
      <c r="AL384" s="164"/>
      <c r="AM384" s="164"/>
    </row>
    <row r="385" spans="2:39">
      <c r="B385" s="152"/>
      <c r="C385" s="164"/>
      <c r="D385" s="164"/>
      <c r="E385" s="164"/>
      <c r="F385" s="164"/>
      <c r="G385" s="164"/>
      <c r="H385" s="164"/>
      <c r="I385" s="164"/>
      <c r="J385" s="164"/>
      <c r="K385" s="164"/>
      <c r="L385" s="164"/>
      <c r="M385" s="164"/>
      <c r="N385" s="164"/>
      <c r="O385" s="164"/>
      <c r="P385" s="164"/>
      <c r="Q385" s="164"/>
      <c r="R385" s="164"/>
      <c r="S385" s="164"/>
      <c r="T385" s="164"/>
      <c r="U385" s="164"/>
      <c r="V385" s="164"/>
      <c r="W385" s="164"/>
      <c r="X385" s="164"/>
      <c r="Y385" s="164"/>
      <c r="Z385" s="164"/>
      <c r="AA385" s="164"/>
      <c r="AB385" s="164"/>
      <c r="AC385" s="164"/>
      <c r="AD385" s="164"/>
      <c r="AE385" s="164"/>
      <c r="AF385" s="164"/>
      <c r="AG385" s="164"/>
      <c r="AH385" s="164"/>
      <c r="AI385" s="164"/>
      <c r="AJ385" s="164"/>
      <c r="AK385" s="164"/>
      <c r="AL385" s="164"/>
      <c r="AM385" s="164"/>
    </row>
    <row r="386" spans="2:39">
      <c r="B386" s="152"/>
      <c r="C386" s="164"/>
      <c r="D386" s="164"/>
      <c r="E386" s="164"/>
      <c r="F386" s="164"/>
      <c r="G386" s="164"/>
      <c r="H386" s="164"/>
      <c r="I386" s="164"/>
      <c r="J386" s="164"/>
      <c r="K386" s="164"/>
      <c r="L386" s="164"/>
      <c r="M386" s="164"/>
      <c r="N386" s="164"/>
      <c r="O386" s="164"/>
      <c r="P386" s="164"/>
      <c r="Q386" s="164"/>
      <c r="R386" s="164"/>
      <c r="S386" s="164"/>
      <c r="T386" s="164"/>
      <c r="U386" s="164"/>
      <c r="V386" s="164"/>
      <c r="W386" s="164"/>
      <c r="X386" s="164"/>
      <c r="Y386" s="164"/>
      <c r="Z386" s="164"/>
      <c r="AA386" s="164"/>
      <c r="AB386" s="164"/>
      <c r="AC386" s="164"/>
      <c r="AD386" s="164"/>
      <c r="AE386" s="164"/>
      <c r="AF386" s="164"/>
      <c r="AG386" s="164"/>
      <c r="AH386" s="164"/>
      <c r="AI386" s="164"/>
      <c r="AJ386" s="164"/>
      <c r="AK386" s="164"/>
      <c r="AL386" s="164"/>
      <c r="AM386" s="164"/>
    </row>
    <row r="387" spans="2:39">
      <c r="B387" s="152"/>
      <c r="C387" s="164"/>
      <c r="D387" s="164"/>
      <c r="E387" s="164"/>
      <c r="F387" s="164"/>
      <c r="G387" s="164"/>
      <c r="H387" s="164"/>
      <c r="I387" s="164"/>
      <c r="J387" s="164"/>
      <c r="K387" s="164"/>
      <c r="L387" s="164"/>
      <c r="M387" s="164"/>
      <c r="N387" s="164"/>
      <c r="O387" s="164"/>
      <c r="P387" s="164"/>
      <c r="Q387" s="164"/>
      <c r="R387" s="164"/>
      <c r="S387" s="164"/>
      <c r="T387" s="164"/>
      <c r="U387" s="164"/>
      <c r="V387" s="164"/>
      <c r="W387" s="164"/>
      <c r="X387" s="164"/>
      <c r="Y387" s="164"/>
      <c r="Z387" s="164"/>
      <c r="AA387" s="164"/>
      <c r="AB387" s="164"/>
      <c r="AC387" s="164"/>
      <c r="AD387" s="164"/>
      <c r="AE387" s="164"/>
      <c r="AF387" s="164"/>
      <c r="AG387" s="164"/>
      <c r="AH387" s="164"/>
      <c r="AI387" s="164"/>
      <c r="AJ387" s="164"/>
      <c r="AK387" s="164"/>
      <c r="AL387" s="164"/>
      <c r="AM387" s="164"/>
    </row>
    <row r="388" spans="2:39">
      <c r="B388" s="152"/>
      <c r="C388" s="164"/>
      <c r="D388" s="164"/>
      <c r="E388" s="164"/>
      <c r="F388" s="164"/>
      <c r="G388" s="164"/>
      <c r="H388" s="164"/>
      <c r="I388" s="164"/>
      <c r="J388" s="164"/>
      <c r="K388" s="164"/>
      <c r="L388" s="164"/>
      <c r="M388" s="164"/>
      <c r="N388" s="164"/>
      <c r="O388" s="164"/>
      <c r="P388" s="164"/>
      <c r="Q388" s="164"/>
      <c r="R388" s="164"/>
      <c r="S388" s="164"/>
      <c r="T388" s="164"/>
      <c r="U388" s="164"/>
      <c r="V388" s="164"/>
      <c r="W388" s="164"/>
      <c r="X388" s="164"/>
      <c r="Y388" s="164"/>
      <c r="Z388" s="164"/>
      <c r="AA388" s="164"/>
      <c r="AB388" s="164"/>
      <c r="AC388" s="164"/>
      <c r="AD388" s="164"/>
      <c r="AE388" s="164"/>
      <c r="AF388" s="164"/>
      <c r="AG388" s="164"/>
      <c r="AH388" s="164"/>
      <c r="AI388" s="164"/>
      <c r="AJ388" s="164"/>
      <c r="AK388" s="164"/>
      <c r="AL388" s="164"/>
      <c r="AM388" s="164"/>
    </row>
    <row r="389" spans="2:39">
      <c r="B389" s="152"/>
      <c r="C389" s="164"/>
      <c r="D389" s="164"/>
      <c r="E389" s="164"/>
      <c r="F389" s="164"/>
      <c r="G389" s="164"/>
      <c r="H389" s="164"/>
      <c r="I389" s="164"/>
      <c r="J389" s="164"/>
      <c r="K389" s="164"/>
      <c r="L389" s="164"/>
      <c r="M389" s="164"/>
      <c r="N389" s="164"/>
      <c r="O389" s="164"/>
      <c r="P389" s="164"/>
      <c r="Q389" s="164"/>
      <c r="R389" s="164"/>
      <c r="S389" s="164"/>
      <c r="T389" s="164"/>
      <c r="U389" s="164"/>
      <c r="V389" s="164"/>
      <c r="W389" s="164"/>
      <c r="X389" s="164"/>
      <c r="Y389" s="164"/>
      <c r="Z389" s="164"/>
      <c r="AA389" s="164"/>
      <c r="AB389" s="164"/>
      <c r="AC389" s="164"/>
      <c r="AD389" s="164"/>
      <c r="AE389" s="164"/>
      <c r="AF389" s="164"/>
      <c r="AG389" s="164"/>
      <c r="AH389" s="164"/>
      <c r="AI389" s="164"/>
      <c r="AJ389" s="164"/>
      <c r="AK389" s="164"/>
      <c r="AL389" s="164"/>
      <c r="AM389" s="164"/>
    </row>
    <row r="390" spans="2:39">
      <c r="B390" s="152"/>
      <c r="C390" s="164"/>
      <c r="D390" s="164"/>
      <c r="E390" s="164"/>
      <c r="F390" s="164"/>
      <c r="G390" s="164"/>
      <c r="H390" s="164"/>
      <c r="I390" s="164"/>
      <c r="J390" s="164"/>
      <c r="K390" s="164"/>
      <c r="L390" s="164"/>
      <c r="M390" s="164"/>
      <c r="N390" s="164"/>
      <c r="O390" s="164"/>
      <c r="P390" s="164"/>
      <c r="Q390" s="164"/>
      <c r="R390" s="164"/>
      <c r="S390" s="164"/>
      <c r="T390" s="164"/>
      <c r="U390" s="164"/>
      <c r="V390" s="164"/>
      <c r="W390" s="164"/>
      <c r="X390" s="164"/>
      <c r="Y390" s="164"/>
      <c r="Z390" s="164"/>
      <c r="AA390" s="164"/>
      <c r="AB390" s="164"/>
      <c r="AC390" s="164"/>
      <c r="AD390" s="164"/>
      <c r="AE390" s="164"/>
      <c r="AF390" s="164"/>
      <c r="AG390" s="164"/>
      <c r="AH390" s="164"/>
      <c r="AI390" s="164"/>
      <c r="AJ390" s="164"/>
      <c r="AK390" s="164"/>
      <c r="AL390" s="164"/>
      <c r="AM390" s="164"/>
    </row>
    <row r="391" spans="2:39">
      <c r="B391" s="152"/>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c r="AD391" s="164"/>
      <c r="AE391" s="164"/>
      <c r="AF391" s="164"/>
      <c r="AG391" s="164"/>
      <c r="AH391" s="164"/>
      <c r="AI391" s="164"/>
      <c r="AJ391" s="164"/>
      <c r="AK391" s="164"/>
      <c r="AL391" s="164"/>
      <c r="AM391" s="164"/>
    </row>
    <row r="392" spans="2:39">
      <c r="B392" s="152"/>
      <c r="C392" s="165"/>
      <c r="D392" s="165"/>
      <c r="E392" s="165"/>
      <c r="F392" s="165"/>
      <c r="G392" s="165"/>
      <c r="H392" s="165"/>
      <c r="I392" s="165"/>
      <c r="J392" s="165"/>
      <c r="K392" s="165"/>
      <c r="L392" s="165"/>
      <c r="M392" s="165"/>
      <c r="N392" s="165"/>
      <c r="O392" s="165"/>
      <c r="P392" s="165"/>
      <c r="Q392" s="165"/>
      <c r="R392" s="165"/>
      <c r="S392" s="165"/>
      <c r="T392" s="165"/>
      <c r="U392" s="165"/>
      <c r="V392" s="165"/>
      <c r="W392" s="165"/>
      <c r="X392" s="165"/>
      <c r="Y392" s="165"/>
      <c r="Z392" s="165"/>
      <c r="AA392" s="165"/>
      <c r="AB392" s="165"/>
      <c r="AC392" s="165"/>
      <c r="AD392" s="165"/>
      <c r="AE392" s="165"/>
      <c r="AF392" s="165"/>
      <c r="AG392" s="165"/>
      <c r="AH392" s="165"/>
      <c r="AI392" s="165"/>
      <c r="AJ392" s="165"/>
      <c r="AK392" s="165"/>
      <c r="AL392" s="165"/>
      <c r="AM392" s="165"/>
    </row>
    <row r="393" spans="2:39">
      <c r="B393" s="152"/>
      <c r="C393" s="165"/>
      <c r="D393" s="165"/>
      <c r="E393" s="165"/>
      <c r="F393" s="165"/>
      <c r="G393" s="165"/>
      <c r="H393" s="165"/>
      <c r="I393" s="165"/>
      <c r="J393" s="165"/>
      <c r="K393" s="165"/>
      <c r="L393" s="165"/>
      <c r="M393" s="165"/>
      <c r="N393" s="165"/>
      <c r="O393" s="165"/>
      <c r="P393" s="165"/>
      <c r="Q393" s="165"/>
      <c r="R393" s="165"/>
      <c r="S393" s="165"/>
      <c r="T393" s="165"/>
      <c r="U393" s="165"/>
      <c r="V393" s="165"/>
      <c r="W393" s="165"/>
      <c r="X393" s="165"/>
      <c r="Y393" s="165"/>
      <c r="Z393" s="165"/>
      <c r="AA393" s="165"/>
      <c r="AB393" s="165"/>
      <c r="AC393" s="165"/>
      <c r="AD393" s="165"/>
      <c r="AE393" s="165"/>
      <c r="AF393" s="165"/>
      <c r="AG393" s="165"/>
      <c r="AH393" s="165"/>
      <c r="AI393" s="165"/>
      <c r="AJ393" s="165"/>
      <c r="AK393" s="165"/>
      <c r="AL393" s="165"/>
      <c r="AM393" s="165"/>
    </row>
    <row r="394" spans="2:39">
      <c r="B394" s="152"/>
      <c r="C394" s="165"/>
      <c r="D394" s="165"/>
      <c r="E394" s="165"/>
      <c r="F394" s="165"/>
      <c r="G394" s="165"/>
      <c r="H394" s="165"/>
      <c r="I394" s="165"/>
      <c r="J394" s="165"/>
      <c r="K394" s="165"/>
      <c r="L394" s="165"/>
      <c r="M394" s="165"/>
      <c r="N394" s="165"/>
      <c r="O394" s="165"/>
      <c r="P394" s="165"/>
      <c r="Q394" s="165"/>
      <c r="R394" s="165"/>
      <c r="S394" s="165"/>
      <c r="T394" s="165"/>
      <c r="U394" s="165"/>
      <c r="V394" s="165"/>
      <c r="W394" s="165"/>
      <c r="X394" s="165"/>
      <c r="Y394" s="165"/>
      <c r="Z394" s="165"/>
      <c r="AA394" s="165"/>
      <c r="AB394" s="165"/>
      <c r="AC394" s="165"/>
      <c r="AD394" s="165"/>
      <c r="AE394" s="165"/>
      <c r="AF394" s="165"/>
      <c r="AG394" s="165"/>
      <c r="AH394" s="165"/>
      <c r="AI394" s="165"/>
      <c r="AJ394" s="165"/>
      <c r="AK394" s="165"/>
      <c r="AL394" s="165"/>
      <c r="AM394" s="165"/>
    </row>
    <row r="395" spans="2:39">
      <c r="B395" s="152"/>
      <c r="C395" s="165"/>
      <c r="D395" s="165"/>
      <c r="E395" s="165"/>
      <c r="F395" s="165"/>
      <c r="G395" s="165"/>
      <c r="H395" s="165"/>
      <c r="I395" s="165"/>
      <c r="J395" s="165"/>
      <c r="K395" s="165"/>
      <c r="L395" s="165"/>
      <c r="M395" s="165"/>
      <c r="N395" s="165"/>
      <c r="O395" s="165"/>
      <c r="P395" s="165"/>
      <c r="Q395" s="165"/>
      <c r="R395" s="165"/>
      <c r="S395" s="165"/>
      <c r="T395" s="165"/>
      <c r="U395" s="165"/>
      <c r="V395" s="165"/>
      <c r="W395" s="165"/>
      <c r="X395" s="165"/>
      <c r="Y395" s="165"/>
      <c r="Z395" s="165"/>
      <c r="AA395" s="165"/>
      <c r="AB395" s="165"/>
      <c r="AC395" s="165"/>
      <c r="AD395" s="165"/>
      <c r="AE395" s="165"/>
      <c r="AF395" s="165"/>
      <c r="AG395" s="165"/>
      <c r="AH395" s="165"/>
      <c r="AI395" s="165"/>
      <c r="AJ395" s="165"/>
      <c r="AK395" s="165"/>
      <c r="AL395" s="165"/>
      <c r="AM395" s="165"/>
    </row>
    <row r="396" spans="2:39">
      <c r="B396" s="152"/>
      <c r="C396" s="165"/>
      <c r="D396" s="165"/>
      <c r="E396" s="165"/>
      <c r="F396" s="165"/>
      <c r="G396" s="165"/>
      <c r="H396" s="165"/>
      <c r="I396" s="165"/>
      <c r="J396" s="165"/>
      <c r="K396" s="165"/>
      <c r="L396" s="165"/>
      <c r="M396" s="165"/>
      <c r="N396" s="165"/>
      <c r="O396" s="165"/>
      <c r="P396" s="165"/>
      <c r="Q396" s="165"/>
      <c r="R396" s="165"/>
      <c r="S396" s="165"/>
      <c r="T396" s="165"/>
      <c r="U396" s="165"/>
      <c r="V396" s="165"/>
      <c r="W396" s="165"/>
      <c r="X396" s="165"/>
      <c r="Y396" s="165"/>
      <c r="Z396" s="165"/>
      <c r="AA396" s="165"/>
      <c r="AB396" s="165"/>
      <c r="AC396" s="165"/>
      <c r="AD396" s="165"/>
      <c r="AE396" s="165"/>
      <c r="AF396" s="165"/>
      <c r="AG396" s="165"/>
      <c r="AH396" s="165"/>
      <c r="AI396" s="165"/>
      <c r="AJ396" s="165"/>
      <c r="AK396" s="165"/>
      <c r="AL396" s="165"/>
      <c r="AM396" s="165"/>
    </row>
    <row r="397" spans="2:39">
      <c r="B397" s="152"/>
      <c r="C397" s="165"/>
      <c r="D397" s="165"/>
      <c r="E397" s="165"/>
      <c r="F397" s="165"/>
      <c r="G397" s="165"/>
      <c r="H397" s="165"/>
      <c r="I397" s="165"/>
      <c r="J397" s="165"/>
      <c r="K397" s="165"/>
      <c r="L397" s="165"/>
      <c r="M397" s="165"/>
      <c r="N397" s="165"/>
      <c r="O397" s="165"/>
      <c r="P397" s="165"/>
      <c r="Q397" s="165"/>
      <c r="R397" s="165"/>
      <c r="S397" s="165"/>
      <c r="T397" s="165"/>
      <c r="U397" s="165"/>
      <c r="V397" s="165"/>
      <c r="W397" s="165"/>
      <c r="X397" s="165"/>
      <c r="Y397" s="165"/>
      <c r="Z397" s="165"/>
      <c r="AA397" s="165"/>
      <c r="AB397" s="165"/>
      <c r="AC397" s="165"/>
      <c r="AD397" s="165"/>
      <c r="AE397" s="165"/>
      <c r="AF397" s="165"/>
      <c r="AG397" s="165"/>
      <c r="AH397" s="165"/>
      <c r="AI397" s="165"/>
      <c r="AJ397" s="165"/>
      <c r="AK397" s="165"/>
      <c r="AL397" s="165"/>
      <c r="AM397" s="165"/>
    </row>
    <row r="398" spans="2:39">
      <c r="B398" s="152"/>
      <c r="C398" s="165"/>
      <c r="D398" s="165"/>
      <c r="E398" s="165"/>
      <c r="F398" s="165"/>
      <c r="G398" s="165"/>
      <c r="H398" s="165"/>
      <c r="I398" s="165"/>
      <c r="J398" s="165"/>
      <c r="K398" s="165"/>
      <c r="L398" s="165"/>
      <c r="M398" s="165"/>
      <c r="N398" s="165"/>
      <c r="O398" s="165"/>
      <c r="P398" s="165"/>
      <c r="Q398" s="165"/>
      <c r="R398" s="165"/>
      <c r="S398" s="165"/>
      <c r="T398" s="165"/>
      <c r="U398" s="165"/>
      <c r="V398" s="165"/>
      <c r="W398" s="165"/>
      <c r="X398" s="165"/>
      <c r="Y398" s="165"/>
      <c r="Z398" s="165"/>
      <c r="AA398" s="165"/>
      <c r="AB398" s="165"/>
      <c r="AC398" s="165"/>
      <c r="AD398" s="165"/>
      <c r="AE398" s="165"/>
      <c r="AF398" s="165"/>
      <c r="AG398" s="165"/>
      <c r="AH398" s="165"/>
      <c r="AI398" s="165"/>
      <c r="AJ398" s="165"/>
      <c r="AK398" s="165"/>
      <c r="AL398" s="165"/>
      <c r="AM398" s="165"/>
    </row>
    <row r="399" spans="2:39">
      <c r="B399" s="152"/>
      <c r="C399" s="165"/>
      <c r="D399" s="165"/>
      <c r="E399" s="165"/>
      <c r="F399" s="165"/>
      <c r="G399" s="165"/>
      <c r="H399" s="165"/>
      <c r="I399" s="165"/>
      <c r="J399" s="165"/>
      <c r="K399" s="165"/>
      <c r="L399" s="165"/>
      <c r="M399" s="165"/>
      <c r="N399" s="165"/>
      <c r="O399" s="165"/>
      <c r="P399" s="165"/>
      <c r="Q399" s="165"/>
      <c r="R399" s="165"/>
      <c r="S399" s="165"/>
      <c r="T399" s="165"/>
      <c r="U399" s="165"/>
      <c r="V399" s="165"/>
      <c r="W399" s="165"/>
      <c r="X399" s="165"/>
      <c r="Y399" s="165"/>
      <c r="Z399" s="165"/>
      <c r="AA399" s="165"/>
      <c r="AB399" s="165"/>
      <c r="AC399" s="165"/>
      <c r="AD399" s="165"/>
      <c r="AE399" s="165"/>
      <c r="AF399" s="165"/>
      <c r="AG399" s="165"/>
      <c r="AH399" s="165"/>
      <c r="AI399" s="165"/>
      <c r="AJ399" s="165"/>
      <c r="AK399" s="165"/>
      <c r="AL399" s="165"/>
      <c r="AM399" s="165"/>
    </row>
    <row r="400" spans="2:39">
      <c r="B400" s="152"/>
      <c r="C400" s="165"/>
      <c r="D400" s="165"/>
      <c r="E400" s="165"/>
      <c r="F400" s="165"/>
      <c r="G400" s="165"/>
      <c r="H400" s="165"/>
      <c r="I400" s="165"/>
      <c r="J400" s="165"/>
      <c r="K400" s="165"/>
      <c r="L400" s="165"/>
      <c r="M400" s="165"/>
      <c r="N400" s="165"/>
      <c r="O400" s="165"/>
      <c r="P400" s="165"/>
      <c r="Q400" s="165"/>
      <c r="R400" s="165"/>
      <c r="S400" s="165"/>
      <c r="T400" s="165"/>
      <c r="U400" s="165"/>
      <c r="V400" s="165"/>
      <c r="W400" s="165"/>
      <c r="X400" s="165"/>
      <c r="Y400" s="165"/>
      <c r="Z400" s="165"/>
      <c r="AA400" s="165"/>
      <c r="AB400" s="165"/>
      <c r="AC400" s="165"/>
      <c r="AD400" s="165"/>
      <c r="AE400" s="165"/>
      <c r="AF400" s="165"/>
      <c r="AG400" s="165"/>
      <c r="AH400" s="165"/>
      <c r="AI400" s="165"/>
      <c r="AJ400" s="165"/>
      <c r="AK400" s="165"/>
      <c r="AL400" s="165"/>
      <c r="AM400" s="165"/>
    </row>
    <row r="401" spans="2:39">
      <c r="B401" s="152"/>
      <c r="C401" s="165"/>
      <c r="D401" s="165"/>
      <c r="E401" s="165"/>
      <c r="F401" s="165"/>
      <c r="G401" s="165"/>
      <c r="H401" s="165"/>
      <c r="I401" s="165"/>
      <c r="J401" s="165"/>
      <c r="K401" s="165"/>
      <c r="L401" s="165"/>
      <c r="M401" s="165"/>
      <c r="N401" s="165"/>
      <c r="O401" s="165"/>
      <c r="P401" s="165"/>
      <c r="Q401" s="165"/>
      <c r="R401" s="165"/>
      <c r="S401" s="165"/>
      <c r="T401" s="165"/>
      <c r="U401" s="165"/>
      <c r="V401" s="165"/>
      <c r="W401" s="165"/>
      <c r="X401" s="165"/>
      <c r="Y401" s="165"/>
      <c r="Z401" s="165"/>
      <c r="AA401" s="165"/>
      <c r="AB401" s="165"/>
      <c r="AC401" s="165"/>
      <c r="AD401" s="165"/>
      <c r="AE401" s="165"/>
      <c r="AF401" s="165"/>
      <c r="AG401" s="165"/>
      <c r="AH401" s="165"/>
      <c r="AI401" s="165"/>
      <c r="AJ401" s="165"/>
      <c r="AK401" s="165"/>
      <c r="AL401" s="165"/>
      <c r="AM401" s="165"/>
    </row>
    <row r="402" spans="2:39">
      <c r="B402" s="152"/>
      <c r="C402" s="165"/>
      <c r="D402" s="165"/>
      <c r="E402" s="165"/>
      <c r="F402" s="165"/>
      <c r="G402" s="165"/>
      <c r="H402" s="165"/>
      <c r="I402" s="165"/>
      <c r="J402" s="165"/>
      <c r="K402" s="165"/>
      <c r="L402" s="165"/>
      <c r="M402" s="165"/>
      <c r="N402" s="165"/>
      <c r="O402" s="165"/>
      <c r="P402" s="165"/>
      <c r="Q402" s="165"/>
      <c r="R402" s="165"/>
      <c r="S402" s="165"/>
      <c r="T402" s="165"/>
      <c r="U402" s="165"/>
      <c r="V402" s="165"/>
      <c r="W402" s="165"/>
      <c r="X402" s="165"/>
      <c r="Y402" s="165"/>
      <c r="Z402" s="165"/>
      <c r="AA402" s="165"/>
      <c r="AB402" s="165"/>
      <c r="AC402" s="165"/>
      <c r="AD402" s="165"/>
      <c r="AE402" s="165"/>
      <c r="AF402" s="165"/>
      <c r="AG402" s="165"/>
      <c r="AH402" s="165"/>
      <c r="AI402" s="165"/>
      <c r="AJ402" s="165"/>
      <c r="AK402" s="165"/>
      <c r="AL402" s="165"/>
      <c r="AM402" s="165"/>
    </row>
    <row r="403" spans="2:39">
      <c r="B403" s="152"/>
      <c r="C403" s="165"/>
      <c r="D403" s="165"/>
      <c r="E403" s="165"/>
      <c r="F403" s="165"/>
      <c r="G403" s="165"/>
      <c r="H403" s="165"/>
      <c r="I403" s="165"/>
      <c r="J403" s="165"/>
      <c r="K403" s="165"/>
      <c r="L403" s="165"/>
      <c r="M403" s="165"/>
      <c r="N403" s="165"/>
      <c r="O403" s="165"/>
      <c r="P403" s="165"/>
      <c r="Q403" s="165"/>
      <c r="R403" s="165"/>
      <c r="S403" s="165"/>
      <c r="T403" s="165"/>
      <c r="U403" s="165"/>
      <c r="V403" s="165"/>
      <c r="W403" s="165"/>
      <c r="X403" s="165"/>
      <c r="Y403" s="165"/>
      <c r="Z403" s="165"/>
      <c r="AA403" s="165"/>
      <c r="AB403" s="165"/>
      <c r="AC403" s="165"/>
      <c r="AD403" s="165"/>
      <c r="AE403" s="165"/>
      <c r="AF403" s="165"/>
      <c r="AG403" s="165"/>
      <c r="AH403" s="165"/>
      <c r="AI403" s="165"/>
      <c r="AJ403" s="165"/>
      <c r="AK403" s="165"/>
      <c r="AL403" s="165"/>
      <c r="AM403" s="165"/>
    </row>
    <row r="404" spans="2:39">
      <c r="B404" s="152"/>
      <c r="C404" s="165"/>
      <c r="D404" s="165"/>
      <c r="E404" s="165"/>
      <c r="F404" s="165"/>
      <c r="G404" s="165"/>
      <c r="H404" s="165"/>
      <c r="I404" s="165"/>
      <c r="J404" s="165"/>
      <c r="K404" s="165"/>
      <c r="L404" s="165"/>
      <c r="M404" s="165"/>
      <c r="N404" s="165"/>
      <c r="O404" s="165"/>
      <c r="P404" s="165"/>
      <c r="Q404" s="165"/>
      <c r="R404" s="165"/>
      <c r="S404" s="165"/>
      <c r="T404" s="165"/>
      <c r="U404" s="165"/>
      <c r="V404" s="165"/>
      <c r="W404" s="165"/>
      <c r="X404" s="165"/>
      <c r="Y404" s="165"/>
      <c r="Z404" s="165"/>
      <c r="AA404" s="165"/>
      <c r="AB404" s="165"/>
      <c r="AC404" s="165"/>
      <c r="AD404" s="165"/>
      <c r="AE404" s="165"/>
      <c r="AF404" s="165"/>
      <c r="AG404" s="165"/>
      <c r="AH404" s="165"/>
      <c r="AI404" s="165"/>
      <c r="AJ404" s="165"/>
      <c r="AK404" s="165"/>
      <c r="AL404" s="165"/>
      <c r="AM404" s="165"/>
    </row>
    <row r="405" spans="2:39">
      <c r="B405" s="152"/>
      <c r="C405" s="165"/>
      <c r="D405" s="165"/>
      <c r="E405" s="165"/>
      <c r="F405" s="165"/>
      <c r="G405" s="165"/>
      <c r="H405" s="165"/>
      <c r="I405" s="165"/>
      <c r="J405" s="165"/>
      <c r="K405" s="165"/>
      <c r="L405" s="165"/>
      <c r="M405" s="165"/>
      <c r="N405" s="165"/>
      <c r="O405" s="165"/>
      <c r="P405" s="165"/>
      <c r="Q405" s="165"/>
      <c r="R405" s="165"/>
      <c r="S405" s="165"/>
      <c r="T405" s="165"/>
      <c r="U405" s="165"/>
      <c r="V405" s="165"/>
      <c r="W405" s="165"/>
      <c r="X405" s="165"/>
      <c r="Y405" s="165"/>
      <c r="Z405" s="165"/>
      <c r="AA405" s="165"/>
      <c r="AB405" s="165"/>
      <c r="AC405" s="165"/>
      <c r="AD405" s="165"/>
      <c r="AE405" s="165"/>
      <c r="AF405" s="165"/>
      <c r="AG405" s="165"/>
      <c r="AH405" s="165"/>
      <c r="AI405" s="165"/>
      <c r="AJ405" s="165"/>
      <c r="AK405" s="165"/>
      <c r="AL405" s="165"/>
      <c r="AM405" s="165"/>
    </row>
    <row r="406" spans="2:39">
      <c r="B406" s="152"/>
      <c r="C406" s="165"/>
      <c r="D406" s="165"/>
      <c r="E406" s="165"/>
      <c r="F406" s="165"/>
      <c r="G406" s="165"/>
      <c r="H406" s="165"/>
      <c r="I406" s="165"/>
      <c r="J406" s="165"/>
      <c r="K406" s="165"/>
      <c r="L406" s="165"/>
      <c r="M406" s="165"/>
      <c r="N406" s="165"/>
      <c r="O406" s="165"/>
      <c r="P406" s="165"/>
      <c r="Q406" s="165"/>
      <c r="R406" s="165"/>
      <c r="S406" s="165"/>
      <c r="T406" s="165"/>
      <c r="U406" s="165"/>
      <c r="V406" s="165"/>
      <c r="W406" s="165"/>
      <c r="X406" s="165"/>
      <c r="Y406" s="165"/>
      <c r="Z406" s="165"/>
      <c r="AA406" s="165"/>
      <c r="AB406" s="165"/>
      <c r="AC406" s="165"/>
      <c r="AD406" s="165"/>
      <c r="AE406" s="165"/>
      <c r="AF406" s="165"/>
      <c r="AG406" s="165"/>
      <c r="AH406" s="165"/>
      <c r="AI406" s="165"/>
      <c r="AJ406" s="165"/>
      <c r="AK406" s="165"/>
      <c r="AL406" s="165"/>
      <c r="AM406" s="165"/>
    </row>
    <row r="407" spans="2:39">
      <c r="B407" s="152"/>
      <c r="C407" s="165"/>
      <c r="D407" s="165"/>
      <c r="E407" s="165"/>
      <c r="F407" s="165"/>
      <c r="G407" s="165"/>
      <c r="H407" s="165"/>
      <c r="I407" s="165"/>
      <c r="J407" s="165"/>
      <c r="K407" s="165"/>
      <c r="L407" s="165"/>
      <c r="M407" s="165"/>
      <c r="N407" s="165"/>
      <c r="O407" s="165"/>
      <c r="P407" s="165"/>
      <c r="Q407" s="165"/>
      <c r="R407" s="165"/>
      <c r="S407" s="165"/>
      <c r="T407" s="165"/>
      <c r="U407" s="165"/>
      <c r="V407" s="165"/>
      <c r="W407" s="165"/>
      <c r="X407" s="165"/>
      <c r="Y407" s="165"/>
      <c r="Z407" s="165"/>
      <c r="AA407" s="165"/>
      <c r="AB407" s="165"/>
      <c r="AC407" s="165"/>
      <c r="AD407" s="165"/>
      <c r="AE407" s="165"/>
      <c r="AF407" s="165"/>
      <c r="AG407" s="165"/>
      <c r="AH407" s="165"/>
      <c r="AI407" s="165"/>
      <c r="AJ407" s="165"/>
      <c r="AK407" s="165"/>
      <c r="AL407" s="165"/>
      <c r="AM407" s="165"/>
    </row>
    <row r="408" spans="2:39">
      <c r="B408" s="152"/>
      <c r="C408" s="165"/>
      <c r="D408" s="165"/>
      <c r="E408" s="165"/>
      <c r="F408" s="165"/>
      <c r="G408" s="165"/>
      <c r="H408" s="165"/>
      <c r="I408" s="165"/>
      <c r="J408" s="165"/>
      <c r="K408" s="165"/>
      <c r="L408" s="165"/>
      <c r="M408" s="165"/>
      <c r="N408" s="165"/>
      <c r="O408" s="165"/>
      <c r="P408" s="165"/>
      <c r="Q408" s="165"/>
      <c r="R408" s="165"/>
      <c r="S408" s="165"/>
      <c r="T408" s="165"/>
      <c r="U408" s="165"/>
      <c r="V408" s="165"/>
      <c r="W408" s="165"/>
      <c r="X408" s="165"/>
      <c r="Y408" s="165"/>
      <c r="Z408" s="165"/>
      <c r="AA408" s="165"/>
      <c r="AB408" s="165"/>
      <c r="AC408" s="165"/>
      <c r="AD408" s="165"/>
      <c r="AE408" s="165"/>
      <c r="AF408" s="165"/>
      <c r="AG408" s="165"/>
      <c r="AH408" s="165"/>
      <c r="AI408" s="165"/>
      <c r="AJ408" s="165"/>
      <c r="AK408" s="165"/>
      <c r="AL408" s="165"/>
      <c r="AM408" s="165"/>
    </row>
    <row r="409" spans="2:39">
      <c r="B409" s="152"/>
      <c r="C409" s="165"/>
      <c r="D409" s="165"/>
      <c r="E409" s="165"/>
      <c r="F409" s="165"/>
      <c r="G409" s="165"/>
      <c r="H409" s="165"/>
      <c r="I409" s="165"/>
      <c r="J409" s="165"/>
      <c r="K409" s="165"/>
      <c r="L409" s="165"/>
      <c r="M409" s="165"/>
      <c r="N409" s="165"/>
      <c r="O409" s="165"/>
      <c r="P409" s="165"/>
      <c r="Q409" s="165"/>
      <c r="R409" s="165"/>
      <c r="S409" s="165"/>
      <c r="T409" s="165"/>
      <c r="U409" s="165"/>
      <c r="V409" s="165"/>
      <c r="W409" s="165"/>
      <c r="X409" s="165"/>
      <c r="Y409" s="165"/>
      <c r="Z409" s="165"/>
      <c r="AA409" s="165"/>
      <c r="AB409" s="165"/>
      <c r="AC409" s="165"/>
      <c r="AD409" s="165"/>
      <c r="AE409" s="165"/>
      <c r="AF409" s="165"/>
      <c r="AG409" s="165"/>
      <c r="AH409" s="165"/>
      <c r="AI409" s="165"/>
      <c r="AJ409" s="165"/>
      <c r="AK409" s="165"/>
      <c r="AL409" s="165"/>
      <c r="AM409" s="165"/>
    </row>
    <row r="410" spans="2:39">
      <c r="B410" s="152"/>
      <c r="C410" s="165"/>
      <c r="D410" s="165"/>
      <c r="E410" s="165"/>
      <c r="F410" s="165"/>
      <c r="G410" s="165"/>
      <c r="H410" s="165"/>
      <c r="I410" s="165"/>
      <c r="J410" s="165"/>
      <c r="K410" s="165"/>
      <c r="L410" s="165"/>
      <c r="M410" s="165"/>
      <c r="N410" s="165"/>
      <c r="O410" s="165"/>
      <c r="P410" s="165"/>
      <c r="Q410" s="165"/>
      <c r="R410" s="165"/>
      <c r="S410" s="165"/>
      <c r="T410" s="165"/>
      <c r="U410" s="165"/>
      <c r="V410" s="165"/>
      <c r="W410" s="165"/>
      <c r="X410" s="165"/>
      <c r="Y410" s="165"/>
      <c r="Z410" s="165"/>
      <c r="AA410" s="165"/>
      <c r="AB410" s="165"/>
      <c r="AC410" s="165"/>
      <c r="AD410" s="165"/>
      <c r="AE410" s="165"/>
      <c r="AF410" s="165"/>
      <c r="AG410" s="165"/>
      <c r="AH410" s="165"/>
      <c r="AI410" s="165"/>
      <c r="AJ410" s="165"/>
      <c r="AK410" s="165"/>
      <c r="AL410" s="165"/>
      <c r="AM410" s="165"/>
    </row>
    <row r="411" spans="2:39">
      <c r="B411" s="152"/>
      <c r="C411" s="165"/>
      <c r="D411" s="165"/>
      <c r="E411" s="165"/>
      <c r="F411" s="165"/>
      <c r="G411" s="165"/>
      <c r="H411" s="165"/>
      <c r="I411" s="165"/>
      <c r="J411" s="165"/>
      <c r="K411" s="165"/>
      <c r="L411" s="165"/>
      <c r="M411" s="165"/>
      <c r="N411" s="165"/>
      <c r="O411" s="165"/>
      <c r="P411" s="165"/>
      <c r="Q411" s="165"/>
      <c r="R411" s="165"/>
      <c r="S411" s="165"/>
      <c r="T411" s="165"/>
      <c r="U411" s="165"/>
      <c r="V411" s="165"/>
      <c r="W411" s="165"/>
      <c r="X411" s="165"/>
      <c r="Y411" s="165"/>
      <c r="Z411" s="165"/>
      <c r="AA411" s="165"/>
      <c r="AB411" s="165"/>
      <c r="AC411" s="165"/>
      <c r="AD411" s="165"/>
      <c r="AE411" s="165"/>
      <c r="AF411" s="165"/>
      <c r="AG411" s="165"/>
      <c r="AH411" s="165"/>
      <c r="AI411" s="165"/>
      <c r="AJ411" s="165"/>
      <c r="AK411" s="165"/>
      <c r="AL411" s="165"/>
      <c r="AM411" s="165"/>
    </row>
    <row r="412" spans="2:39">
      <c r="B412" s="152"/>
      <c r="C412" s="165"/>
      <c r="D412" s="165"/>
      <c r="E412" s="165"/>
      <c r="F412" s="165"/>
      <c r="G412" s="165"/>
      <c r="H412" s="165"/>
      <c r="I412" s="165"/>
      <c r="J412" s="165"/>
      <c r="K412" s="165"/>
      <c r="L412" s="165"/>
      <c r="M412" s="165"/>
      <c r="N412" s="165"/>
      <c r="O412" s="165"/>
      <c r="P412" s="165"/>
      <c r="Q412" s="165"/>
      <c r="R412" s="165"/>
      <c r="S412" s="165"/>
      <c r="T412" s="165"/>
      <c r="U412" s="165"/>
      <c r="V412" s="165"/>
      <c r="W412" s="165"/>
      <c r="X412" s="165"/>
      <c r="Y412" s="165"/>
      <c r="Z412" s="165"/>
      <c r="AA412" s="165"/>
      <c r="AB412" s="165"/>
      <c r="AC412" s="165"/>
      <c r="AD412" s="165"/>
      <c r="AE412" s="165"/>
      <c r="AF412" s="165"/>
      <c r="AG412" s="165"/>
      <c r="AH412" s="165"/>
      <c r="AI412" s="165"/>
      <c r="AJ412" s="165"/>
      <c r="AK412" s="165"/>
      <c r="AL412" s="165"/>
      <c r="AM412" s="165"/>
    </row>
    <row r="413" spans="2:39">
      <c r="B413" s="152"/>
      <c r="C413" s="165"/>
      <c r="D413" s="165"/>
      <c r="E413" s="165"/>
      <c r="F413" s="165"/>
      <c r="G413" s="165"/>
      <c r="H413" s="165"/>
      <c r="I413" s="165"/>
      <c r="J413" s="165"/>
      <c r="K413" s="165"/>
      <c r="L413" s="165"/>
      <c r="M413" s="165"/>
      <c r="N413" s="165"/>
      <c r="O413" s="165"/>
      <c r="P413" s="165"/>
      <c r="Q413" s="165"/>
      <c r="R413" s="165"/>
      <c r="S413" s="165"/>
      <c r="T413" s="165"/>
      <c r="U413" s="165"/>
      <c r="V413" s="165"/>
      <c r="W413" s="165"/>
      <c r="X413" s="165"/>
      <c r="Y413" s="165"/>
      <c r="Z413" s="165"/>
      <c r="AA413" s="165"/>
      <c r="AB413" s="165"/>
      <c r="AC413" s="165"/>
      <c r="AD413" s="165"/>
      <c r="AE413" s="165"/>
      <c r="AF413" s="165"/>
      <c r="AG413" s="165"/>
      <c r="AH413" s="165"/>
      <c r="AI413" s="165"/>
      <c r="AJ413" s="165"/>
      <c r="AK413" s="165"/>
      <c r="AL413" s="165"/>
      <c r="AM413" s="165"/>
    </row>
    <row r="414" spans="2:39">
      <c r="B414" s="152"/>
      <c r="C414" s="165"/>
      <c r="D414" s="165"/>
      <c r="E414" s="165"/>
      <c r="F414" s="165"/>
      <c r="G414" s="165"/>
      <c r="H414" s="165"/>
      <c r="I414" s="165"/>
      <c r="J414" s="165"/>
      <c r="K414" s="165"/>
      <c r="L414" s="165"/>
      <c r="M414" s="165"/>
      <c r="N414" s="165"/>
      <c r="O414" s="165"/>
      <c r="P414" s="165"/>
      <c r="Q414" s="165"/>
      <c r="R414" s="165"/>
      <c r="S414" s="165"/>
      <c r="T414" s="165"/>
      <c r="U414" s="165"/>
      <c r="V414" s="165"/>
      <c r="W414" s="165"/>
      <c r="X414" s="165"/>
      <c r="Y414" s="165"/>
      <c r="Z414" s="165"/>
      <c r="AA414" s="165"/>
      <c r="AB414" s="165"/>
      <c r="AC414" s="165"/>
      <c r="AD414" s="165"/>
      <c r="AE414" s="165"/>
      <c r="AF414" s="165"/>
      <c r="AG414" s="165"/>
      <c r="AH414" s="165"/>
      <c r="AI414" s="165"/>
      <c r="AJ414" s="165"/>
      <c r="AK414" s="165"/>
      <c r="AL414" s="165"/>
      <c r="AM414" s="165"/>
    </row>
    <row r="415" spans="2:39">
      <c r="B415" s="152"/>
      <c r="C415" s="165"/>
      <c r="D415" s="165"/>
      <c r="E415" s="165"/>
      <c r="F415" s="165"/>
      <c r="G415" s="165"/>
      <c r="H415" s="165"/>
      <c r="I415" s="165"/>
      <c r="J415" s="165"/>
      <c r="K415" s="165"/>
      <c r="L415" s="165"/>
      <c r="M415" s="165"/>
      <c r="N415" s="165"/>
      <c r="O415" s="165"/>
      <c r="P415" s="165"/>
      <c r="Q415" s="165"/>
      <c r="R415" s="165"/>
      <c r="S415" s="165"/>
      <c r="T415" s="165"/>
      <c r="U415" s="165"/>
      <c r="V415" s="165"/>
      <c r="W415" s="165"/>
      <c r="X415" s="165"/>
      <c r="Y415" s="165"/>
      <c r="Z415" s="165"/>
      <c r="AA415" s="165"/>
      <c r="AB415" s="165"/>
      <c r="AC415" s="165"/>
      <c r="AD415" s="165"/>
      <c r="AE415" s="165"/>
      <c r="AF415" s="165"/>
      <c r="AG415" s="165"/>
      <c r="AH415" s="165"/>
      <c r="AI415" s="165"/>
      <c r="AJ415" s="165"/>
      <c r="AK415" s="165"/>
      <c r="AL415" s="165"/>
      <c r="AM415" s="165"/>
    </row>
    <row r="416" spans="2:39">
      <c r="B416" s="152"/>
      <c r="C416" s="165"/>
      <c r="D416" s="165"/>
      <c r="E416" s="165"/>
      <c r="F416" s="165"/>
      <c r="G416" s="165"/>
      <c r="H416" s="165"/>
      <c r="I416" s="165"/>
      <c r="J416" s="165"/>
      <c r="K416" s="165"/>
      <c r="L416" s="165"/>
      <c r="M416" s="165"/>
      <c r="N416" s="165"/>
      <c r="O416" s="165"/>
      <c r="P416" s="165"/>
      <c r="Q416" s="165"/>
      <c r="R416" s="165"/>
      <c r="S416" s="165"/>
      <c r="T416" s="165"/>
      <c r="U416" s="165"/>
      <c r="V416" s="165"/>
      <c r="W416" s="165"/>
      <c r="X416" s="165"/>
      <c r="Y416" s="165"/>
      <c r="Z416" s="165"/>
      <c r="AA416" s="165"/>
      <c r="AB416" s="165"/>
      <c r="AC416" s="165"/>
      <c r="AD416" s="165"/>
      <c r="AE416" s="165"/>
      <c r="AF416" s="165"/>
      <c r="AG416" s="165"/>
      <c r="AH416" s="165"/>
      <c r="AI416" s="165"/>
      <c r="AJ416" s="165"/>
      <c r="AK416" s="165"/>
      <c r="AL416" s="165"/>
      <c r="AM416" s="165"/>
    </row>
    <row r="417" spans="2:39">
      <c r="B417" s="152"/>
      <c r="C417" s="165"/>
      <c r="D417" s="165"/>
      <c r="E417" s="165"/>
      <c r="F417" s="165"/>
      <c r="G417" s="165"/>
      <c r="H417" s="165"/>
      <c r="I417" s="165"/>
      <c r="J417" s="165"/>
      <c r="K417" s="165"/>
      <c r="L417" s="165"/>
      <c r="M417" s="165"/>
      <c r="N417" s="165"/>
      <c r="O417" s="165"/>
      <c r="P417" s="165"/>
      <c r="Q417" s="165"/>
      <c r="R417" s="165"/>
      <c r="S417" s="165"/>
      <c r="T417" s="165"/>
      <c r="U417" s="165"/>
      <c r="V417" s="165"/>
      <c r="W417" s="165"/>
      <c r="X417" s="165"/>
      <c r="Y417" s="165"/>
      <c r="Z417" s="165"/>
      <c r="AA417" s="165"/>
      <c r="AB417" s="165"/>
      <c r="AC417" s="165"/>
      <c r="AD417" s="165"/>
      <c r="AE417" s="165"/>
      <c r="AF417" s="165"/>
      <c r="AG417" s="165"/>
      <c r="AH417" s="165"/>
      <c r="AI417" s="165"/>
      <c r="AJ417" s="165"/>
      <c r="AK417" s="165"/>
      <c r="AL417" s="165"/>
      <c r="AM417" s="165"/>
    </row>
  </sheetData>
  <sheetProtection password="E798" sheet="1" objects="1" scenarios="1"/>
  <mergeCells count="343">
    <mergeCell ref="A1:R1"/>
    <mergeCell ref="A2:AM2"/>
    <mergeCell ref="A3:AM3"/>
    <mergeCell ref="A4:AM4"/>
    <mergeCell ref="A5:AM5"/>
    <mergeCell ref="AC6:AD6"/>
    <mergeCell ref="AE6:AF6"/>
    <mergeCell ref="AH6:AI6"/>
    <mergeCell ref="AK6:AL6"/>
    <mergeCell ref="T9:Y9"/>
    <mergeCell ref="Z9:AL9"/>
    <mergeCell ref="T10:Y10"/>
    <mergeCell ref="Z10:AL10"/>
    <mergeCell ref="J12:AM12"/>
    <mergeCell ref="J13:AM13"/>
    <mergeCell ref="J14:AM14"/>
    <mergeCell ref="J15:AM15"/>
    <mergeCell ref="J16:AM16"/>
    <mergeCell ref="J18:AM18"/>
    <mergeCell ref="J19:AM19"/>
    <mergeCell ref="J20:AM20"/>
    <mergeCell ref="J21:AM21"/>
    <mergeCell ref="J22:AM22"/>
    <mergeCell ref="B25:AM25"/>
    <mergeCell ref="P26:W26"/>
    <mergeCell ref="Y26:AB26"/>
    <mergeCell ref="AG26:AL26"/>
    <mergeCell ref="K28:AM28"/>
    <mergeCell ref="K29:AM29"/>
    <mergeCell ref="K30:AM30"/>
    <mergeCell ref="M31:O31"/>
    <mergeCell ref="X31:AA31"/>
    <mergeCell ref="AG31:AL31"/>
    <mergeCell ref="K32:AM32"/>
    <mergeCell ref="K33:AM33"/>
    <mergeCell ref="K34:AM34"/>
    <mergeCell ref="B36:AM36"/>
    <mergeCell ref="P37:W37"/>
    <mergeCell ref="Y37:AB37"/>
    <mergeCell ref="AG37:AL37"/>
    <mergeCell ref="K39:AM39"/>
    <mergeCell ref="K40:AM40"/>
    <mergeCell ref="K41:AM41"/>
    <mergeCell ref="M42:O42"/>
    <mergeCell ref="X42:AA42"/>
    <mergeCell ref="AG42:AL42"/>
    <mergeCell ref="K43:AM43"/>
    <mergeCell ref="K44:AM44"/>
    <mergeCell ref="K45:AM45"/>
    <mergeCell ref="K46:AM46"/>
    <mergeCell ref="K47:AM47"/>
    <mergeCell ref="K48:AM48"/>
    <mergeCell ref="K49:AM49"/>
    <mergeCell ref="K50:AM50"/>
    <mergeCell ref="K53:AM53"/>
    <mergeCell ref="P54:Q54"/>
    <mergeCell ref="R54:S54"/>
    <mergeCell ref="U54:V54"/>
    <mergeCell ref="K55:AM55"/>
    <mergeCell ref="B56:AE56"/>
    <mergeCell ref="AB57:AM57"/>
    <mergeCell ref="AB58:AC58"/>
    <mergeCell ref="AE58:AF58"/>
    <mergeCell ref="AH58:AJ58"/>
    <mergeCell ref="AL58:AM58"/>
    <mergeCell ref="AB64:AM64"/>
    <mergeCell ref="A65:AM65"/>
    <mergeCell ref="W70:AB70"/>
    <mergeCell ref="K71:AM71"/>
    <mergeCell ref="K72:AM72"/>
    <mergeCell ref="K73:AM73"/>
    <mergeCell ref="Z77:AI77"/>
    <mergeCell ref="J78:M78"/>
    <mergeCell ref="S78:V78"/>
    <mergeCell ref="I79:O79"/>
    <mergeCell ref="I80:O80"/>
    <mergeCell ref="I81:O81"/>
    <mergeCell ref="U82:AB82"/>
    <mergeCell ref="AE82:AK82"/>
    <mergeCell ref="N83:P83"/>
    <mergeCell ref="U83:AB83"/>
    <mergeCell ref="AE83:AJ83"/>
    <mergeCell ref="U84:AB84"/>
    <mergeCell ref="AE84:AJ84"/>
    <mergeCell ref="N85:P85"/>
    <mergeCell ref="U85:AB85"/>
    <mergeCell ref="AE85:AJ85"/>
    <mergeCell ref="U86:AB86"/>
    <mergeCell ref="AE86:AJ86"/>
    <mergeCell ref="N87:P87"/>
    <mergeCell ref="U87:AB87"/>
    <mergeCell ref="AE87:AJ87"/>
    <mergeCell ref="U88:AB88"/>
    <mergeCell ref="AE88:AJ88"/>
    <mergeCell ref="N89:P89"/>
    <mergeCell ref="U89:AB89"/>
    <mergeCell ref="AE89:AJ89"/>
    <mergeCell ref="U90:AB90"/>
    <mergeCell ref="AE90:AJ90"/>
    <mergeCell ref="N91:P91"/>
    <mergeCell ref="U91:AB91"/>
    <mergeCell ref="AE91:AJ91"/>
    <mergeCell ref="U92:AB92"/>
    <mergeCell ref="AE92:AJ92"/>
    <mergeCell ref="N93:P93"/>
    <mergeCell ref="U93:AB93"/>
    <mergeCell ref="AE93:AJ93"/>
    <mergeCell ref="U94:AB94"/>
    <mergeCell ref="AE94:AJ94"/>
    <mergeCell ref="N95:P95"/>
    <mergeCell ref="U95:AB95"/>
    <mergeCell ref="AE95:AJ95"/>
    <mergeCell ref="U96:AB96"/>
    <mergeCell ref="AE96:AJ96"/>
    <mergeCell ref="N97:P97"/>
    <mergeCell ref="U97:AB97"/>
    <mergeCell ref="AE97:AJ97"/>
    <mergeCell ref="U98:AB98"/>
    <mergeCell ref="AE98:AJ98"/>
    <mergeCell ref="N99:P99"/>
    <mergeCell ref="U99:AB99"/>
    <mergeCell ref="AE99:AJ99"/>
    <mergeCell ref="U100:AB100"/>
    <mergeCell ref="AE100:AJ100"/>
    <mergeCell ref="U102:AB102"/>
    <mergeCell ref="AE102:AJ102"/>
    <mergeCell ref="U103:AB103"/>
    <mergeCell ref="AE103:AJ103"/>
    <mergeCell ref="U104:AB104"/>
    <mergeCell ref="AE104:AJ104"/>
    <mergeCell ref="U105:AB105"/>
    <mergeCell ref="AE105:AJ105"/>
    <mergeCell ref="U109:V109"/>
    <mergeCell ref="AI109:AJ109"/>
    <mergeCell ref="P113:AE113"/>
    <mergeCell ref="H116:I116"/>
    <mergeCell ref="J116:K116"/>
    <mergeCell ref="M116:N116"/>
    <mergeCell ref="P116:Q116"/>
    <mergeCell ref="V116:AK116"/>
    <mergeCell ref="H117:I117"/>
    <mergeCell ref="J117:K117"/>
    <mergeCell ref="M117:N117"/>
    <mergeCell ref="P117:Q117"/>
    <mergeCell ref="V117:AK117"/>
    <mergeCell ref="H118:I118"/>
    <mergeCell ref="J118:K118"/>
    <mergeCell ref="M118:N118"/>
    <mergeCell ref="P118:Q118"/>
    <mergeCell ref="V118:AK118"/>
    <mergeCell ref="H119:I119"/>
    <mergeCell ref="J119:K119"/>
    <mergeCell ref="M119:N119"/>
    <mergeCell ref="P119:Q119"/>
    <mergeCell ref="V119:AK119"/>
    <mergeCell ref="H125:K125"/>
    <mergeCell ref="S125:T125"/>
    <mergeCell ref="U125:V125"/>
    <mergeCell ref="X125:Y125"/>
    <mergeCell ref="AA125:AB125"/>
    <mergeCell ref="AF125:AK125"/>
    <mergeCell ref="H126:K126"/>
    <mergeCell ref="U126:AB126"/>
    <mergeCell ref="AC126:AK126"/>
    <mergeCell ref="H131:K131"/>
    <mergeCell ref="S131:T131"/>
    <mergeCell ref="U131:V131"/>
    <mergeCell ref="X131:Y131"/>
    <mergeCell ref="AA131:AB131"/>
    <mergeCell ref="AF131:AK131"/>
    <mergeCell ref="H132:K132"/>
    <mergeCell ref="U132:AB132"/>
    <mergeCell ref="AC132:AK132"/>
    <mergeCell ref="A145:AM145"/>
    <mergeCell ref="S148:T148"/>
    <mergeCell ref="U148:V148"/>
    <mergeCell ref="X148:Y148"/>
    <mergeCell ref="AA148:AB148"/>
    <mergeCell ref="S150:T150"/>
    <mergeCell ref="U150:V150"/>
    <mergeCell ref="X150:Y150"/>
    <mergeCell ref="AA150:AB150"/>
    <mergeCell ref="S152:T152"/>
    <mergeCell ref="U152:V152"/>
    <mergeCell ref="X152:Y152"/>
    <mergeCell ref="AA152:AB152"/>
    <mergeCell ref="S154:T154"/>
    <mergeCell ref="U154:V154"/>
    <mergeCell ref="X154:Y154"/>
    <mergeCell ref="AA154:AB154"/>
    <mergeCell ref="S156:T156"/>
    <mergeCell ref="U156:V156"/>
    <mergeCell ref="X156:Y156"/>
    <mergeCell ref="AA156:AB156"/>
    <mergeCell ref="L161:AM161"/>
    <mergeCell ref="P162:Q162"/>
    <mergeCell ref="R162:S162"/>
    <mergeCell ref="U162:V162"/>
    <mergeCell ref="L166:AM166"/>
    <mergeCell ref="P167:Q167"/>
    <mergeCell ref="R167:S167"/>
    <mergeCell ref="U167:V167"/>
    <mergeCell ref="L171:AM171"/>
    <mergeCell ref="P172:Q172"/>
    <mergeCell ref="R172:S172"/>
    <mergeCell ref="U172:V172"/>
    <mergeCell ref="L176:AM176"/>
    <mergeCell ref="P177:Q177"/>
    <mergeCell ref="R177:S177"/>
    <mergeCell ref="U177:V177"/>
    <mergeCell ref="L181:AM181"/>
    <mergeCell ref="P182:Q182"/>
    <mergeCell ref="R182:S182"/>
    <mergeCell ref="U182:V182"/>
    <mergeCell ref="L186:AM186"/>
    <mergeCell ref="P187:Q187"/>
    <mergeCell ref="R187:S187"/>
    <mergeCell ref="U187:V187"/>
    <mergeCell ref="Y190:AK190"/>
    <mergeCell ref="Y192:AK192"/>
    <mergeCell ref="R196:S196"/>
    <mergeCell ref="T196:U196"/>
    <mergeCell ref="W196:X196"/>
    <mergeCell ref="T199:U199"/>
    <mergeCell ref="V199:W199"/>
    <mergeCell ref="Y199:Z199"/>
    <mergeCell ref="T201:U201"/>
    <mergeCell ref="V201:W201"/>
    <mergeCell ref="Y201:Z201"/>
    <mergeCell ref="U208:V208"/>
    <mergeCell ref="W208:X208"/>
    <mergeCell ref="Z208:AA208"/>
    <mergeCell ref="A218:AM218"/>
    <mergeCell ref="A236:AM236"/>
    <mergeCell ref="C237:AM237"/>
    <mergeCell ref="C238:AM238"/>
    <mergeCell ref="C239:AM239"/>
    <mergeCell ref="A240:AM240"/>
    <mergeCell ref="C241:AM241"/>
    <mergeCell ref="C242:AM242"/>
    <mergeCell ref="C243:AM243"/>
    <mergeCell ref="C244:AM244"/>
    <mergeCell ref="C245:AM245"/>
    <mergeCell ref="C246:AM246"/>
    <mergeCell ref="C247:AM247"/>
    <mergeCell ref="C248:AM248"/>
    <mergeCell ref="C249:AM249"/>
    <mergeCell ref="C250:AM250"/>
    <mergeCell ref="A251:AM251"/>
    <mergeCell ref="C252:AM252"/>
    <mergeCell ref="C253:AM253"/>
    <mergeCell ref="C254:AM254"/>
    <mergeCell ref="C255:AM255"/>
    <mergeCell ref="C256:AM256"/>
    <mergeCell ref="C257:AM257"/>
    <mergeCell ref="C258:AM258"/>
    <mergeCell ref="C259:AM259"/>
    <mergeCell ref="C260:AM260"/>
    <mergeCell ref="C261:AM261"/>
    <mergeCell ref="C262:AM262"/>
    <mergeCell ref="C263:AM263"/>
    <mergeCell ref="C264:AM264"/>
    <mergeCell ref="C265:AM265"/>
    <mergeCell ref="C266:AM266"/>
    <mergeCell ref="C267:AM267"/>
    <mergeCell ref="A268:AM268"/>
    <mergeCell ref="C269:AM269"/>
    <mergeCell ref="C270:AM270"/>
    <mergeCell ref="C271:AM271"/>
    <mergeCell ref="C272:AM272"/>
    <mergeCell ref="C273:AM273"/>
    <mergeCell ref="C274:AM274"/>
    <mergeCell ref="C275:AM275"/>
    <mergeCell ref="C276:AM276"/>
    <mergeCell ref="C277:AM277"/>
    <mergeCell ref="C278:AM278"/>
    <mergeCell ref="C279:AM279"/>
    <mergeCell ref="A280:AM280"/>
    <mergeCell ref="C281:AM281"/>
    <mergeCell ref="C282:AM282"/>
    <mergeCell ref="C283:AM283"/>
    <mergeCell ref="C284:AM284"/>
    <mergeCell ref="C285:AM285"/>
    <mergeCell ref="C286:AM286"/>
    <mergeCell ref="C392:AM392"/>
    <mergeCell ref="C393:AM393"/>
    <mergeCell ref="C394:AM394"/>
    <mergeCell ref="C395:AM395"/>
    <mergeCell ref="C396:AM396"/>
    <mergeCell ref="C397:AM397"/>
    <mergeCell ref="C398:AM398"/>
    <mergeCell ref="C399:AM399"/>
    <mergeCell ref="C400:AM400"/>
    <mergeCell ref="C401:AM401"/>
    <mergeCell ref="C402:AM402"/>
    <mergeCell ref="C403:AM403"/>
    <mergeCell ref="C404:AM404"/>
    <mergeCell ref="C405:AM405"/>
    <mergeCell ref="C406:AM406"/>
    <mergeCell ref="C407:AM407"/>
    <mergeCell ref="C408:AM408"/>
    <mergeCell ref="C409:AM409"/>
    <mergeCell ref="C410:AM410"/>
    <mergeCell ref="C411:AM411"/>
    <mergeCell ref="C412:AM412"/>
    <mergeCell ref="C413:AM413"/>
    <mergeCell ref="C414:AM414"/>
    <mergeCell ref="C415:AM415"/>
    <mergeCell ref="C416:AM416"/>
    <mergeCell ref="C417:AM417"/>
    <mergeCell ref="AO3:AR5"/>
    <mergeCell ref="Y7:AL8"/>
    <mergeCell ref="AP9:AT10"/>
    <mergeCell ref="C58:I63"/>
    <mergeCell ref="AB59:AC63"/>
    <mergeCell ref="AD59:AD63"/>
    <mergeCell ref="AE59:AF63"/>
    <mergeCell ref="AG59:AG63"/>
    <mergeCell ref="AH59:AJ63"/>
    <mergeCell ref="AK59:AK63"/>
    <mergeCell ref="AL59:AM63"/>
    <mergeCell ref="B139:AM143"/>
    <mergeCell ref="B211:AM214"/>
    <mergeCell ref="A221:E223"/>
    <mergeCell ref="F221:M223"/>
    <mergeCell ref="N221:U223"/>
    <mergeCell ref="V221:Z223"/>
    <mergeCell ref="AA221:AM223"/>
    <mergeCell ref="A224:E226"/>
    <mergeCell ref="F224:M226"/>
    <mergeCell ref="N224:U226"/>
    <mergeCell ref="V224:Z226"/>
    <mergeCell ref="AA224:AM226"/>
    <mergeCell ref="A227:E229"/>
    <mergeCell ref="F227:M229"/>
    <mergeCell ref="N227:U229"/>
    <mergeCell ref="V227:Z229"/>
    <mergeCell ref="AA227:AM229"/>
    <mergeCell ref="A230:E232"/>
    <mergeCell ref="F230:M232"/>
    <mergeCell ref="N230:U232"/>
    <mergeCell ref="V230:Z232"/>
    <mergeCell ref="AA230:AM232"/>
  </mergeCells>
  <phoneticPr fontId="19"/>
  <conditionalFormatting sqref="AO72">
    <cfRule type="expression" dxfId="36" priority="1">
      <formula>AO72="NG"</formula>
    </cfRule>
  </conditionalFormatting>
  <conditionalFormatting sqref="AO71">
    <cfRule type="expression" dxfId="35" priority="2">
      <formula>AO71="NG"</formula>
    </cfRule>
  </conditionalFormatting>
  <conditionalFormatting sqref="AO53">
    <cfRule type="expression" dxfId="34" priority="11">
      <formula>AO53="NG"</formula>
    </cfRule>
  </conditionalFormatting>
  <conditionalFormatting sqref="AO44:AO45">
    <cfRule type="expression" dxfId="33" priority="12">
      <formula>AO44="NG"</formula>
    </cfRule>
  </conditionalFormatting>
  <conditionalFormatting sqref="AO40">
    <cfRule type="expression" dxfId="32" priority="13">
      <formula>AO40="NG"</formula>
    </cfRule>
  </conditionalFormatting>
  <conditionalFormatting sqref="AO37">
    <cfRule type="expression" dxfId="31" priority="14">
      <formula>AO37="NG"</formula>
    </cfRule>
  </conditionalFormatting>
  <conditionalFormatting sqref="AP1">
    <cfRule type="expression" dxfId="30" priority="35">
      <formula>$AP$1="C2"</formula>
    </cfRule>
  </conditionalFormatting>
  <conditionalFormatting sqref="AO9:AO32 AO35:AO36 AO38:AO39 AO41:AO43 AO46:AO51 AM52 AO54:AO56 AO61:AO70 AO73:AO117 AO119:AO123 T125 AO125:AO127 T131 AO131:AO135 AO137 AO139:AO195 S199:S201 AO200 AO202:AO203 AO205 AO207 AO209:AO232">
    <cfRule type="expression" dxfId="29" priority="29">
      <formula>S9="NG"</formula>
    </cfRule>
  </conditionalFormatting>
  <conditionalFormatting sqref="AO33:AO34">
    <cfRule type="expression" dxfId="28" priority="26">
      <formula>AO33="NG"</formula>
    </cfRule>
  </conditionalFormatting>
  <conditionalFormatting sqref="AR1">
    <cfRule type="expression" dxfId="27" priority="24">
      <formula>$AR$1="あり"</formula>
    </cfRule>
  </conditionalFormatting>
  <conditionalFormatting sqref="AO60">
    <cfRule type="expression" dxfId="26" priority="3" stopIfTrue="1">
      <formula>AO60="NG"</formula>
    </cfRule>
  </conditionalFormatting>
  <conditionalFormatting sqref="AO57:AO59">
    <cfRule type="expression" dxfId="25" priority="19" stopIfTrue="1">
      <formula>AO57="NG"</formula>
    </cfRule>
  </conditionalFormatting>
  <conditionalFormatting sqref="AO208">
    <cfRule type="expression" dxfId="24" priority="4">
      <formula>AO208="NG"</formula>
    </cfRule>
  </conditionalFormatting>
  <conditionalFormatting sqref="AO206">
    <cfRule type="expression" dxfId="23" priority="5">
      <formula>AO206="NG"</formula>
    </cfRule>
  </conditionalFormatting>
  <conditionalFormatting sqref="AO204">
    <cfRule type="expression" dxfId="22" priority="6">
      <formula>AO204="NG"</formula>
    </cfRule>
  </conditionalFormatting>
  <conditionalFormatting sqref="AO201">
    <cfRule type="expression" dxfId="21" priority="7">
      <formula>AO201="NG"</formula>
    </cfRule>
  </conditionalFormatting>
  <conditionalFormatting sqref="AO199">
    <cfRule type="expression" dxfId="20" priority="8">
      <formula>AO199="NG"</formula>
    </cfRule>
  </conditionalFormatting>
  <conditionalFormatting sqref="AO196">
    <cfRule type="expression" dxfId="19" priority="9">
      <formula>AO196="NG"</formula>
    </cfRule>
  </conditionalFormatting>
  <conditionalFormatting sqref="AO136">
    <cfRule type="expression" dxfId="18" priority="15">
      <formula>AO136="NG"</formula>
    </cfRule>
  </conditionalFormatting>
  <conditionalFormatting sqref="AO130">
    <cfRule type="expression" dxfId="17" priority="16">
      <formula>AO130="NG"</formula>
    </cfRule>
  </conditionalFormatting>
  <conditionalFormatting sqref="AO128:AO129">
    <cfRule type="expression" dxfId="16" priority="17">
      <formula>AO128="NG"</formula>
    </cfRule>
  </conditionalFormatting>
  <conditionalFormatting sqref="AO124">
    <cfRule type="expression" dxfId="15" priority="18">
      <formula>AO124="NG"</formula>
    </cfRule>
  </conditionalFormatting>
  <conditionalFormatting sqref="I116">
    <cfRule type="expression" dxfId="14" priority="23">
      <formula>I116="NG"</formula>
    </cfRule>
  </conditionalFormatting>
  <conditionalFormatting sqref="I117:I119">
    <cfRule type="expression" dxfId="13" priority="22">
      <formula>I117="NG"</formula>
    </cfRule>
  </conditionalFormatting>
  <conditionalFormatting sqref="T150 T152 T154 T156">
    <cfRule type="expression" dxfId="12" priority="21">
      <formula>T150="NG"</formula>
    </cfRule>
  </conditionalFormatting>
  <conditionalFormatting sqref="AT160">
    <cfRule type="expression" dxfId="11" priority="10">
      <formula>AT160="NG"</formula>
    </cfRule>
  </conditionalFormatting>
  <dataValidations count="20">
    <dataValidation type="list" allowBlank="1" showDropDown="0" showInputMessage="1" showErrorMessage="1" sqref="S127 V77 V75 I75 I77 L187:L188 AH152 Y136 Y133 AI208:AI209 P208:P209 K208:K209 T206 P206 T204 P204 AH150 N196:N197 N194 N192 N190 AD185 AD187:AD188 V185 L182 L185 AD180 AD182 V180 L177 L180 AD175 AD177 V175 L172 L175 AD170 AD172 V170 L167 L170 AD165 AD167 V165 Q201:Q202 L165 AD160 AD162 V160 L162 L160 V136 N152 N150 N156:N157 Y109 K109 Y107 K107 Y127 Q199 AG196:AG197 N201:N202 AH201:AH202 N199 N122 Q122 Z122 N124 Q124 T126 N126 N128 Q128 Q130 N130 N132 T132 S133:S134 V134 K113 S136 N154 AH154 AH156:AH157 K111 AH199 R68 L68 L54 AG54 R70 AF70 L70">
      <formula1>$AY$1:$AY$2</formula1>
    </dataValidation>
    <dataValidation type="list" allowBlank="1" showDropDown="0" showInputMessage="1" showErrorMessage="1" sqref="W196:X196 X148:Y148 M116:N120 U182:V182 U177:V177 U172:V172 U167:V167 U162:V162 X125:Y125 X131:Y131 X154 X152 X150 Y201 Y199 Z208 X156 U187:V187 AH6:AI6 U54:V54">
      <formula1>$A$291:$A$303</formula1>
    </dataValidation>
    <dataValidation type="list" allowBlank="1" showDropDown="0" showInputMessage="1" showErrorMessage="1" sqref="AA148:AB148 AA156 AA125:AB125 AA154 AA131:AB131 AA150 AA152 P116:Q120 AK6:AL6">
      <formula1>$A$291:$A$322</formula1>
    </dataValidation>
    <dataValidation type="list" allowBlank="1" showDropDown="0" showInputMessage="1" showErrorMessage="1" sqref="U208:V208 T201:U201 T199:U199 R196:S196 P187:Q187 P182:Q182 P177:Q177 P172:Q172 P167:Q167 P162:Q162 S148:T148 P54:Q54 AC6:AD6">
      <formula1>$AZ$30</formula1>
    </dataValidation>
    <dataValidation type="whole" allowBlank="1" showDropDown="0" showInputMessage="1" showErrorMessage="1" errorTitle="札幌市 建築安全推進課" error="左のセルで元号を選択し、和暦で入力してください。" sqref="W208:X208 V201:W201 V199:W199 T196:U196 R187:S187 R182:S182 R177:S177 R172:S172 R167:S167 R162:S162 U156:V156 U154:V154 U152:V152 U150:V150 U148:V148 U131:V131 U125:V125 J116:K119 R54:S54 AE6:AF6">
      <formula1>1</formula1>
      <formula2>64</formula2>
    </dataValidation>
    <dataValidation allowBlank="1" showDropDown="0" showInputMessage="1" showErrorMessage="1" prompt="【3.調査者】の代表となる調査者の氏名が自動入力されます。" sqref="Z10:AL10"/>
    <dataValidation allowBlank="1" showDropDown="0" showInputMessage="1" showErrorMessage="1" prompt="第三面の入力内容に合わせて自動入力されます。" sqref="L52 U52 AG52"/>
    <dataValidation type="list" allowBlank="1" showDropDown="0" showInputMessage="1" showErrorMessage="1" sqref="AV8">
      <formula1>$AY$8:$AY$9</formula1>
    </dataValidation>
    <dataValidation type="list" allowBlank="1" showDropDown="0" showInputMessage="1" showErrorMessage="1" sqref="P37:W37 P26:W26">
      <formula1>$AZ$2:$AZ$4</formula1>
    </dataValidation>
    <dataValidation type="list" allowBlank="1" showDropDown="0" showInputMessage="1" showErrorMessage="1" sqref="M42:O42 M31:O31">
      <formula1>$BB$2:$BB$3</formula1>
    </dataValidation>
    <dataValidation type="list" allowBlank="1" showDropDown="0" showInputMessage="1" showErrorMessage="1" sqref="Y37:AB37 Y26:AB26">
      <formula1>$BH$3:$BH$50</formula1>
    </dataValidation>
    <dataValidation type="list" allowBlank="1" showDropDown="0" showInputMessage="1" showErrorMessage="1" sqref="X42:AA42 X31:AA31">
      <formula1>$BI$3:$BI$49</formula1>
    </dataValidation>
    <dataValidation type="custom" allowBlank="1" showDropDown="0" showInputMessage="1" showErrorMessage="0" errorTitle="旭川市　建築指導課" error="アルファベット半角大文字＋半角数字5桁で入力してください。" sqref="AH58 AK59 AG59 AD58:AD59">
      <formula1>AND(LEN(AD58)=6,ISNUMBER(VALUE(RIGHT(AD58,5))),IF(OR(LEFT(AD58,1)="A",LEFT(AD58,1)="B",LEFT(AD58,1)="C",LEFT(AD58,1)="D",LEFT(AD58,1)="E",LEFT(AD58,1)="F",LEFT(AD58,1)="G",LEFT(AD58,1)="H",LEFT(AD58,1)="J",LEFT(AD58,1)="K"),TRUE))=TRUE</formula1>
    </dataValidation>
    <dataValidation type="custom" imeMode="halfAlpha" allowBlank="1" showDropDown="0" showInputMessage="1" showErrorMessage="0" errorTitle="旭川市　建築指導課" error="アルファベット半角大文字＋半角数字5桁で入力してください。" sqref="AE58 AK58">
      <formula1>AND(LEN(AE58)=6,ISNUMBER(VALUE(RIGHT(AE58,5))),IF(OR(LEFT(AE58,1)="A",LEFT(AE58,1)="B",LEFT(AE58,1)="C",LEFT(AE58,1)="D",LEFT(AE58,1)="E",LEFT(AE58,1)="F",LEFT(AE58,1)="G",LEFT(AE58,1)="H",LEFT(AE58,1)="J",LEFT(AE58,1)="K"),TRUE))=TRUE</formula1>
    </dataValidation>
    <dataValidation type="custom" imeMode="halfAlpha" allowBlank="1" showDropDown="0" showInputMessage="1" showErrorMessage="0" sqref="AB59:AC63 AE59:AF63 AH59:AJ63">
      <formula1>AND(LEN(#REF!)=6,ISNUMBER(VALUE(RIGHT(#REF!,5))),IF(OR(LEFT(#REF!,1)="A",LEFT(#REF!,1)="B",LEFT(#REF!,1)="C",LEFT(#REF!,1)="D",LEFT(#REF!,1)="E",LEFT(#REF!,1)="F",LEFT(#REF!,1)="G",LEFT(#REF!,1)="H",LEFT(#REF!,1)="J",LEFT(#REF!,1)="K"),TRUE))=TRUE</formula1>
    </dataValidation>
    <dataValidation type="whole" imeMode="halfAlpha" allowBlank="1" showDropDown="0" showInputMessage="1" showErrorMessage="1" error="1桁の数字を入力してください。" sqref="AL59:AN63">
      <formula1>0</formula1>
      <formula2>9</formula2>
    </dataValidation>
    <dataValidation type="list" allowBlank="1" showDropDown="0" showInputMessage="1" showErrorMessage="1" sqref="M129 O76 P129 K122:K123 S135 V108 W110 W112 P134:P137">
      <formula1>$AI$1:$AI$2</formula1>
    </dataValidation>
    <dataValidation type="list" allowBlank="1" showDropDown="0" showInputMessage="1" showErrorMessage="1" sqref="S156:T156 S154:T154 S152:T152 S150:T150 H116:I119 S131:T131 S125:T125">
      <formula1>$AZ$28:$AZ$30</formula1>
    </dataValidation>
    <dataValidation type="list" allowBlank="1" showDropDown="0" showInputMessage="0" showErrorMessage="1" sqref="AC132:AK132 AC126:AK126">
      <formula1>$AZ$9:$AZ$26</formula1>
    </dataValidation>
    <dataValidation type="list" allowBlank="1" showDropDown="0" showInputMessage="1" showErrorMessage="1" sqref="K71:AM73">
      <formula1>$BD$2:$BD$15</formula1>
    </dataValidation>
  </dataValidations>
  <printOptions horizontalCentered="1"/>
  <pageMargins left="0.39370078740157483" right="0.39370078740157483" top="0" bottom="0" header="0" footer="0"/>
  <pageSetup paperSize="9" scale="97" fitToWidth="1" fitToHeight="1" orientation="portrait" usePrinterDefaults="1" blackAndWhite="1" r:id="rId1"/>
  <headerFooter alignWithMargins="0"/>
  <rowBreaks count="4" manualBreakCount="4">
    <brk id="64" max="16383" man="1"/>
    <brk id="144" max="38" man="1"/>
    <brk id="216" max="38" man="1"/>
    <brk id="329" max="4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
    <tabColor rgb="FFFFE69A"/>
  </sheetPr>
  <dimension ref="A1:AU166"/>
  <sheetViews>
    <sheetView workbookViewId="0">
      <selection activeCell="AU19" sqref="AU19"/>
    </sheetView>
  </sheetViews>
  <sheetFormatPr defaultRowHeight="13.5"/>
  <cols>
    <col min="1" max="32" width="2.25" style="301" customWidth="1"/>
    <col min="33" max="45" width="2.25" style="118" customWidth="1"/>
    <col min="46" max="46" width="2.25" style="118" hidden="1" customWidth="1"/>
    <col min="47" max="47" width="9" style="118" customWidth="1"/>
    <col min="48" max="77" width="2.625" style="118" customWidth="1"/>
    <col min="78" max="16384" width="9" style="118" customWidth="1"/>
  </cols>
  <sheetData>
    <row r="1" spans="1:46" ht="13.5" customHeight="1">
      <c r="A1" s="137"/>
      <c r="B1" s="137"/>
      <c r="C1" s="322"/>
      <c r="D1" s="322"/>
      <c r="E1" s="322"/>
      <c r="F1" s="322"/>
      <c r="G1" s="322"/>
      <c r="H1" s="322"/>
      <c r="I1" s="322"/>
      <c r="J1" s="124"/>
      <c r="K1" s="124"/>
      <c r="L1" s="124"/>
      <c r="M1" s="124"/>
      <c r="N1" s="124"/>
      <c r="O1" s="124"/>
      <c r="P1" s="124"/>
      <c r="Q1" s="124"/>
      <c r="R1" s="124"/>
      <c r="S1" s="124"/>
      <c r="T1" s="124"/>
      <c r="U1" s="124"/>
      <c r="V1" s="124"/>
      <c r="W1" s="124"/>
      <c r="X1" s="124"/>
      <c r="Y1" s="124"/>
      <c r="Z1" s="124"/>
      <c r="AA1" s="124"/>
      <c r="AB1" s="372">
        <f>'１報告書'!AB59</f>
        <v>0</v>
      </c>
      <c r="AC1" s="372"/>
      <c r="AD1" s="250" t="s">
        <v>652</v>
      </c>
      <c r="AE1" s="372">
        <f>'１報告書'!AE59</f>
        <v>0</v>
      </c>
      <c r="AF1" s="372"/>
      <c r="AG1" s="250" t="s">
        <v>652</v>
      </c>
      <c r="AH1" s="372">
        <f>'１報告書'!AH59</f>
        <v>0</v>
      </c>
      <c r="AI1" s="372"/>
      <c r="AJ1" s="372"/>
      <c r="AK1" s="250" t="s">
        <v>652</v>
      </c>
      <c r="AL1" s="372">
        <f>'１報告書'!AL59</f>
        <v>0</v>
      </c>
      <c r="AM1" s="372"/>
      <c r="AN1" s="119"/>
      <c r="AO1" s="119"/>
      <c r="AP1" s="119"/>
      <c r="AQ1" s="119"/>
      <c r="AR1" s="119"/>
      <c r="AS1" s="119"/>
      <c r="AT1" s="119"/>
    </row>
    <row r="2" spans="1:46" ht="13.5" customHeight="1">
      <c r="A2" s="137"/>
      <c r="B2" s="137"/>
      <c r="C2" s="322"/>
      <c r="D2" s="322"/>
      <c r="E2" s="322"/>
      <c r="F2" s="322"/>
      <c r="G2" s="322"/>
      <c r="H2" s="322"/>
      <c r="I2" s="322"/>
      <c r="J2" s="124"/>
      <c r="K2" s="124"/>
      <c r="L2" s="124"/>
      <c r="M2" s="124"/>
      <c r="N2" s="124"/>
      <c r="O2" s="124"/>
      <c r="P2" s="124"/>
      <c r="Q2" s="124"/>
      <c r="R2" s="124"/>
      <c r="S2" s="124"/>
      <c r="T2" s="124"/>
      <c r="U2" s="124"/>
      <c r="V2" s="124"/>
      <c r="W2" s="124"/>
      <c r="X2" s="124"/>
      <c r="Y2" s="124"/>
      <c r="Z2" s="124"/>
      <c r="AA2" s="124"/>
      <c r="AB2" s="372"/>
      <c r="AC2" s="372"/>
      <c r="AD2" s="250"/>
      <c r="AE2" s="372"/>
      <c r="AF2" s="372"/>
      <c r="AG2" s="250"/>
      <c r="AH2" s="372"/>
      <c r="AI2" s="372"/>
      <c r="AJ2" s="372"/>
      <c r="AK2" s="250"/>
      <c r="AL2" s="372"/>
      <c r="AM2" s="372"/>
      <c r="AN2" s="306"/>
      <c r="AO2" s="306"/>
      <c r="AP2" s="306"/>
      <c r="AQ2" s="306"/>
      <c r="AR2" s="306"/>
      <c r="AS2" s="378"/>
      <c r="AT2" s="381"/>
    </row>
    <row r="3" spans="1:46" ht="12.95" customHeight="1">
      <c r="A3" s="302" t="s">
        <v>758</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117"/>
      <c r="AE3" s="117"/>
      <c r="AF3" s="117"/>
      <c r="AG3" s="117"/>
      <c r="AH3" s="117"/>
      <c r="AI3" s="117"/>
      <c r="AJ3" s="117"/>
      <c r="AK3" s="117"/>
      <c r="AL3" s="117"/>
      <c r="AM3" s="217" t="str">
        <f>'１報告書'!AR2</f>
        <v>R7.8.1ver</v>
      </c>
      <c r="AT3" s="299" t="s">
        <v>305</v>
      </c>
    </row>
    <row r="4" spans="1:46" ht="12.95" customHeight="1">
      <c r="A4" s="303" t="s">
        <v>325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291"/>
      <c r="AG4" s="291"/>
      <c r="AH4" s="291"/>
      <c r="AI4" s="291"/>
      <c r="AJ4" s="291"/>
      <c r="AK4" s="291"/>
      <c r="AL4" s="291"/>
      <c r="AM4" s="291"/>
    </row>
    <row r="5" spans="1:46" ht="12.95" customHeight="1">
      <c r="A5" s="304" t="s">
        <v>422</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row>
    <row r="6" spans="1:46" ht="12.95" customHeight="1">
      <c r="A6" s="305" t="s">
        <v>536</v>
      </c>
      <c r="B6" s="316"/>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80"/>
      <c r="AG6" s="380"/>
      <c r="AH6" s="380"/>
      <c r="AI6" s="380"/>
      <c r="AJ6" s="380"/>
      <c r="AK6" s="380"/>
      <c r="AL6" s="380"/>
      <c r="AM6" s="380"/>
    </row>
    <row r="7" spans="1:46" ht="12.95" customHeight="1">
      <c r="A7" s="306" t="s">
        <v>161</v>
      </c>
      <c r="B7" s="306"/>
      <c r="C7" s="306"/>
      <c r="D7" s="306"/>
      <c r="E7" s="306"/>
      <c r="F7" s="306"/>
      <c r="G7" s="306"/>
      <c r="H7" s="306"/>
      <c r="I7" s="331"/>
      <c r="J7" s="306"/>
      <c r="K7" s="306"/>
      <c r="L7" s="306"/>
      <c r="M7" s="306"/>
      <c r="N7" s="306"/>
      <c r="O7" s="306"/>
      <c r="P7" s="306"/>
      <c r="Q7" s="306"/>
      <c r="R7" s="306"/>
      <c r="S7" s="306"/>
      <c r="T7" s="306"/>
      <c r="U7" s="306"/>
      <c r="V7" s="306"/>
      <c r="W7" s="306"/>
      <c r="X7" s="306"/>
      <c r="Y7" s="306"/>
      <c r="Z7" s="306"/>
      <c r="AA7" s="306"/>
      <c r="AB7" s="306"/>
      <c r="AC7" s="306"/>
      <c r="AD7" s="306"/>
      <c r="AE7" s="306"/>
      <c r="AF7" s="306"/>
      <c r="AG7" s="119"/>
      <c r="AH7" s="119"/>
      <c r="AI7" s="119"/>
      <c r="AJ7" s="119"/>
      <c r="AK7" s="119"/>
      <c r="AL7" s="119"/>
      <c r="AM7" s="119"/>
    </row>
    <row r="8" spans="1:46" ht="12.95" customHeight="1">
      <c r="A8" s="137"/>
      <c r="B8" s="137" t="s">
        <v>546</v>
      </c>
      <c r="C8" s="137"/>
      <c r="D8" s="137"/>
      <c r="E8" s="137"/>
      <c r="F8" s="137"/>
      <c r="G8" s="137"/>
      <c r="H8" s="137"/>
      <c r="I8" s="137"/>
      <c r="J8" s="336" t="str">
        <f>IF('１報告書'!$J$12&lt;&gt;"",'１報告書'!$J$12,"")</f>
        <v/>
      </c>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row>
    <row r="9" spans="1:46" ht="12.75" customHeight="1">
      <c r="A9" s="137"/>
      <c r="B9" s="137" t="s">
        <v>547</v>
      </c>
      <c r="C9" s="137"/>
      <c r="D9" s="137"/>
      <c r="E9" s="137"/>
      <c r="F9" s="137"/>
      <c r="G9" s="137"/>
      <c r="H9" s="137"/>
      <c r="I9" s="137"/>
      <c r="J9" s="336" t="str">
        <f>IF('１報告書'!$J$13&lt;&gt;"",'１報告書'!$J$13,"")</f>
        <v/>
      </c>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row>
    <row r="10" spans="1:46" ht="12.95" customHeight="1">
      <c r="A10" s="137"/>
      <c r="B10" s="137" t="s">
        <v>548</v>
      </c>
      <c r="C10" s="137"/>
      <c r="D10" s="137"/>
      <c r="E10" s="137"/>
      <c r="F10" s="137"/>
      <c r="G10" s="137"/>
      <c r="H10" s="137"/>
      <c r="I10" s="137"/>
      <c r="J10" s="336" t="str">
        <f>IF('１報告書'!$J$14&lt;&gt;"",'１報告書'!$J$14,"")</f>
        <v/>
      </c>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row>
    <row r="11" spans="1:46" ht="12.95" customHeight="1">
      <c r="A11" s="137"/>
      <c r="B11" s="137" t="s">
        <v>549</v>
      </c>
      <c r="C11" s="137"/>
      <c r="D11" s="137"/>
      <c r="E11" s="137"/>
      <c r="F11" s="137"/>
      <c r="G11" s="137"/>
      <c r="H11" s="137"/>
      <c r="I11" s="137"/>
      <c r="J11" s="336" t="str">
        <f>IF('１報告書'!$J$15&lt;&gt;"",'１報告書'!$J$15,"")</f>
        <v/>
      </c>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row>
    <row r="12" spans="1:46" ht="12.95" customHeight="1">
      <c r="A12" s="307" t="s">
        <v>17</v>
      </c>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84"/>
      <c r="AH12" s="384"/>
      <c r="AI12" s="384"/>
      <c r="AJ12" s="384"/>
      <c r="AK12" s="384"/>
      <c r="AL12" s="384"/>
      <c r="AM12" s="384"/>
    </row>
    <row r="13" spans="1:46" ht="12.95" customHeight="1">
      <c r="A13" s="137"/>
      <c r="B13" s="137" t="s">
        <v>546</v>
      </c>
      <c r="C13" s="137"/>
      <c r="D13" s="137"/>
      <c r="E13" s="137"/>
      <c r="F13" s="137"/>
      <c r="G13" s="137"/>
      <c r="H13" s="137"/>
      <c r="I13" s="137"/>
      <c r="J13" s="336" t="str">
        <f>IF('１報告書'!$J$18&lt;&gt;"",'１報告書'!$J$18,"")</f>
        <v/>
      </c>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row>
    <row r="14" spans="1:46" ht="12.95" customHeight="1">
      <c r="A14" s="137"/>
      <c r="B14" s="137" t="s">
        <v>547</v>
      </c>
      <c r="C14" s="137"/>
      <c r="D14" s="137"/>
      <c r="E14" s="137"/>
      <c r="F14" s="137"/>
      <c r="G14" s="137"/>
      <c r="H14" s="137"/>
      <c r="I14" s="137"/>
      <c r="J14" s="336" t="str">
        <f>IF('１報告書'!$J$19&lt;&gt;"",'１報告書'!$J$19,"")</f>
        <v/>
      </c>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row>
    <row r="15" spans="1:46" ht="12.95" customHeight="1">
      <c r="A15" s="137"/>
      <c r="B15" s="137" t="s">
        <v>548</v>
      </c>
      <c r="C15" s="137"/>
      <c r="D15" s="137"/>
      <c r="E15" s="137"/>
      <c r="F15" s="137"/>
      <c r="G15" s="137"/>
      <c r="H15" s="137"/>
      <c r="I15" s="137"/>
      <c r="J15" s="336" t="str">
        <f>IF('１報告書'!$J$20&lt;&gt;"",'１報告書'!$J$20,"")</f>
        <v/>
      </c>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row>
    <row r="16" spans="1:46" ht="12.95" customHeight="1">
      <c r="A16" s="137"/>
      <c r="B16" s="137" t="s">
        <v>549</v>
      </c>
      <c r="C16" s="137"/>
      <c r="D16" s="137"/>
      <c r="E16" s="137"/>
      <c r="F16" s="137"/>
      <c r="G16" s="137"/>
      <c r="H16" s="137"/>
      <c r="I16" s="137"/>
      <c r="J16" s="336" t="str">
        <f>IF('１報告書'!$J$21&lt;&gt;"",'１報告書'!$J$21,"")</f>
        <v/>
      </c>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row>
    <row r="17" spans="1:39" ht="12.95" customHeight="1">
      <c r="A17" s="307" t="s">
        <v>56</v>
      </c>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84"/>
      <c r="AH17" s="384"/>
      <c r="AI17" s="384"/>
      <c r="AJ17" s="384"/>
      <c r="AK17" s="384"/>
      <c r="AL17" s="384"/>
      <c r="AM17" s="384"/>
    </row>
    <row r="18" spans="1:39" ht="12.95" customHeight="1">
      <c r="A18" s="137" t="s">
        <v>423</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row>
    <row r="19" spans="1:39" ht="12.95" customHeight="1">
      <c r="A19" s="137"/>
      <c r="B19" s="137" t="s">
        <v>719</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row>
    <row r="20" spans="1:39" ht="12.95" customHeight="1">
      <c r="A20" s="137"/>
      <c r="B20" s="137"/>
      <c r="C20" s="137"/>
      <c r="D20" s="326"/>
      <c r="E20" s="326"/>
      <c r="F20" s="326"/>
      <c r="G20" s="326"/>
      <c r="H20" s="326"/>
      <c r="I20" s="326"/>
      <c r="J20" s="326"/>
      <c r="K20" s="326"/>
      <c r="L20" s="137"/>
      <c r="M20" s="137"/>
      <c r="N20" s="137"/>
      <c r="O20" s="326" t="s">
        <v>206</v>
      </c>
      <c r="P20" s="345" t="str">
        <f>IF('１報告書'!$P$26&lt;&gt;"",'１報告書'!$P$26,"")</f>
        <v/>
      </c>
      <c r="Q20" s="345"/>
      <c r="R20" s="345"/>
      <c r="S20" s="355" t="s">
        <v>472</v>
      </c>
      <c r="T20" s="137"/>
      <c r="U20" s="137"/>
      <c r="V20" s="137"/>
      <c r="W20" s="137"/>
      <c r="X20" s="326" t="s">
        <v>211</v>
      </c>
      <c r="Y20" s="345" t="str">
        <f>IF('１報告書'!$Y$26&lt;&gt;"",'１報告書'!$Y$26,"")</f>
        <v/>
      </c>
      <c r="Z20" s="279"/>
      <c r="AA20" s="279"/>
      <c r="AB20" s="279"/>
      <c r="AC20" s="355" t="s">
        <v>625</v>
      </c>
      <c r="AE20" s="137"/>
      <c r="AF20" s="137" t="s">
        <v>448</v>
      </c>
      <c r="AG20" s="385" t="str">
        <f>IF('１報告書'!$AG$26&lt;&gt;"",'１報告書'!$AG$26,"")</f>
        <v/>
      </c>
      <c r="AH20" s="385"/>
      <c r="AI20" s="385"/>
      <c r="AJ20" s="385"/>
      <c r="AK20" s="385"/>
      <c r="AL20" s="385"/>
      <c r="AM20" s="304" t="s">
        <v>581</v>
      </c>
    </row>
    <row r="21" spans="1:39" ht="12.95" customHeight="1">
      <c r="A21" s="137"/>
      <c r="B21" s="137"/>
      <c r="C21" s="137"/>
      <c r="D21" s="326"/>
      <c r="E21" s="326"/>
      <c r="F21" s="326"/>
      <c r="G21" s="326"/>
      <c r="H21" s="326"/>
      <c r="I21" s="326"/>
      <c r="J21" s="326"/>
      <c r="K21" s="326"/>
      <c r="L21" s="137"/>
      <c r="M21" s="137"/>
      <c r="N21" s="137"/>
      <c r="O21" s="137"/>
      <c r="P21" s="137"/>
      <c r="Q21" s="137"/>
      <c r="R21" s="137"/>
      <c r="S21" s="137"/>
      <c r="T21" s="137"/>
      <c r="U21" s="137"/>
      <c r="V21" s="137"/>
      <c r="W21" s="137"/>
      <c r="X21" s="137"/>
      <c r="Y21" s="137"/>
      <c r="Z21" s="137"/>
      <c r="AA21" s="137"/>
      <c r="AB21" s="137"/>
      <c r="AC21" s="137"/>
      <c r="AD21" s="137"/>
      <c r="AE21" s="137"/>
      <c r="AF21" s="137"/>
      <c r="AG21" s="385"/>
      <c r="AH21" s="385"/>
      <c r="AI21" s="385"/>
      <c r="AJ21" s="385"/>
      <c r="AK21" s="385"/>
      <c r="AL21" s="385"/>
      <c r="AM21" s="304"/>
    </row>
    <row r="22" spans="1:39" ht="12.95" customHeight="1">
      <c r="A22" s="137"/>
      <c r="B22" s="137" t="s">
        <v>253</v>
      </c>
      <c r="C22" s="137"/>
      <c r="D22" s="137"/>
      <c r="E22" s="137"/>
      <c r="F22" s="137"/>
      <c r="G22" s="137"/>
      <c r="H22" s="137"/>
      <c r="I22" s="137"/>
      <c r="J22" s="137"/>
      <c r="K22" s="336" t="str">
        <f>IF('１報告書'!$K$28&lt;&gt;"",'１報告書'!$K$28,"")</f>
        <v/>
      </c>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row>
    <row r="23" spans="1:39" ht="12.95" customHeight="1">
      <c r="A23" s="137"/>
      <c r="B23" s="137" t="s">
        <v>461</v>
      </c>
      <c r="C23" s="137"/>
      <c r="D23" s="137"/>
      <c r="E23" s="137"/>
      <c r="F23" s="137"/>
      <c r="G23" s="137"/>
      <c r="H23" s="137"/>
      <c r="I23" s="137"/>
      <c r="J23" s="137"/>
      <c r="K23" s="336" t="str">
        <f>IF('１報告書'!$K$29&lt;&gt;"",'１報告書'!$K$29,"")</f>
        <v/>
      </c>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row>
    <row r="24" spans="1:39" ht="12.95" customHeight="1">
      <c r="A24" s="137"/>
      <c r="B24" s="137" t="s">
        <v>429</v>
      </c>
      <c r="C24" s="137"/>
      <c r="D24" s="137"/>
      <c r="E24" s="137"/>
      <c r="F24" s="137"/>
      <c r="G24" s="137"/>
      <c r="H24" s="137"/>
      <c r="I24" s="137"/>
      <c r="J24" s="137"/>
      <c r="K24" s="336" t="str">
        <f>IF('１報告書'!$K$30&lt;&gt;"",'１報告書'!$K$30,"")</f>
        <v/>
      </c>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row>
    <row r="25" spans="1:39" ht="12.95" customHeight="1">
      <c r="A25" s="137"/>
      <c r="B25" s="137"/>
      <c r="C25" s="137"/>
      <c r="D25" s="137"/>
      <c r="E25" s="137"/>
      <c r="F25" s="137"/>
      <c r="G25" s="137"/>
      <c r="H25" s="137"/>
      <c r="I25" s="137"/>
      <c r="J25" s="137"/>
      <c r="K25" s="137"/>
      <c r="L25" s="326" t="s">
        <v>206</v>
      </c>
      <c r="M25" s="345" t="str">
        <f>IF('１報告書'!$M$31&lt;&gt;"",'１報告書'!$M$31,"")</f>
        <v/>
      </c>
      <c r="N25" s="345"/>
      <c r="O25" s="345"/>
      <c r="P25" s="355" t="s">
        <v>622</v>
      </c>
      <c r="Q25" s="137"/>
      <c r="R25" s="137"/>
      <c r="S25" s="137"/>
      <c r="T25" s="137"/>
      <c r="U25" s="137"/>
      <c r="V25" s="137"/>
      <c r="W25" s="326" t="s">
        <v>211</v>
      </c>
      <c r="X25" s="345" t="str">
        <f>IF('１報告書'!$X$31&lt;&gt;"",'１報告書'!$X$31,"")</f>
        <v/>
      </c>
      <c r="Y25" s="279"/>
      <c r="Z25" s="279"/>
      <c r="AA25" s="279"/>
      <c r="AB25" s="355" t="s">
        <v>230</v>
      </c>
      <c r="AC25" s="137"/>
      <c r="AD25" s="306"/>
      <c r="AE25" s="137"/>
      <c r="AF25" s="137"/>
      <c r="AG25" s="385" t="str">
        <f>IF('１報告書'!$AG$31&lt;&gt;"",'１報告書'!$AG$31,"")</f>
        <v/>
      </c>
      <c r="AH25" s="385"/>
      <c r="AI25" s="385"/>
      <c r="AJ25" s="385"/>
      <c r="AK25" s="385"/>
      <c r="AL25" s="385"/>
      <c r="AM25" s="304" t="s">
        <v>581</v>
      </c>
    </row>
    <row r="26" spans="1:39" ht="12.95" customHeight="1">
      <c r="A26" s="137"/>
      <c r="B26" s="137" t="s">
        <v>552</v>
      </c>
      <c r="C26" s="137"/>
      <c r="D26" s="137"/>
      <c r="E26" s="137"/>
      <c r="F26" s="137"/>
      <c r="G26" s="137"/>
      <c r="H26" s="137"/>
      <c r="I26" s="137"/>
      <c r="J26" s="137"/>
      <c r="K26" s="336" t="str">
        <f>IF('１報告書'!$K$32&lt;&gt;"",'１報告書'!$K$32,"")</f>
        <v/>
      </c>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row>
    <row r="27" spans="1:39" ht="12.95" customHeight="1">
      <c r="A27" s="137"/>
      <c r="B27" s="137" t="s">
        <v>428</v>
      </c>
      <c r="C27" s="137"/>
      <c r="D27" s="137"/>
      <c r="E27" s="137"/>
      <c r="F27" s="137"/>
      <c r="G27" s="137"/>
      <c r="H27" s="137"/>
      <c r="I27" s="137"/>
      <c r="J27" s="137"/>
      <c r="K27" s="336" t="str">
        <f>IF('１報告書'!$K$33&lt;&gt;"",'１報告書'!$K$33,"")</f>
        <v/>
      </c>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row>
    <row r="28" spans="1:39" ht="12.95" customHeight="1">
      <c r="A28" s="137"/>
      <c r="B28" s="137" t="s">
        <v>555</v>
      </c>
      <c r="C28" s="137"/>
      <c r="D28" s="137"/>
      <c r="E28" s="137"/>
      <c r="F28" s="137"/>
      <c r="G28" s="137"/>
      <c r="H28" s="137"/>
      <c r="I28" s="137"/>
      <c r="J28" s="137"/>
      <c r="K28" s="336" t="str">
        <f>IF('１報告書'!$K$34&lt;&gt;"",'１報告書'!$K$34,"")</f>
        <v/>
      </c>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row>
    <row r="29" spans="1:39" ht="12.95" customHeight="1">
      <c r="A29" s="137" t="s">
        <v>432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39" ht="12.95" customHeight="1">
      <c r="A30" s="137"/>
      <c r="B30" s="137" t="s">
        <v>719</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spans="1:39" ht="12.95" customHeight="1">
      <c r="A31" s="137"/>
      <c r="B31" s="137"/>
      <c r="C31" s="137"/>
      <c r="D31" s="326"/>
      <c r="E31" s="326"/>
      <c r="F31" s="326"/>
      <c r="G31" s="326"/>
      <c r="H31" s="326"/>
      <c r="I31" s="326"/>
      <c r="J31" s="326"/>
      <c r="K31" s="326"/>
      <c r="L31" s="137"/>
      <c r="M31" s="137"/>
      <c r="N31" s="137"/>
      <c r="O31" s="326" t="s">
        <v>206</v>
      </c>
      <c r="P31" s="345" t="str">
        <f>IF('１報告書'!$P$37&lt;&gt;"",'１報告書'!$P$37,"")</f>
        <v/>
      </c>
      <c r="Q31" s="345"/>
      <c r="R31" s="345"/>
      <c r="S31" s="355" t="s">
        <v>472</v>
      </c>
      <c r="T31" s="137"/>
      <c r="U31" s="137"/>
      <c r="V31" s="137"/>
      <c r="W31" s="137"/>
      <c r="X31" s="326" t="s">
        <v>211</v>
      </c>
      <c r="Y31" s="345" t="str">
        <f>IF('１報告書'!$Y$37&lt;&gt;"",'１報告書'!$Y$37,"")</f>
        <v/>
      </c>
      <c r="Z31" s="279"/>
      <c r="AA31" s="279"/>
      <c r="AB31" s="279"/>
      <c r="AC31" s="355" t="s">
        <v>625</v>
      </c>
      <c r="AE31" s="137"/>
      <c r="AF31" s="137" t="s">
        <v>448</v>
      </c>
      <c r="AG31" s="385" t="str">
        <f>IF('１報告書'!$AG$37&lt;&gt;"",'１報告書'!$AG$37,"")</f>
        <v/>
      </c>
      <c r="AH31" s="385"/>
      <c r="AI31" s="385"/>
      <c r="AJ31" s="385"/>
      <c r="AK31" s="385"/>
      <c r="AL31" s="385"/>
      <c r="AM31" s="304" t="s">
        <v>581</v>
      </c>
    </row>
    <row r="32" spans="1:39" ht="12.95" customHeight="1">
      <c r="A32" s="137"/>
      <c r="B32" s="137"/>
      <c r="C32" s="137"/>
      <c r="D32" s="326"/>
      <c r="E32" s="326"/>
      <c r="F32" s="326"/>
      <c r="G32" s="326"/>
      <c r="H32" s="326"/>
      <c r="I32" s="326"/>
      <c r="J32" s="326"/>
      <c r="K32" s="326"/>
      <c r="L32" s="137"/>
      <c r="M32" s="137"/>
      <c r="N32" s="137"/>
      <c r="O32" s="137"/>
      <c r="P32" s="137"/>
      <c r="Q32" s="137"/>
      <c r="R32" s="137"/>
      <c r="S32" s="137"/>
      <c r="T32" s="137"/>
      <c r="U32" s="137"/>
      <c r="V32" s="137"/>
      <c r="W32" s="137"/>
      <c r="X32" s="137"/>
      <c r="Y32" s="137"/>
      <c r="Z32" s="137"/>
      <c r="AA32" s="137"/>
      <c r="AB32" s="137"/>
      <c r="AC32" s="137"/>
      <c r="AD32" s="137"/>
      <c r="AE32" s="137"/>
      <c r="AF32" s="137"/>
      <c r="AG32" s="385"/>
      <c r="AH32" s="385"/>
      <c r="AI32" s="385"/>
      <c r="AJ32" s="385"/>
      <c r="AK32" s="385"/>
      <c r="AL32" s="385"/>
      <c r="AM32" s="304"/>
    </row>
    <row r="33" spans="1:39" ht="12.95" customHeight="1">
      <c r="A33" s="137"/>
      <c r="B33" s="137" t="s">
        <v>253</v>
      </c>
      <c r="C33" s="137"/>
      <c r="D33" s="137"/>
      <c r="E33" s="137"/>
      <c r="F33" s="137"/>
      <c r="G33" s="137"/>
      <c r="H33" s="137"/>
      <c r="I33" s="137"/>
      <c r="J33" s="137"/>
      <c r="K33" s="336" t="str">
        <f>IF('１報告書'!$K$39&lt;&gt;"",'１報告書'!$K$39,"")</f>
        <v/>
      </c>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row>
    <row r="34" spans="1:39" ht="12.95" customHeight="1">
      <c r="A34" s="137"/>
      <c r="B34" s="137" t="s">
        <v>461</v>
      </c>
      <c r="C34" s="137"/>
      <c r="D34" s="137"/>
      <c r="E34" s="137"/>
      <c r="F34" s="137"/>
      <c r="G34" s="137"/>
      <c r="H34" s="137"/>
      <c r="I34" s="137"/>
      <c r="J34" s="137"/>
      <c r="K34" s="336" t="str">
        <f>IF('１報告書'!$K$40&lt;&gt;"",'１報告書'!$K$40,"")</f>
        <v/>
      </c>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row>
    <row r="35" spans="1:39" ht="12.95" customHeight="1">
      <c r="A35" s="137"/>
      <c r="B35" s="137" t="s">
        <v>429</v>
      </c>
      <c r="C35" s="137"/>
      <c r="D35" s="137"/>
      <c r="E35" s="137"/>
      <c r="F35" s="137"/>
      <c r="G35" s="137"/>
      <c r="H35" s="137"/>
      <c r="I35" s="137"/>
      <c r="J35" s="137"/>
      <c r="K35" s="336" t="str">
        <f>IF('１報告書'!$K$41&lt;&gt;"",'１報告書'!$K$41,"")</f>
        <v/>
      </c>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row>
    <row r="36" spans="1:39" ht="12.95" customHeight="1">
      <c r="A36" s="137"/>
      <c r="B36" s="137"/>
      <c r="C36" s="137"/>
      <c r="D36" s="137"/>
      <c r="E36" s="137"/>
      <c r="F36" s="137"/>
      <c r="G36" s="137"/>
      <c r="H36" s="137"/>
      <c r="I36" s="137"/>
      <c r="J36" s="137"/>
      <c r="K36" s="137"/>
      <c r="L36" s="326" t="s">
        <v>206</v>
      </c>
      <c r="M36" s="345" t="str">
        <f>IF('１報告書'!$M$42&lt;&gt;"",'１報告書'!$M$42,"")</f>
        <v/>
      </c>
      <c r="N36" s="345"/>
      <c r="O36" s="345"/>
      <c r="P36" s="355" t="s">
        <v>622</v>
      </c>
      <c r="Q36" s="137"/>
      <c r="R36" s="137"/>
      <c r="S36" s="137"/>
      <c r="T36" s="137"/>
      <c r="U36" s="137"/>
      <c r="V36" s="137"/>
      <c r="W36" s="326" t="s">
        <v>211</v>
      </c>
      <c r="X36" s="345" t="str">
        <f>IF('１報告書'!$X$42&lt;&gt;"",'１報告書'!$X$42,"")</f>
        <v/>
      </c>
      <c r="Y36" s="279"/>
      <c r="Z36" s="279"/>
      <c r="AA36" s="279"/>
      <c r="AB36" s="355" t="s">
        <v>230</v>
      </c>
      <c r="AC36" s="137"/>
      <c r="AD36" s="306"/>
      <c r="AE36" s="137"/>
      <c r="AF36" s="137"/>
      <c r="AG36" s="385" t="str">
        <f>IF('１報告書'!$AG$42&lt;&gt;"",'１報告書'!$AG$42,"")</f>
        <v/>
      </c>
      <c r="AH36" s="385"/>
      <c r="AI36" s="385"/>
      <c r="AJ36" s="385"/>
      <c r="AK36" s="385"/>
      <c r="AL36" s="385"/>
      <c r="AM36" s="304" t="s">
        <v>581</v>
      </c>
    </row>
    <row r="37" spans="1:39" ht="12.95" customHeight="1">
      <c r="A37" s="137"/>
      <c r="B37" s="137" t="s">
        <v>552</v>
      </c>
      <c r="C37" s="137"/>
      <c r="D37" s="137"/>
      <c r="E37" s="137"/>
      <c r="F37" s="137"/>
      <c r="G37" s="137"/>
      <c r="H37" s="137"/>
      <c r="I37" s="137"/>
      <c r="J37" s="137"/>
      <c r="K37" s="336" t="str">
        <f>IF('１報告書'!$K$43&lt;&gt;"",'１報告書'!$K$43,"")</f>
        <v/>
      </c>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row>
    <row r="38" spans="1:39" ht="12.95" customHeight="1">
      <c r="A38" s="137"/>
      <c r="B38" s="137" t="s">
        <v>428</v>
      </c>
      <c r="C38" s="137"/>
      <c r="D38" s="137"/>
      <c r="E38" s="137"/>
      <c r="F38" s="137"/>
      <c r="G38" s="137"/>
      <c r="H38" s="137"/>
      <c r="I38" s="137"/>
      <c r="J38" s="137"/>
      <c r="K38" s="336" t="str">
        <f>IF('１報告書'!$K$44&lt;&gt;"",'１報告書'!$K$44,"")</f>
        <v/>
      </c>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row>
    <row r="39" spans="1:39" ht="12.95" customHeight="1">
      <c r="A39" s="137"/>
      <c r="B39" s="137" t="s">
        <v>555</v>
      </c>
      <c r="C39" s="137"/>
      <c r="D39" s="137"/>
      <c r="E39" s="137"/>
      <c r="F39" s="137"/>
      <c r="G39" s="137"/>
      <c r="H39" s="137"/>
      <c r="I39" s="137"/>
      <c r="J39" s="137"/>
      <c r="K39" s="336" t="str">
        <f>IF('１報告書'!$K$45&lt;&gt;"",'１報告書'!$K$45,"")</f>
        <v/>
      </c>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row>
    <row r="40" spans="1:39" ht="12.95" customHeight="1">
      <c r="A40" s="307" t="s">
        <v>71</v>
      </c>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84"/>
      <c r="AH40" s="384"/>
      <c r="AI40" s="384"/>
      <c r="AJ40" s="384"/>
      <c r="AK40" s="384"/>
      <c r="AL40" s="384"/>
      <c r="AM40" s="384"/>
    </row>
    <row r="41" spans="1:39" ht="12.95" customHeight="1">
      <c r="A41" s="137"/>
      <c r="B41" s="137" t="s">
        <v>435</v>
      </c>
      <c r="C41" s="137"/>
      <c r="D41" s="137"/>
      <c r="E41" s="137"/>
      <c r="F41" s="137"/>
      <c r="G41" s="137"/>
      <c r="H41" s="137"/>
      <c r="I41" s="137"/>
      <c r="J41" s="137"/>
      <c r="K41" s="336" t="str">
        <f>IF('１報告書'!$K$47&lt;&gt;"",'１報告書'!$K$47,"")</f>
        <v/>
      </c>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row>
    <row r="42" spans="1:39" ht="12.95" customHeight="1">
      <c r="A42" s="137"/>
      <c r="B42" s="137" t="s">
        <v>254</v>
      </c>
      <c r="C42" s="137"/>
      <c r="D42" s="137"/>
      <c r="E42" s="137"/>
      <c r="F42" s="137"/>
      <c r="G42" s="137"/>
      <c r="H42" s="137"/>
      <c r="I42" s="137"/>
      <c r="J42" s="137"/>
      <c r="K42" s="336" t="str">
        <f>IF('１報告書'!$K$48&lt;&gt;"",'１報告書'!$K$48,"")</f>
        <v/>
      </c>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row>
    <row r="43" spans="1:39" ht="12.95" customHeight="1">
      <c r="A43" s="137"/>
      <c r="B43" s="137" t="s">
        <v>16</v>
      </c>
      <c r="C43" s="137"/>
      <c r="D43" s="137"/>
      <c r="E43" s="137"/>
      <c r="F43" s="137"/>
      <c r="G43" s="137"/>
      <c r="H43" s="137"/>
      <c r="I43" s="137"/>
      <c r="J43" s="137"/>
      <c r="K43" s="336" t="str">
        <f>IF('１報告書'!$K$49&lt;&gt;"",'１報告書'!$K$49,"")</f>
        <v/>
      </c>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row>
    <row r="44" spans="1:39" ht="12.95" customHeight="1">
      <c r="A44" s="137"/>
      <c r="B44" s="137" t="s">
        <v>556</v>
      </c>
      <c r="C44" s="137"/>
      <c r="D44" s="137"/>
      <c r="E44" s="137"/>
      <c r="F44" s="137"/>
      <c r="G44" s="137"/>
      <c r="H44" s="137"/>
      <c r="I44" s="137"/>
      <c r="J44" s="137"/>
      <c r="K44" s="336" t="str">
        <f>IF('１報告書'!$K$50&lt;&gt;"",'１報告書'!$K$50,"")</f>
        <v/>
      </c>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row>
    <row r="45" spans="1:39" ht="12.95" customHeight="1">
      <c r="A45" s="137"/>
      <c r="B45" s="137"/>
      <c r="C45" s="137"/>
      <c r="D45" s="137"/>
      <c r="E45" s="137"/>
      <c r="F45" s="137"/>
      <c r="G45" s="137"/>
      <c r="H45" s="137"/>
      <c r="I45" s="137"/>
      <c r="J45" s="137"/>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row>
    <row r="46" spans="1:39" ht="12.95" customHeight="1">
      <c r="A46" s="307" t="s">
        <v>437</v>
      </c>
      <c r="B46" s="307"/>
      <c r="C46" s="307"/>
      <c r="D46" s="307"/>
      <c r="E46" s="307"/>
      <c r="F46" s="307"/>
      <c r="G46" s="307"/>
      <c r="H46" s="307"/>
      <c r="I46" s="307"/>
      <c r="J46" s="307"/>
      <c r="K46" s="307"/>
      <c r="L46" s="307"/>
      <c r="M46" s="307"/>
      <c r="N46" s="307"/>
      <c r="O46" s="307"/>
      <c r="P46" s="307"/>
      <c r="Q46" s="307"/>
      <c r="R46" s="307"/>
      <c r="S46" s="359"/>
      <c r="T46" s="307"/>
      <c r="U46" s="307"/>
      <c r="V46" s="307"/>
      <c r="W46" s="307"/>
      <c r="X46" s="307"/>
      <c r="Y46" s="307"/>
      <c r="Z46" s="307"/>
      <c r="AA46" s="307"/>
      <c r="AB46" s="307"/>
      <c r="AC46" s="307"/>
      <c r="AD46" s="307"/>
      <c r="AE46" s="307"/>
      <c r="AF46" s="307"/>
      <c r="AG46" s="384"/>
      <c r="AH46" s="384"/>
      <c r="AI46" s="384"/>
      <c r="AJ46" s="384"/>
      <c r="AK46" s="384"/>
      <c r="AL46" s="384"/>
      <c r="AM46" s="384"/>
    </row>
    <row r="47" spans="1:39" ht="12.95" customHeight="1">
      <c r="A47" s="137"/>
      <c r="B47" s="137" t="s">
        <v>460</v>
      </c>
      <c r="C47" s="137"/>
      <c r="D47" s="137"/>
      <c r="E47" s="137"/>
      <c r="F47" s="137"/>
      <c r="G47" s="137"/>
      <c r="H47" s="137"/>
      <c r="I47" s="137"/>
      <c r="J47" s="137"/>
      <c r="K47" s="137"/>
      <c r="L47" s="332" t="str">
        <f>'１報告書'!$L$52</f>
        <v/>
      </c>
      <c r="M47" s="137" t="s">
        <v>463</v>
      </c>
      <c r="N47" s="137"/>
      <c r="O47" s="137"/>
      <c r="P47" s="137"/>
      <c r="Q47" s="137"/>
      <c r="R47" s="137"/>
      <c r="S47" s="137"/>
      <c r="T47" s="137"/>
      <c r="U47" s="326" t="s">
        <v>206</v>
      </c>
      <c r="V47" s="332" t="str">
        <f>'１報告書'!$U$52</f>
        <v/>
      </c>
      <c r="W47" s="137" t="s">
        <v>464</v>
      </c>
      <c r="X47" s="137"/>
      <c r="Y47" s="137"/>
      <c r="Z47" s="137"/>
      <c r="AA47" s="137"/>
      <c r="AB47" s="137"/>
      <c r="AC47" s="332" t="str">
        <f>'１報告書'!$AG$52</f>
        <v/>
      </c>
      <c r="AD47" s="137" t="s">
        <v>443</v>
      </c>
      <c r="AE47" s="137"/>
      <c r="AF47" s="137"/>
      <c r="AG47" s="137"/>
      <c r="AH47" s="137"/>
      <c r="AI47" s="137"/>
      <c r="AJ47" s="137"/>
      <c r="AK47" s="137"/>
      <c r="AL47" s="137"/>
      <c r="AM47" s="137"/>
    </row>
    <row r="48" spans="1:39" ht="83" customHeight="1">
      <c r="A48" s="137"/>
      <c r="B48" s="151" t="s">
        <v>340</v>
      </c>
      <c r="C48" s="137"/>
      <c r="D48" s="137"/>
      <c r="E48" s="137"/>
      <c r="F48" s="137"/>
      <c r="G48" s="137"/>
      <c r="H48" s="137"/>
      <c r="I48" s="137"/>
      <c r="J48" s="137"/>
      <c r="K48" s="137"/>
      <c r="L48" s="343" t="str">
        <f>IF('１報告書'!L161="","",'１報告書'!L161&amp;"
")&amp;IF('１報告書'!L166="","",'１報告書'!L166&amp;"
")&amp;IF('１報告書'!L171="","",'１報告書'!L171&amp;"
")&amp;IF('１報告書'!L176="","",'１報告書'!L176&amp;"
")&amp;IF('１報告書'!L181="","",'１報告書'!L181&amp;"
")&amp;'１報告書'!L186</f>
        <v/>
      </c>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row>
    <row r="49" spans="1:46" ht="12.95" customHeight="1">
      <c r="A49" s="137"/>
      <c r="B49" s="137" t="s">
        <v>558</v>
      </c>
      <c r="C49" s="137"/>
      <c r="D49" s="137"/>
      <c r="E49" s="137"/>
      <c r="F49" s="137"/>
      <c r="G49" s="137"/>
      <c r="H49" s="137"/>
      <c r="I49" s="137"/>
      <c r="J49" s="137"/>
      <c r="K49" s="137"/>
      <c r="L49" s="332">
        <f>'１報告書'!$L$54</f>
        <v>0</v>
      </c>
      <c r="M49" s="306" t="s">
        <v>738</v>
      </c>
      <c r="N49" s="137"/>
      <c r="O49" s="326" t="str">
        <f>'１報告書'!$P$54</f>
        <v>令和</v>
      </c>
      <c r="P49" s="326"/>
      <c r="Q49" s="326" t="str">
        <f>IF('１報告書'!$R$54&lt;&gt;"",'１報告書'!$R$54,"")</f>
        <v/>
      </c>
      <c r="R49" s="326"/>
      <c r="S49" s="137" t="s">
        <v>331</v>
      </c>
      <c r="T49" s="326" t="str">
        <f>IF('１報告書'!$U$54&lt;&gt;"",'１報告書'!$U$54,"")</f>
        <v/>
      </c>
      <c r="U49" s="326"/>
      <c r="V49" s="137" t="s">
        <v>582</v>
      </c>
      <c r="W49" s="137" t="s">
        <v>617</v>
      </c>
      <c r="X49" s="137"/>
      <c r="Y49" s="137"/>
      <c r="Z49" s="306"/>
      <c r="AA49" s="306"/>
      <c r="AB49" s="137"/>
      <c r="AC49" s="306"/>
      <c r="AD49" s="306"/>
      <c r="AE49" s="137"/>
      <c r="AF49" s="137"/>
      <c r="AG49" s="332">
        <f>'１報告書'!$AG$54</f>
        <v>0</v>
      </c>
      <c r="AH49" s="137" t="s">
        <v>628</v>
      </c>
      <c r="AI49" s="137"/>
      <c r="AJ49" s="137"/>
      <c r="AK49" s="137"/>
      <c r="AL49" s="137"/>
      <c r="AM49" s="137"/>
    </row>
    <row r="50" spans="1:46" ht="12.95" customHeight="1">
      <c r="A50" s="137"/>
      <c r="B50" s="137" t="s">
        <v>349</v>
      </c>
      <c r="C50" s="137"/>
      <c r="D50" s="137"/>
      <c r="E50" s="137"/>
      <c r="F50" s="137"/>
      <c r="G50" s="137"/>
      <c r="H50" s="137"/>
      <c r="I50" s="137"/>
      <c r="J50" s="137"/>
      <c r="K50" s="137"/>
      <c r="L50" s="342" t="str">
        <f>IF('１報告書'!K55&lt;&gt;"",'１報告書'!K55,"")</f>
        <v/>
      </c>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row>
    <row r="51" spans="1:46">
      <c r="A51" s="308" t="s">
        <v>535</v>
      </c>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119"/>
    </row>
    <row r="52" spans="1:46">
      <c r="A52" s="137"/>
      <c r="B52" s="137" t="s">
        <v>96</v>
      </c>
      <c r="C52" s="137"/>
      <c r="D52" s="137"/>
      <c r="E52" s="137"/>
      <c r="F52" s="137"/>
      <c r="G52" s="137"/>
      <c r="H52" s="137"/>
      <c r="I52" s="137"/>
      <c r="J52" s="137"/>
      <c r="K52" s="137"/>
      <c r="L52" s="137"/>
      <c r="M52" s="137"/>
      <c r="N52" s="137"/>
      <c r="O52" s="137"/>
      <c r="P52" s="137"/>
      <c r="Q52" s="306"/>
      <c r="R52" s="137"/>
      <c r="S52" s="326" t="str">
        <f>'１報告書'!S148</f>
        <v>令和</v>
      </c>
      <c r="T52" s="326"/>
      <c r="U52" s="326" t="str">
        <f>IF('１報告書'!U148&lt;&gt;"",'１報告書'!U148,"")</f>
        <v/>
      </c>
      <c r="V52" s="326"/>
      <c r="W52" s="137" t="s">
        <v>331</v>
      </c>
      <c r="X52" s="326" t="str">
        <f>IF('１報告書'!$X$148&lt;&gt;"",'１報告書'!$X$148,"")</f>
        <v/>
      </c>
      <c r="Y52" s="326"/>
      <c r="Z52" s="137" t="s">
        <v>582</v>
      </c>
      <c r="AA52" s="326" t="str">
        <f>IF('１報告書'!$AA$148&lt;&gt;"",'１報告書'!$AA$148,"")</f>
        <v/>
      </c>
      <c r="AB52" s="326"/>
      <c r="AC52" s="137" t="s">
        <v>611</v>
      </c>
      <c r="AD52" s="137"/>
      <c r="AE52" s="137"/>
      <c r="AF52" s="137"/>
      <c r="AG52" s="137"/>
      <c r="AH52" s="137"/>
      <c r="AI52" s="137"/>
      <c r="AJ52" s="137"/>
      <c r="AK52" s="137"/>
      <c r="AL52" s="137"/>
      <c r="AM52" s="137"/>
      <c r="AN52" s="119"/>
    </row>
    <row r="53" spans="1:46" ht="2.25" customHeight="1">
      <c r="A53" s="137"/>
      <c r="B53" s="137"/>
      <c r="C53" s="137"/>
      <c r="D53" s="137"/>
      <c r="E53" s="137"/>
      <c r="F53" s="137"/>
      <c r="G53" s="137"/>
      <c r="H53" s="137"/>
      <c r="I53" s="137"/>
      <c r="J53" s="137"/>
      <c r="K53" s="137"/>
      <c r="L53" s="137"/>
      <c r="M53" s="137"/>
      <c r="N53" s="137"/>
      <c r="O53" s="137"/>
      <c r="P53" s="137"/>
      <c r="Q53" s="306"/>
      <c r="R53" s="137"/>
      <c r="S53" s="326"/>
      <c r="T53" s="326"/>
      <c r="U53" s="326"/>
      <c r="W53" s="137"/>
      <c r="X53" s="326"/>
      <c r="Y53" s="326"/>
      <c r="Z53" s="137"/>
      <c r="AA53" s="326"/>
      <c r="AB53" s="326"/>
      <c r="AC53" s="137"/>
      <c r="AD53" s="137"/>
      <c r="AE53" s="137"/>
      <c r="AF53" s="137"/>
      <c r="AG53" s="137"/>
      <c r="AH53" s="137"/>
      <c r="AI53" s="137"/>
      <c r="AJ53" s="137"/>
      <c r="AK53" s="137"/>
      <c r="AL53" s="137"/>
      <c r="AM53" s="137"/>
      <c r="AN53" s="119"/>
    </row>
    <row r="54" spans="1:46">
      <c r="A54" s="137"/>
      <c r="B54" s="137" t="s">
        <v>365</v>
      </c>
      <c r="C54" s="137"/>
      <c r="D54" s="137"/>
      <c r="E54" s="137"/>
      <c r="F54" s="137"/>
      <c r="G54" s="137"/>
      <c r="H54" s="137"/>
      <c r="I54" s="137"/>
      <c r="J54" s="137"/>
      <c r="K54" s="137"/>
      <c r="L54" s="137"/>
      <c r="M54" s="137"/>
      <c r="N54" s="332">
        <f>'１報告書'!$N$150</f>
        <v>0</v>
      </c>
      <c r="O54" s="137" t="s">
        <v>616</v>
      </c>
      <c r="P54" s="137"/>
      <c r="Q54" s="306"/>
      <c r="R54" s="137" t="s">
        <v>189</v>
      </c>
      <c r="S54" s="326" t="str">
        <f>IF('１報告書'!S150&lt;&gt;"",'１報告書'!S150,"")</f>
        <v/>
      </c>
      <c r="T54" s="326"/>
      <c r="U54" s="326" t="str">
        <f>IF('１報告書'!U150&lt;&gt;"",'１報告書'!U150,"")</f>
        <v/>
      </c>
      <c r="V54" s="326"/>
      <c r="W54" s="137" t="s">
        <v>331</v>
      </c>
      <c r="X54" s="326" t="str">
        <f>IF('１報告書'!$X$150&lt;&gt;"",'１報告書'!$X$150,"")</f>
        <v/>
      </c>
      <c r="Y54" s="326"/>
      <c r="Z54" s="137" t="s">
        <v>582</v>
      </c>
      <c r="AA54" s="326" t="str">
        <f>IF('１報告書'!$AA$150&lt;&gt;"",'１報告書'!$AA$150,"")</f>
        <v/>
      </c>
      <c r="AB54" s="326"/>
      <c r="AC54" s="137" t="s">
        <v>630</v>
      </c>
      <c r="AD54" s="137"/>
      <c r="AE54" s="137"/>
      <c r="AF54" s="306"/>
      <c r="AG54" s="119"/>
      <c r="AH54" s="332">
        <f>'１報告書'!$AH$150</f>
        <v>0</v>
      </c>
      <c r="AI54" s="137" t="s">
        <v>459</v>
      </c>
      <c r="AJ54" s="137"/>
      <c r="AK54" s="137"/>
      <c r="AL54" s="137"/>
      <c r="AM54" s="137"/>
      <c r="AN54" s="119"/>
    </row>
    <row r="55" spans="1:46" ht="2.25" customHeight="1">
      <c r="A55" s="137"/>
      <c r="B55" s="137"/>
      <c r="C55" s="137"/>
      <c r="D55" s="137"/>
      <c r="E55" s="137"/>
      <c r="F55" s="137"/>
      <c r="G55" s="137"/>
      <c r="H55" s="137"/>
      <c r="I55" s="137"/>
      <c r="J55" s="137"/>
      <c r="K55" s="137"/>
      <c r="L55" s="137"/>
      <c r="M55" s="137"/>
      <c r="N55" s="333"/>
      <c r="O55" s="137"/>
      <c r="P55" s="137"/>
      <c r="Q55" s="306"/>
      <c r="R55" s="137"/>
      <c r="S55" s="326"/>
      <c r="T55" s="326"/>
      <c r="U55" s="326"/>
      <c r="W55" s="137"/>
      <c r="X55" s="326"/>
      <c r="Y55" s="326"/>
      <c r="Z55" s="137"/>
      <c r="AA55" s="326"/>
      <c r="AB55" s="326"/>
      <c r="AC55" s="137"/>
      <c r="AD55" s="137"/>
      <c r="AE55" s="137"/>
      <c r="AF55" s="306"/>
      <c r="AG55" s="119"/>
      <c r="AH55" s="333"/>
      <c r="AI55" s="137"/>
      <c r="AJ55" s="137"/>
      <c r="AK55" s="137"/>
      <c r="AL55" s="137"/>
      <c r="AM55" s="137"/>
      <c r="AN55" s="119"/>
    </row>
    <row r="56" spans="1:46">
      <c r="A56" s="137"/>
      <c r="B56" s="137" t="s">
        <v>159</v>
      </c>
      <c r="C56" s="137"/>
      <c r="D56" s="137"/>
      <c r="E56" s="137"/>
      <c r="F56" s="137"/>
      <c r="G56" s="137"/>
      <c r="H56" s="137"/>
      <c r="I56" s="137"/>
      <c r="J56" s="137"/>
      <c r="K56" s="137"/>
      <c r="L56" s="137"/>
      <c r="M56" s="137"/>
      <c r="N56" s="332">
        <f>'１報告書'!$N$152</f>
        <v>0</v>
      </c>
      <c r="O56" s="137" t="s">
        <v>616</v>
      </c>
      <c r="P56" s="137"/>
      <c r="Q56" s="306"/>
      <c r="R56" s="137" t="s">
        <v>189</v>
      </c>
      <c r="S56" s="326" t="str">
        <f>IF('１報告書'!S152&lt;&gt;"",'１報告書'!S152,"")</f>
        <v/>
      </c>
      <c r="T56" s="326"/>
      <c r="U56" s="326" t="str">
        <f>IF('１報告書'!U152&lt;&gt;"",'１報告書'!U152,"")</f>
        <v/>
      </c>
      <c r="V56" s="326"/>
      <c r="W56" s="137" t="s">
        <v>331</v>
      </c>
      <c r="X56" s="326" t="str">
        <f>IF('１報告書'!$X$152&lt;&gt;"",'１報告書'!$X$152,"")</f>
        <v/>
      </c>
      <c r="Y56" s="326"/>
      <c r="Z56" s="137" t="s">
        <v>582</v>
      </c>
      <c r="AA56" s="326" t="str">
        <f>IF('１報告書'!$AA$152&lt;&gt;"",'１報告書'!$AA$152,"")</f>
        <v/>
      </c>
      <c r="AB56" s="326"/>
      <c r="AC56" s="137" t="s">
        <v>630</v>
      </c>
      <c r="AD56" s="137"/>
      <c r="AE56" s="137"/>
      <c r="AF56" s="306"/>
      <c r="AG56" s="119"/>
      <c r="AH56" s="332">
        <f>'１報告書'!$AH$152</f>
        <v>0</v>
      </c>
      <c r="AI56" s="137" t="s">
        <v>459</v>
      </c>
      <c r="AJ56" s="137"/>
      <c r="AK56" s="137"/>
      <c r="AL56" s="137"/>
      <c r="AM56" s="137"/>
      <c r="AN56" s="119"/>
    </row>
    <row r="57" spans="1:46" ht="2.25" customHeight="1">
      <c r="A57" s="137"/>
      <c r="B57" s="137"/>
      <c r="C57" s="137"/>
      <c r="D57" s="137"/>
      <c r="E57" s="137"/>
      <c r="F57" s="137"/>
      <c r="G57" s="137"/>
      <c r="H57" s="137"/>
      <c r="I57" s="137"/>
      <c r="J57" s="137"/>
      <c r="K57" s="137"/>
      <c r="L57" s="137"/>
      <c r="M57" s="137"/>
      <c r="N57" s="333"/>
      <c r="O57" s="137"/>
      <c r="P57" s="137"/>
      <c r="Q57" s="306"/>
      <c r="R57" s="137"/>
      <c r="S57" s="326"/>
      <c r="T57" s="326"/>
      <c r="U57" s="326"/>
      <c r="W57" s="137"/>
      <c r="X57" s="326"/>
      <c r="Y57" s="326"/>
      <c r="Z57" s="137"/>
      <c r="AA57" s="326"/>
      <c r="AB57" s="326"/>
      <c r="AC57" s="137"/>
      <c r="AD57" s="137"/>
      <c r="AE57" s="137"/>
      <c r="AF57" s="306"/>
      <c r="AG57" s="119"/>
      <c r="AH57" s="333"/>
      <c r="AI57" s="137"/>
      <c r="AJ57" s="137"/>
      <c r="AK57" s="137"/>
      <c r="AL57" s="137"/>
      <c r="AM57" s="137"/>
      <c r="AN57" s="119"/>
    </row>
    <row r="58" spans="1:46">
      <c r="A58" s="137"/>
      <c r="B58" s="137" t="s">
        <v>193</v>
      </c>
      <c r="C58" s="137"/>
      <c r="D58" s="137"/>
      <c r="E58" s="137"/>
      <c r="F58" s="137"/>
      <c r="G58" s="137"/>
      <c r="H58" s="137"/>
      <c r="I58" s="137"/>
      <c r="J58" s="137"/>
      <c r="K58" s="137"/>
      <c r="L58" s="137"/>
      <c r="M58" s="137"/>
      <c r="N58" s="332">
        <f>'１報告書'!$N$154</f>
        <v>0</v>
      </c>
      <c r="O58" s="346" t="s">
        <v>616</v>
      </c>
      <c r="P58" s="137"/>
      <c r="Q58" s="306"/>
      <c r="R58" s="137" t="s">
        <v>206</v>
      </c>
      <c r="S58" s="326" t="str">
        <f>IF('１報告書'!S154&lt;&gt;"",'１報告書'!S154,"")</f>
        <v/>
      </c>
      <c r="T58" s="326"/>
      <c r="U58" s="326" t="str">
        <f>IF('１報告書'!U154&lt;&gt;"",'１報告書'!U154,"")</f>
        <v/>
      </c>
      <c r="V58" s="326"/>
      <c r="W58" s="137" t="s">
        <v>331</v>
      </c>
      <c r="X58" s="326" t="str">
        <f>IF('１報告書'!$X$154&lt;&gt;"",'１報告書'!$X$154,"")</f>
        <v/>
      </c>
      <c r="Y58" s="326"/>
      <c r="Z58" s="137" t="s">
        <v>582</v>
      </c>
      <c r="AA58" s="326" t="str">
        <f>IF('１報告書'!$AA$154&lt;&gt;"",'１報告書'!$AA$154,"")</f>
        <v/>
      </c>
      <c r="AB58" s="326"/>
      <c r="AC58" s="137" t="s">
        <v>630</v>
      </c>
      <c r="AD58" s="137"/>
      <c r="AE58" s="137"/>
      <c r="AF58" s="306"/>
      <c r="AG58" s="119"/>
      <c r="AH58" s="332">
        <f>'１報告書'!$AH$154</f>
        <v>0</v>
      </c>
      <c r="AI58" s="137" t="s">
        <v>459</v>
      </c>
      <c r="AJ58" s="137"/>
      <c r="AK58" s="137"/>
      <c r="AL58" s="137"/>
      <c r="AM58" s="137"/>
      <c r="AN58" s="119"/>
      <c r="AO58" s="119"/>
      <c r="AP58" s="119"/>
      <c r="AQ58" s="119"/>
      <c r="AR58" s="119"/>
      <c r="AS58" s="119"/>
      <c r="AT58" s="119"/>
    </row>
    <row r="59" spans="1:46" ht="2.25" customHeight="1">
      <c r="A59" s="137"/>
      <c r="B59" s="137"/>
      <c r="C59" s="137"/>
      <c r="D59" s="137"/>
      <c r="E59" s="137"/>
      <c r="F59" s="137"/>
      <c r="G59" s="137"/>
      <c r="H59" s="137"/>
      <c r="I59" s="137"/>
      <c r="J59" s="137"/>
      <c r="K59" s="137"/>
      <c r="L59" s="137"/>
      <c r="M59" s="137"/>
      <c r="N59" s="137"/>
      <c r="O59" s="137"/>
      <c r="P59" s="137"/>
      <c r="Q59" s="306"/>
      <c r="R59" s="137"/>
      <c r="S59" s="326"/>
      <c r="T59" s="326"/>
      <c r="U59" s="326"/>
      <c r="W59" s="137"/>
      <c r="X59" s="326"/>
      <c r="Y59" s="326"/>
      <c r="Z59" s="137"/>
      <c r="AA59" s="326"/>
      <c r="AB59" s="326"/>
      <c r="AC59" s="137"/>
      <c r="AD59" s="137"/>
      <c r="AE59" s="137"/>
      <c r="AF59" s="306"/>
      <c r="AG59" s="119"/>
      <c r="AH59" s="137"/>
      <c r="AI59" s="137"/>
      <c r="AJ59" s="137"/>
      <c r="AK59" s="137"/>
      <c r="AL59" s="137"/>
      <c r="AM59" s="137"/>
      <c r="AN59" s="119"/>
      <c r="AO59" s="119"/>
      <c r="AP59" s="119"/>
      <c r="AQ59" s="119"/>
      <c r="AR59" s="119"/>
      <c r="AS59" s="119"/>
      <c r="AT59" s="119"/>
    </row>
    <row r="60" spans="1:46">
      <c r="A60" s="137"/>
      <c r="B60" s="137" t="s">
        <v>239</v>
      </c>
      <c r="C60" s="137"/>
      <c r="D60" s="137"/>
      <c r="E60" s="137"/>
      <c r="F60" s="137"/>
      <c r="G60" s="137"/>
      <c r="H60" s="137"/>
      <c r="I60" s="137"/>
      <c r="J60" s="137"/>
      <c r="K60" s="137"/>
      <c r="L60" s="137"/>
      <c r="M60" s="137"/>
      <c r="N60" s="332">
        <f>'１報告書'!$N$156</f>
        <v>0</v>
      </c>
      <c r="O60" s="346" t="s">
        <v>616</v>
      </c>
      <c r="P60" s="137"/>
      <c r="Q60" s="306"/>
      <c r="R60" s="137" t="s">
        <v>206</v>
      </c>
      <c r="S60" s="326" t="str">
        <f>IF('１報告書'!S156&lt;&gt;"",'１報告書'!S156,"")</f>
        <v/>
      </c>
      <c r="T60" s="326"/>
      <c r="U60" s="326" t="str">
        <f>IF('１報告書'!U156&lt;&gt;"",'１報告書'!U156,"")</f>
        <v/>
      </c>
      <c r="V60" s="326"/>
      <c r="W60" s="137" t="s">
        <v>331</v>
      </c>
      <c r="X60" s="326" t="str">
        <f>IF('１報告書'!$X$156&lt;&gt;"",'１報告書'!$X$156,"")</f>
        <v/>
      </c>
      <c r="Y60" s="326"/>
      <c r="Z60" s="137" t="s">
        <v>582</v>
      </c>
      <c r="AA60" s="326" t="str">
        <f>IF('１報告書'!$AA$156&lt;&gt;"",'１報告書'!$AA$156,"")</f>
        <v/>
      </c>
      <c r="AB60" s="326"/>
      <c r="AC60" s="137" t="s">
        <v>630</v>
      </c>
      <c r="AD60" s="137"/>
      <c r="AE60" s="137"/>
      <c r="AF60" s="306"/>
      <c r="AG60" s="119"/>
      <c r="AH60" s="332">
        <f>'１報告書'!$AH$156</f>
        <v>0</v>
      </c>
      <c r="AI60" s="137" t="s">
        <v>459</v>
      </c>
      <c r="AJ60" s="137"/>
      <c r="AK60" s="137"/>
      <c r="AL60" s="137"/>
      <c r="AM60" s="137"/>
      <c r="AN60" s="119"/>
      <c r="AO60" s="119"/>
      <c r="AP60" s="119"/>
      <c r="AQ60" s="119"/>
      <c r="AR60" s="119"/>
      <c r="AS60" s="119"/>
      <c r="AT60" s="119"/>
    </row>
    <row r="61" spans="1:46" ht="2.25" customHeight="1">
      <c r="A61" s="137"/>
      <c r="B61" s="137"/>
      <c r="C61" s="137"/>
      <c r="D61" s="137"/>
      <c r="E61" s="137"/>
      <c r="F61" s="137"/>
      <c r="G61" s="137"/>
      <c r="H61" s="137"/>
      <c r="I61" s="137"/>
      <c r="J61" s="137"/>
      <c r="K61" s="137"/>
      <c r="L61" s="137"/>
      <c r="M61" s="137"/>
      <c r="N61" s="350"/>
      <c r="O61" s="137"/>
      <c r="P61" s="137"/>
      <c r="Q61" s="306"/>
      <c r="R61" s="137"/>
      <c r="S61" s="326"/>
      <c r="T61" s="306"/>
      <c r="U61" s="119"/>
      <c r="V61" s="137"/>
      <c r="W61" s="137"/>
      <c r="X61" s="137"/>
      <c r="Y61" s="137"/>
      <c r="Z61" s="137"/>
      <c r="AA61" s="137"/>
      <c r="AB61" s="137"/>
      <c r="AC61" s="137"/>
      <c r="AD61" s="137"/>
      <c r="AE61" s="306"/>
      <c r="AF61" s="306"/>
      <c r="AG61" s="119"/>
      <c r="AH61" s="350"/>
      <c r="AI61" s="137"/>
      <c r="AJ61" s="137"/>
      <c r="AK61" s="137"/>
      <c r="AL61" s="137"/>
      <c r="AM61" s="137"/>
      <c r="AN61" s="119"/>
      <c r="AO61" s="119"/>
      <c r="AP61" s="119"/>
      <c r="AQ61" s="119"/>
      <c r="AR61" s="119"/>
      <c r="AS61" s="119"/>
      <c r="AT61" s="119"/>
    </row>
    <row r="62" spans="1:46">
      <c r="A62" s="309" t="s">
        <v>542</v>
      </c>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84"/>
      <c r="AH62" s="384"/>
      <c r="AI62" s="384"/>
      <c r="AJ62" s="384"/>
      <c r="AK62" s="384"/>
      <c r="AL62" s="384"/>
      <c r="AM62" s="384"/>
      <c r="AN62" s="119"/>
      <c r="AO62" s="119"/>
      <c r="AP62" s="119"/>
      <c r="AQ62" s="119"/>
      <c r="AR62" s="119"/>
      <c r="AS62" s="119"/>
      <c r="AT62" s="119"/>
    </row>
    <row r="63" spans="1:46">
      <c r="A63" s="137"/>
      <c r="B63" s="137" t="s">
        <v>286</v>
      </c>
      <c r="C63" s="137"/>
      <c r="D63" s="137"/>
      <c r="E63" s="137"/>
      <c r="F63" s="137"/>
      <c r="G63" s="137"/>
      <c r="H63" s="137"/>
      <c r="I63" s="137"/>
      <c r="J63" s="137"/>
      <c r="K63" s="137"/>
      <c r="L63" s="137"/>
      <c r="M63" s="137"/>
      <c r="N63" s="137"/>
      <c r="O63" s="137"/>
      <c r="P63" s="332">
        <f>'１報告書'!$P$204</f>
        <v>0</v>
      </c>
      <c r="Q63" s="137" t="s">
        <v>480</v>
      </c>
      <c r="R63" s="137"/>
      <c r="S63" s="137"/>
      <c r="T63" s="332">
        <f>'１報告書'!$T$204</f>
        <v>0</v>
      </c>
      <c r="U63" s="137" t="s">
        <v>24</v>
      </c>
      <c r="V63" s="137"/>
      <c r="W63" s="137"/>
      <c r="X63" s="137"/>
      <c r="Y63" s="137"/>
      <c r="Z63" s="137"/>
      <c r="AA63" s="137"/>
      <c r="AB63" s="137"/>
      <c r="AC63" s="137"/>
      <c r="AD63" s="137"/>
      <c r="AE63" s="137"/>
      <c r="AF63" s="137"/>
      <c r="AG63" s="137"/>
      <c r="AH63" s="137"/>
      <c r="AI63" s="137"/>
      <c r="AJ63" s="137"/>
      <c r="AK63" s="137"/>
      <c r="AL63" s="137"/>
      <c r="AM63" s="137"/>
      <c r="AN63" s="119"/>
      <c r="AO63" s="119"/>
      <c r="AP63" s="119"/>
      <c r="AQ63" s="119"/>
      <c r="AR63" s="119"/>
      <c r="AS63" s="119"/>
      <c r="AT63" s="119"/>
    </row>
    <row r="64" spans="1:46" ht="2.25" customHeight="1">
      <c r="A64" s="137"/>
      <c r="B64" s="137"/>
      <c r="C64" s="137"/>
      <c r="D64" s="137"/>
      <c r="E64" s="137"/>
      <c r="F64" s="137"/>
      <c r="G64" s="137"/>
      <c r="H64" s="137"/>
      <c r="I64" s="137"/>
      <c r="J64" s="137"/>
      <c r="K64" s="137"/>
      <c r="L64" s="137"/>
      <c r="M64" s="137"/>
      <c r="N64" s="137"/>
      <c r="O64" s="137"/>
      <c r="P64" s="333"/>
      <c r="Q64" s="137"/>
      <c r="R64" s="137"/>
      <c r="S64" s="137"/>
      <c r="T64" s="333"/>
      <c r="U64" s="137"/>
      <c r="V64" s="137"/>
      <c r="W64" s="137"/>
      <c r="X64" s="137"/>
      <c r="Y64" s="137"/>
      <c r="Z64" s="137"/>
      <c r="AA64" s="137"/>
      <c r="AB64" s="137"/>
      <c r="AC64" s="137"/>
      <c r="AD64" s="137"/>
      <c r="AE64" s="137"/>
      <c r="AF64" s="137"/>
      <c r="AG64" s="137"/>
      <c r="AH64" s="137"/>
      <c r="AI64" s="137"/>
      <c r="AJ64" s="137"/>
      <c r="AK64" s="137"/>
      <c r="AL64" s="137"/>
      <c r="AM64" s="137"/>
      <c r="AN64" s="119"/>
      <c r="AO64" s="119"/>
      <c r="AP64" s="119"/>
      <c r="AQ64" s="119"/>
      <c r="AR64" s="119"/>
      <c r="AS64" s="119"/>
      <c r="AT64" s="119"/>
    </row>
    <row r="65" spans="1:46" ht="12" customHeight="1">
      <c r="A65" s="137"/>
      <c r="B65" s="137" t="s">
        <v>196</v>
      </c>
      <c r="C65" s="137"/>
      <c r="D65" s="137"/>
      <c r="E65" s="137"/>
      <c r="F65" s="137"/>
      <c r="G65" s="137"/>
      <c r="H65" s="137"/>
      <c r="I65" s="137"/>
      <c r="J65" s="137"/>
      <c r="K65" s="137"/>
      <c r="L65" s="137"/>
      <c r="M65" s="137"/>
      <c r="N65" s="137"/>
      <c r="O65" s="137"/>
      <c r="P65" s="332">
        <f>'１報告書'!$P$206</f>
        <v>0</v>
      </c>
      <c r="Q65" s="137" t="s">
        <v>480</v>
      </c>
      <c r="R65" s="137"/>
      <c r="S65" s="137"/>
      <c r="T65" s="332">
        <f>'１報告書'!$T$206</f>
        <v>0</v>
      </c>
      <c r="U65" s="137" t="s">
        <v>24</v>
      </c>
      <c r="V65" s="137"/>
      <c r="W65" s="137"/>
      <c r="X65" s="137"/>
      <c r="Y65" s="137"/>
      <c r="Z65" s="137"/>
      <c r="AA65" s="137"/>
      <c r="AB65" s="137"/>
      <c r="AC65" s="137"/>
      <c r="AD65" s="137"/>
      <c r="AE65" s="137"/>
      <c r="AF65" s="137"/>
      <c r="AG65" s="137"/>
      <c r="AH65" s="137"/>
      <c r="AI65" s="137"/>
      <c r="AJ65" s="137"/>
      <c r="AK65" s="137"/>
      <c r="AL65" s="137"/>
      <c r="AM65" s="137"/>
      <c r="AN65" s="119"/>
      <c r="AO65" s="119"/>
      <c r="AP65" s="119"/>
      <c r="AQ65" s="119"/>
      <c r="AR65" s="119"/>
      <c r="AS65" s="119"/>
      <c r="AT65" s="119"/>
    </row>
    <row r="66" spans="1:46" ht="2.25" customHeight="1">
      <c r="A66" s="137"/>
      <c r="B66" s="137"/>
      <c r="C66" s="137"/>
      <c r="D66" s="137"/>
      <c r="E66" s="137"/>
      <c r="F66" s="137"/>
      <c r="G66" s="137"/>
      <c r="H66" s="137"/>
      <c r="I66" s="137"/>
      <c r="J66" s="137"/>
      <c r="K66" s="137"/>
      <c r="L66" s="137"/>
      <c r="M66" s="137"/>
      <c r="N66" s="137"/>
      <c r="O66" s="137"/>
      <c r="P66" s="356"/>
      <c r="Q66" s="137"/>
      <c r="R66" s="137"/>
      <c r="S66" s="137"/>
      <c r="T66" s="356"/>
      <c r="U66" s="137"/>
      <c r="V66" s="137"/>
      <c r="W66" s="137"/>
      <c r="X66" s="137"/>
      <c r="Y66" s="137"/>
      <c r="Z66" s="137"/>
      <c r="AA66" s="137"/>
      <c r="AB66" s="137"/>
      <c r="AC66" s="137"/>
      <c r="AD66" s="137"/>
      <c r="AE66" s="137"/>
      <c r="AF66" s="137"/>
      <c r="AG66" s="137"/>
      <c r="AH66" s="137"/>
      <c r="AI66" s="137"/>
      <c r="AJ66" s="137"/>
      <c r="AK66" s="137"/>
      <c r="AL66" s="137"/>
      <c r="AM66" s="137"/>
      <c r="AN66" s="119"/>
      <c r="AO66" s="119"/>
      <c r="AP66" s="119"/>
      <c r="AQ66" s="119"/>
      <c r="AR66" s="119"/>
      <c r="AS66" s="119"/>
      <c r="AT66" s="119"/>
    </row>
    <row r="67" spans="1:46">
      <c r="A67" s="137"/>
      <c r="B67" s="137" t="s">
        <v>705</v>
      </c>
      <c r="C67" s="137"/>
      <c r="D67" s="137"/>
      <c r="E67" s="137"/>
      <c r="F67" s="137"/>
      <c r="G67" s="137"/>
      <c r="H67" s="137"/>
      <c r="I67" s="137"/>
      <c r="J67" s="137"/>
      <c r="K67" s="340"/>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137"/>
      <c r="AN67" s="119"/>
      <c r="AO67" s="119"/>
      <c r="AP67" s="119"/>
      <c r="AQ67" s="119"/>
      <c r="AR67" s="119"/>
      <c r="AS67" s="119"/>
      <c r="AT67" s="119"/>
    </row>
    <row r="68" spans="1:46" ht="2.25" customHeight="1">
      <c r="A68" s="306"/>
      <c r="B68" s="306"/>
      <c r="C68" s="306"/>
      <c r="D68" s="306"/>
      <c r="E68" s="306"/>
      <c r="F68" s="306"/>
      <c r="G68" s="306"/>
      <c r="H68" s="306"/>
      <c r="I68" s="306"/>
      <c r="J68" s="306"/>
      <c r="K68" s="306"/>
      <c r="L68" s="306"/>
      <c r="M68" s="306"/>
      <c r="N68" s="306"/>
      <c r="O68" s="306"/>
      <c r="P68" s="357"/>
      <c r="Q68" s="137"/>
      <c r="R68" s="137"/>
      <c r="S68" s="137"/>
      <c r="T68" s="306"/>
      <c r="U68" s="306"/>
      <c r="V68" s="306"/>
      <c r="W68" s="306"/>
      <c r="X68" s="306"/>
      <c r="Y68" s="306"/>
      <c r="Z68" s="306"/>
      <c r="AA68" s="306"/>
      <c r="AB68" s="306"/>
      <c r="AC68" s="306"/>
      <c r="AD68" s="306"/>
      <c r="AE68" s="306"/>
      <c r="AF68" s="306"/>
      <c r="AG68" s="119"/>
      <c r="AH68" s="119"/>
      <c r="AI68" s="119"/>
      <c r="AJ68" s="119"/>
      <c r="AK68" s="119"/>
      <c r="AL68" s="119"/>
      <c r="AM68" s="119"/>
      <c r="AN68" s="119"/>
      <c r="AO68" s="119"/>
      <c r="AP68" s="119"/>
      <c r="AQ68" s="119"/>
      <c r="AR68" s="119"/>
      <c r="AS68" s="119"/>
      <c r="AT68" s="119"/>
    </row>
    <row r="69" spans="1:46">
      <c r="A69" s="137"/>
      <c r="B69" s="137" t="s">
        <v>195</v>
      </c>
      <c r="C69" s="137"/>
      <c r="D69" s="137"/>
      <c r="E69" s="137"/>
      <c r="F69" s="137"/>
      <c r="G69" s="137"/>
      <c r="H69" s="137"/>
      <c r="I69" s="137"/>
      <c r="J69" s="137"/>
      <c r="K69" s="332">
        <f>'１報告書'!$K$208</f>
        <v>0</v>
      </c>
      <c r="L69" s="137" t="s">
        <v>47</v>
      </c>
      <c r="M69" s="137"/>
      <c r="N69" s="137"/>
      <c r="O69" s="137"/>
      <c r="P69" s="332">
        <f>'１報告書'!$P$208</f>
        <v>0</v>
      </c>
      <c r="Q69" s="137" t="s">
        <v>425</v>
      </c>
      <c r="R69" s="137"/>
      <c r="S69" s="137"/>
      <c r="T69" s="137"/>
      <c r="U69" s="137" t="s">
        <v>206</v>
      </c>
      <c r="V69" s="347" t="str">
        <f>IF('１報告書'!U208&lt;&gt;"",'１報告書'!U208,"")</f>
        <v/>
      </c>
      <c r="W69" s="347"/>
      <c r="X69" s="326" t="str">
        <f>IF('１報告書'!BH208&lt;&gt;"",'１報告書'!BH208,"")</f>
        <v/>
      </c>
      <c r="Y69" s="326"/>
      <c r="Z69" s="137" t="s">
        <v>331</v>
      </c>
      <c r="AA69" s="326" t="str">
        <f>IF('１報告書'!BK208&lt;&gt;"",'１報告書'!BK208,"")</f>
        <v/>
      </c>
      <c r="AB69" s="326"/>
      <c r="AC69" s="137" t="s">
        <v>577</v>
      </c>
      <c r="AD69" s="137" t="s">
        <v>617</v>
      </c>
      <c r="AE69" s="137"/>
      <c r="AF69" s="306"/>
      <c r="AG69" s="137"/>
      <c r="AH69" s="137"/>
      <c r="AI69" s="358"/>
      <c r="AJ69" s="119"/>
      <c r="AK69" s="119"/>
      <c r="AL69" s="119"/>
      <c r="AM69" s="119"/>
      <c r="AN69" s="119"/>
      <c r="AO69" s="119"/>
    </row>
    <row r="70" spans="1:46" s="119" customFormat="1" ht="2.25" customHeight="1">
      <c r="A70" s="306"/>
      <c r="B70" s="306"/>
      <c r="C70" s="306"/>
      <c r="D70" s="306"/>
      <c r="E70" s="306"/>
      <c r="F70" s="306"/>
      <c r="G70" s="306"/>
      <c r="H70" s="306"/>
      <c r="I70" s="306"/>
      <c r="J70" s="306"/>
      <c r="K70" s="341"/>
      <c r="L70" s="306"/>
      <c r="M70" s="306"/>
      <c r="N70" s="306"/>
      <c r="O70" s="306"/>
      <c r="P70" s="358"/>
      <c r="Q70" s="306"/>
      <c r="R70" s="306"/>
      <c r="S70" s="306"/>
      <c r="T70" s="306"/>
      <c r="U70" s="306"/>
      <c r="V70" s="306"/>
      <c r="W70" s="306"/>
      <c r="X70" s="306"/>
      <c r="Y70" s="306"/>
      <c r="Z70" s="306"/>
      <c r="AA70" s="306"/>
      <c r="AB70" s="306"/>
      <c r="AC70" s="306"/>
      <c r="AD70" s="306"/>
      <c r="AE70" s="306"/>
      <c r="AF70" s="306"/>
      <c r="AG70" s="119"/>
      <c r="AH70" s="119"/>
      <c r="AI70" s="358"/>
      <c r="AJ70" s="119"/>
      <c r="AK70" s="119"/>
      <c r="AL70" s="119"/>
      <c r="AM70" s="119"/>
      <c r="AN70" s="119"/>
      <c r="AO70" s="119"/>
      <c r="AP70" s="119"/>
      <c r="AQ70" s="119"/>
      <c r="AR70" s="119"/>
      <c r="AS70" s="119"/>
      <c r="AT70" s="119"/>
    </row>
    <row r="71" spans="1:46">
      <c r="A71" s="306"/>
      <c r="B71" s="306"/>
      <c r="C71" s="306"/>
      <c r="D71" s="306"/>
      <c r="E71" s="306"/>
      <c r="F71" s="306"/>
      <c r="G71" s="306"/>
      <c r="H71" s="306"/>
      <c r="I71" s="306"/>
      <c r="J71" s="306"/>
      <c r="K71" s="339">
        <f>'１報告書'!$AI$208</f>
        <v>0</v>
      </c>
      <c r="L71" s="137" t="s">
        <v>74</v>
      </c>
      <c r="M71" s="137"/>
      <c r="N71" s="119"/>
      <c r="O71" s="306"/>
      <c r="P71" s="306" t="s">
        <v>538</v>
      </c>
      <c r="Q71" s="306"/>
      <c r="R71" s="306"/>
      <c r="S71" s="306"/>
      <c r="T71" s="361"/>
      <c r="U71" s="364"/>
      <c r="V71" s="364"/>
      <c r="W71" s="364"/>
      <c r="X71" s="364"/>
      <c r="Y71" s="364"/>
      <c r="Z71" s="364"/>
      <c r="AA71" s="364"/>
      <c r="AB71" s="364"/>
      <c r="AC71" s="364"/>
      <c r="AD71" s="364"/>
      <c r="AE71" s="364"/>
      <c r="AF71" s="364"/>
      <c r="AG71" s="364"/>
      <c r="AH71" s="364"/>
      <c r="AI71" s="364"/>
      <c r="AJ71" s="364"/>
      <c r="AK71" s="364"/>
      <c r="AL71" s="364"/>
      <c r="AM71" s="119" t="s">
        <v>540</v>
      </c>
      <c r="AN71" s="119"/>
      <c r="AO71" s="119"/>
      <c r="AP71" s="119"/>
      <c r="AQ71" s="119"/>
      <c r="AR71" s="119"/>
      <c r="AS71" s="119"/>
      <c r="AT71" s="119"/>
    </row>
    <row r="72" spans="1:46" ht="17.25"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78"/>
      <c r="AF72" s="381"/>
      <c r="AG72" s="381"/>
      <c r="AH72" s="381"/>
      <c r="AI72" s="381"/>
      <c r="AJ72" s="381"/>
      <c r="AK72" s="381"/>
      <c r="AL72" s="381"/>
      <c r="AM72" s="119"/>
      <c r="AN72" s="119"/>
      <c r="AO72" s="119"/>
      <c r="AP72" s="119"/>
      <c r="AQ72" s="119"/>
      <c r="AR72" s="119"/>
      <c r="AS72" s="119"/>
      <c r="AT72" s="119"/>
    </row>
    <row r="73" spans="1:46" ht="6"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78"/>
      <c r="AF73" s="381"/>
      <c r="AG73" s="381"/>
      <c r="AH73" s="381"/>
      <c r="AI73" s="381"/>
      <c r="AJ73" s="381"/>
      <c r="AK73" s="381"/>
      <c r="AL73" s="381"/>
      <c r="AM73" s="119"/>
      <c r="AN73" s="119"/>
      <c r="AO73" s="119"/>
      <c r="AP73" s="119"/>
      <c r="AQ73" s="119"/>
      <c r="AR73" s="119"/>
      <c r="AS73" s="119"/>
      <c r="AT73" s="119"/>
    </row>
    <row r="74" spans="1:46">
      <c r="A74" s="310" t="s">
        <v>169</v>
      </c>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82"/>
      <c r="AG74" s="382"/>
      <c r="AH74" s="382"/>
      <c r="AI74" s="382"/>
      <c r="AJ74" s="382"/>
      <c r="AK74" s="382"/>
      <c r="AL74" s="382"/>
      <c r="AM74" s="382"/>
    </row>
    <row r="75" spans="1:46" ht="12.75" customHeight="1">
      <c r="A75" s="311" t="s">
        <v>439</v>
      </c>
      <c r="B75" s="311"/>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86"/>
      <c r="AH75" s="386"/>
      <c r="AI75" s="386"/>
      <c r="AJ75" s="386"/>
      <c r="AK75" s="386"/>
      <c r="AL75" s="386"/>
      <c r="AM75" s="386"/>
    </row>
    <row r="76" spans="1:46">
      <c r="A76" s="306" t="s">
        <v>282</v>
      </c>
      <c r="B76" s="306"/>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119"/>
      <c r="AH76" s="119"/>
      <c r="AI76" s="119"/>
      <c r="AJ76" s="119"/>
      <c r="AK76" s="119"/>
      <c r="AL76" s="119"/>
      <c r="AM76" s="119"/>
    </row>
    <row r="77" spans="1:46">
      <c r="A77" s="137"/>
      <c r="B77" s="137" t="s">
        <v>707</v>
      </c>
      <c r="C77" s="137"/>
      <c r="D77" s="137"/>
      <c r="E77" s="137"/>
      <c r="F77" s="137"/>
      <c r="G77" s="137"/>
      <c r="H77" s="137"/>
      <c r="I77" s="137"/>
      <c r="J77" s="137"/>
      <c r="K77" s="137"/>
      <c r="L77" s="332">
        <f>'１報告書'!$L$68</f>
        <v>0</v>
      </c>
      <c r="M77" s="137" t="s">
        <v>467</v>
      </c>
      <c r="N77" s="137"/>
      <c r="O77" s="137"/>
      <c r="P77" s="137"/>
      <c r="Q77" s="137"/>
      <c r="R77" s="332">
        <f>'１報告書'!$R$68</f>
        <v>0</v>
      </c>
      <c r="S77" s="137" t="s">
        <v>235</v>
      </c>
      <c r="T77" s="137"/>
      <c r="U77" s="137"/>
      <c r="V77" s="137"/>
      <c r="W77" s="137"/>
      <c r="X77" s="137"/>
      <c r="Y77" s="137"/>
      <c r="Z77" s="137"/>
      <c r="AA77" s="137"/>
      <c r="AB77" s="137"/>
      <c r="AC77" s="137"/>
      <c r="AD77" s="137"/>
      <c r="AE77" s="137"/>
      <c r="AF77" s="137"/>
      <c r="AG77" s="137"/>
      <c r="AH77" s="137"/>
      <c r="AI77" s="137"/>
      <c r="AJ77" s="137"/>
      <c r="AK77" s="137"/>
      <c r="AL77" s="137"/>
      <c r="AM77" s="137"/>
    </row>
    <row r="78" spans="1:46" ht="2.25" customHeight="1">
      <c r="A78" s="137"/>
      <c r="B78" s="137"/>
      <c r="C78" s="137"/>
      <c r="D78" s="137"/>
      <c r="E78" s="137"/>
      <c r="F78" s="137"/>
      <c r="G78" s="137"/>
      <c r="H78" s="137"/>
      <c r="I78" s="137"/>
      <c r="J78" s="137"/>
      <c r="K78" s="137"/>
      <c r="L78" s="333"/>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row>
    <row r="79" spans="1:46">
      <c r="A79" s="137"/>
      <c r="B79" s="137" t="s">
        <v>394</v>
      </c>
      <c r="C79" s="137"/>
      <c r="D79" s="137"/>
      <c r="E79" s="137"/>
      <c r="F79" s="137"/>
      <c r="G79" s="137"/>
      <c r="H79" s="137"/>
      <c r="I79" s="137"/>
      <c r="J79" s="137"/>
      <c r="K79" s="137"/>
      <c r="L79" s="332">
        <f>'１報告書'!$L$70</f>
        <v>0</v>
      </c>
      <c r="M79" s="346" t="s">
        <v>586</v>
      </c>
      <c r="N79" s="119"/>
      <c r="O79" s="119"/>
      <c r="P79" s="336" t="str">
        <f>IF('１報告書'!$P$70&lt;&gt;"",'１報告書'!$P$70,"")</f>
        <v/>
      </c>
      <c r="Q79" s="336"/>
      <c r="R79" s="336"/>
      <c r="S79" s="336"/>
      <c r="T79" s="336"/>
      <c r="U79" s="336"/>
      <c r="V79" s="336"/>
      <c r="W79" s="119" t="s">
        <v>540</v>
      </c>
      <c r="X79" s="119"/>
      <c r="Y79" s="137"/>
      <c r="Z79" s="137"/>
      <c r="AA79" s="137"/>
      <c r="AB79" s="137"/>
      <c r="AC79" s="137"/>
      <c r="AD79" s="137"/>
      <c r="AE79" s="137"/>
      <c r="AF79" s="332">
        <f>'１報告書'!$AF$70</f>
        <v>0</v>
      </c>
      <c r="AG79" s="137" t="s">
        <v>445</v>
      </c>
      <c r="AH79" s="137"/>
      <c r="AI79" s="137"/>
      <c r="AJ79" s="137"/>
      <c r="AK79" s="137"/>
      <c r="AL79" s="137"/>
      <c r="AM79" s="137"/>
    </row>
    <row r="80" spans="1:46">
      <c r="A80" s="312"/>
      <c r="B80" s="312" t="s">
        <v>440</v>
      </c>
      <c r="C80" s="312"/>
      <c r="D80" s="312"/>
      <c r="E80" s="312"/>
      <c r="F80" s="312"/>
      <c r="G80" s="312"/>
      <c r="H80" s="312"/>
      <c r="I80" s="312"/>
      <c r="J80" s="312"/>
      <c r="K80" s="342" t="str">
        <f>IF('１報告書'!$K$73&lt;&gt;"",'１報告書'!$K$73,"")</f>
        <v/>
      </c>
      <c r="L80" s="342"/>
      <c r="M80" s="342"/>
      <c r="N80" s="342"/>
      <c r="O80" s="342"/>
      <c r="P80" s="342"/>
      <c r="Q80" s="342"/>
      <c r="R80" s="342"/>
      <c r="S80" s="342"/>
      <c r="T80" s="342"/>
      <c r="U80" s="342"/>
      <c r="V80" s="342"/>
      <c r="W80" s="342"/>
      <c r="X80" s="342"/>
      <c r="Y80" s="342"/>
      <c r="Z80" s="342"/>
      <c r="AA80" s="342"/>
      <c r="AB80" s="342"/>
      <c r="AC80" s="342"/>
      <c r="AD80" s="342"/>
      <c r="AE80" s="342"/>
      <c r="AF80" s="342"/>
      <c r="AG80" s="342"/>
      <c r="AH80" s="342"/>
      <c r="AI80" s="342"/>
      <c r="AJ80" s="342"/>
      <c r="AK80" s="342"/>
      <c r="AL80" s="342"/>
      <c r="AM80" s="342"/>
    </row>
    <row r="81" spans="1:39">
      <c r="A81" s="313" t="s">
        <v>367</v>
      </c>
      <c r="B81" s="306"/>
      <c r="C81" s="306"/>
      <c r="D81" s="306"/>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119"/>
      <c r="AH81" s="119"/>
      <c r="AI81" s="119"/>
      <c r="AJ81" s="119"/>
      <c r="AK81" s="119"/>
      <c r="AL81" s="119"/>
      <c r="AM81" s="119"/>
    </row>
    <row r="82" spans="1:39">
      <c r="A82" s="137"/>
      <c r="B82" s="137" t="s">
        <v>469</v>
      </c>
      <c r="C82" s="137"/>
      <c r="D82" s="137"/>
      <c r="E82" s="137"/>
      <c r="F82" s="137"/>
      <c r="G82" s="137"/>
      <c r="H82" s="137"/>
      <c r="I82" s="332">
        <f>'１報告書'!$I$75</f>
        <v>0</v>
      </c>
      <c r="J82" s="137" t="s">
        <v>138</v>
      </c>
      <c r="K82" s="137"/>
      <c r="L82" s="137"/>
      <c r="M82" s="137"/>
      <c r="N82" s="137"/>
      <c r="O82" s="137"/>
      <c r="P82" s="137"/>
      <c r="Q82" s="137"/>
      <c r="R82" s="137"/>
      <c r="S82" s="137"/>
      <c r="T82" s="137"/>
      <c r="U82" s="137"/>
      <c r="V82" s="332">
        <f>'１報告書'!$V$75</f>
        <v>0</v>
      </c>
      <c r="W82" s="137" t="s">
        <v>446</v>
      </c>
      <c r="X82" s="137"/>
      <c r="Y82" s="137"/>
      <c r="Z82" s="137"/>
      <c r="AA82" s="137"/>
      <c r="AB82" s="137"/>
      <c r="AC82" s="137"/>
      <c r="AD82" s="137"/>
      <c r="AE82" s="137"/>
      <c r="AF82" s="137"/>
      <c r="AG82" s="137"/>
      <c r="AH82" s="137"/>
      <c r="AI82" s="137"/>
      <c r="AJ82" s="137"/>
      <c r="AK82" s="137"/>
      <c r="AL82" s="137"/>
      <c r="AM82" s="137"/>
    </row>
    <row r="83" spans="1:39" ht="2.25" customHeight="1">
      <c r="A83" s="137"/>
      <c r="B83" s="137"/>
      <c r="C83" s="137"/>
      <c r="D83" s="137"/>
      <c r="E83" s="137"/>
      <c r="F83" s="137"/>
      <c r="G83" s="137"/>
      <c r="H83" s="137"/>
      <c r="I83" s="333"/>
      <c r="J83" s="137"/>
      <c r="K83" s="137"/>
      <c r="L83" s="137"/>
      <c r="M83" s="137"/>
      <c r="N83" s="137"/>
      <c r="O83" s="350"/>
      <c r="P83" s="137"/>
      <c r="Q83" s="137"/>
      <c r="R83" s="137"/>
      <c r="S83" s="137"/>
      <c r="T83" s="137"/>
      <c r="U83" s="137"/>
      <c r="V83" s="333"/>
      <c r="W83" s="137"/>
      <c r="X83" s="137"/>
      <c r="Y83" s="137"/>
      <c r="Z83" s="137"/>
      <c r="AA83" s="137"/>
      <c r="AB83" s="137"/>
      <c r="AC83" s="137"/>
      <c r="AD83" s="137"/>
      <c r="AE83" s="137"/>
      <c r="AF83" s="137"/>
      <c r="AG83" s="137"/>
      <c r="AH83" s="137"/>
      <c r="AI83" s="137"/>
      <c r="AJ83" s="137"/>
      <c r="AK83" s="137"/>
      <c r="AL83" s="137"/>
      <c r="AM83" s="137"/>
    </row>
    <row r="84" spans="1:39">
      <c r="A84" s="137"/>
      <c r="B84" s="137"/>
      <c r="C84" s="137"/>
      <c r="D84" s="137"/>
      <c r="E84" s="137"/>
      <c r="F84" s="137"/>
      <c r="G84" s="137"/>
      <c r="H84" s="137"/>
      <c r="I84" s="332">
        <f>'１報告書'!$I$77</f>
        <v>0</v>
      </c>
      <c r="J84" s="137" t="s">
        <v>449</v>
      </c>
      <c r="K84" s="137"/>
      <c r="L84" s="137"/>
      <c r="M84" s="137"/>
      <c r="N84" s="137"/>
      <c r="O84" s="137"/>
      <c r="P84" s="137"/>
      <c r="Q84" s="137"/>
      <c r="R84" s="137"/>
      <c r="S84" s="137"/>
      <c r="T84" s="137"/>
      <c r="U84" s="137"/>
      <c r="V84" s="332">
        <f>'１報告書'!$V$77</f>
        <v>0</v>
      </c>
      <c r="W84" s="346" t="s">
        <v>586</v>
      </c>
      <c r="X84" s="119"/>
      <c r="Y84" s="119"/>
      <c r="Z84" s="336" t="str">
        <f>IF('１報告書'!$Z$77&lt;&gt;"",'１報告書'!$Z$77,"")</f>
        <v/>
      </c>
      <c r="AA84" s="336"/>
      <c r="AB84" s="336"/>
      <c r="AC84" s="336"/>
      <c r="AD84" s="336"/>
      <c r="AE84" s="336"/>
      <c r="AF84" s="336"/>
      <c r="AG84" s="336"/>
      <c r="AH84" s="336"/>
      <c r="AI84" s="336"/>
      <c r="AJ84" s="137" t="s">
        <v>540</v>
      </c>
      <c r="AK84" s="137"/>
      <c r="AL84" s="137"/>
      <c r="AM84" s="137"/>
    </row>
    <row r="85" spans="1:39">
      <c r="A85" s="137"/>
      <c r="B85" s="137" t="s">
        <v>185</v>
      </c>
      <c r="C85" s="137"/>
      <c r="D85" s="137"/>
      <c r="E85" s="137"/>
      <c r="F85" s="137"/>
      <c r="G85" s="137"/>
      <c r="H85" s="137" t="s">
        <v>205</v>
      </c>
      <c r="I85" s="137"/>
      <c r="J85" s="137" t="str">
        <f>IF('１報告書'!$J$78&lt;&gt;"",'１報告書'!$J$78,"")</f>
        <v/>
      </c>
      <c r="K85" s="137"/>
      <c r="L85" s="137"/>
      <c r="M85" s="137"/>
      <c r="N85" s="137" t="s">
        <v>603</v>
      </c>
      <c r="O85" s="137"/>
      <c r="P85" s="137"/>
      <c r="Q85" s="137" t="s">
        <v>97</v>
      </c>
      <c r="R85" s="137"/>
      <c r="S85" s="137" t="str">
        <f>IF('１報告書'!$S$78&lt;&gt;"",'１報告書'!$S$78,"")</f>
        <v/>
      </c>
      <c r="T85" s="137"/>
      <c r="U85" s="137"/>
      <c r="V85" s="137"/>
      <c r="W85" s="137" t="s">
        <v>603</v>
      </c>
      <c r="X85" s="137"/>
      <c r="Y85" s="137"/>
      <c r="Z85" s="137"/>
      <c r="AA85" s="137"/>
      <c r="AB85" s="137"/>
      <c r="AC85" s="137"/>
      <c r="AD85" s="137"/>
      <c r="AE85" s="137"/>
      <c r="AF85" s="137"/>
      <c r="AG85" s="137"/>
      <c r="AH85" s="137"/>
      <c r="AI85" s="137"/>
      <c r="AJ85" s="137"/>
      <c r="AK85" s="137"/>
      <c r="AL85" s="137"/>
      <c r="AM85" s="137"/>
    </row>
    <row r="86" spans="1:39">
      <c r="A86" s="137"/>
      <c r="B86" s="137" t="s">
        <v>595</v>
      </c>
      <c r="C86" s="137"/>
      <c r="D86" s="137"/>
      <c r="E86" s="137"/>
      <c r="F86" s="137"/>
      <c r="G86" s="137"/>
      <c r="H86" s="137"/>
      <c r="I86" s="334" t="str">
        <f>IF('１報告書'!$I$79&lt;&gt;"",'１報告書'!$I$79,"")</f>
        <v/>
      </c>
      <c r="J86" s="337"/>
      <c r="K86" s="337"/>
      <c r="L86" s="337"/>
      <c r="M86" s="337"/>
      <c r="N86" s="337"/>
      <c r="O86" s="337"/>
      <c r="P86" s="137" t="s">
        <v>594</v>
      </c>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row>
    <row r="87" spans="1:39">
      <c r="A87" s="137"/>
      <c r="B87" s="137" t="s">
        <v>451</v>
      </c>
      <c r="C87" s="137"/>
      <c r="D87" s="137"/>
      <c r="E87" s="137"/>
      <c r="F87" s="137"/>
      <c r="G87" s="137"/>
      <c r="H87" s="137"/>
      <c r="I87" s="334" t="str">
        <f>IF('１報告書'!$I$80&lt;&gt;"",'１報告書'!$I$80,"")</f>
        <v/>
      </c>
      <c r="J87" s="337"/>
      <c r="K87" s="337"/>
      <c r="L87" s="337"/>
      <c r="M87" s="337"/>
      <c r="N87" s="337"/>
      <c r="O87" s="337"/>
      <c r="P87" s="137" t="s">
        <v>594</v>
      </c>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row>
    <row r="88" spans="1:39">
      <c r="A88" s="312"/>
      <c r="B88" s="312" t="s">
        <v>600</v>
      </c>
      <c r="C88" s="312"/>
      <c r="D88" s="312"/>
      <c r="E88" s="312"/>
      <c r="F88" s="312"/>
      <c r="G88" s="312"/>
      <c r="H88" s="312"/>
      <c r="I88" s="335" t="str">
        <f>IF('１報告書'!$I$81&lt;&gt;"",'１報告書'!$I$81,"")</f>
        <v/>
      </c>
      <c r="J88" s="338"/>
      <c r="K88" s="338"/>
      <c r="L88" s="338"/>
      <c r="M88" s="338"/>
      <c r="N88" s="338"/>
      <c r="O88" s="338"/>
      <c r="P88" s="353" t="s">
        <v>594</v>
      </c>
      <c r="Q88" s="353"/>
      <c r="R88" s="312"/>
      <c r="S88" s="312"/>
      <c r="T88" s="312"/>
      <c r="U88" s="312"/>
      <c r="V88" s="312"/>
      <c r="W88" s="312"/>
      <c r="X88" s="312"/>
      <c r="Y88" s="312"/>
      <c r="Z88" s="312"/>
      <c r="AA88" s="312"/>
      <c r="AB88" s="312"/>
      <c r="AC88" s="312"/>
      <c r="AD88" s="312"/>
      <c r="AE88" s="312"/>
      <c r="AF88" s="312"/>
      <c r="AG88" s="312"/>
      <c r="AH88" s="312"/>
      <c r="AI88" s="312"/>
      <c r="AJ88" s="312"/>
      <c r="AK88" s="312"/>
      <c r="AL88" s="312"/>
      <c r="AM88" s="312"/>
    </row>
    <row r="89" spans="1:39">
      <c r="A89" s="306" t="s">
        <v>442</v>
      </c>
      <c r="B89" s="306"/>
      <c r="C89" s="306"/>
      <c r="D89" s="306"/>
      <c r="E89" s="306"/>
      <c r="F89" s="306"/>
      <c r="G89" s="306"/>
      <c r="H89" s="306"/>
      <c r="I89" s="306"/>
      <c r="J89" s="306"/>
      <c r="K89" s="137"/>
      <c r="L89" s="137"/>
      <c r="M89" s="137"/>
      <c r="N89" s="137"/>
      <c r="O89" s="137"/>
      <c r="P89" s="137"/>
      <c r="Q89" s="137"/>
      <c r="R89" s="137"/>
      <c r="S89" s="137"/>
      <c r="T89" s="362" t="s">
        <v>206</v>
      </c>
      <c r="U89" s="365" t="s">
        <v>374</v>
      </c>
      <c r="V89" s="367"/>
      <c r="W89" s="367"/>
      <c r="X89" s="367"/>
      <c r="Y89" s="367"/>
      <c r="Z89" s="367"/>
      <c r="AA89" s="367"/>
      <c r="AB89" s="367"/>
      <c r="AC89" s="308" t="s">
        <v>540</v>
      </c>
      <c r="AD89" s="362" t="s">
        <v>206</v>
      </c>
      <c r="AE89" s="365" t="s">
        <v>520</v>
      </c>
      <c r="AF89" s="367"/>
      <c r="AG89" s="367"/>
      <c r="AH89" s="367"/>
      <c r="AI89" s="367"/>
      <c r="AJ89" s="384"/>
      <c r="AK89" s="384"/>
      <c r="AL89" s="308" t="s">
        <v>540</v>
      </c>
      <c r="AM89" s="137"/>
    </row>
    <row r="90" spans="1:39">
      <c r="A90" s="137"/>
      <c r="B90" s="137" t="s">
        <v>328</v>
      </c>
      <c r="C90" s="137"/>
      <c r="D90" s="137"/>
      <c r="E90" s="137"/>
      <c r="F90" s="137"/>
      <c r="G90" s="137"/>
      <c r="H90" s="137"/>
      <c r="I90" s="304"/>
      <c r="J90" s="304"/>
      <c r="K90" s="304"/>
      <c r="L90" s="304"/>
      <c r="M90" s="137" t="s">
        <v>206</v>
      </c>
      <c r="N90" s="351" t="str">
        <f>IF('１報告書'!N83&lt;&gt;"",'１報告書'!N83,"")</f>
        <v/>
      </c>
      <c r="O90" s="351"/>
      <c r="P90" s="351"/>
      <c r="Q90" s="353" t="s">
        <v>487</v>
      </c>
      <c r="R90" s="353"/>
      <c r="S90" s="353"/>
      <c r="T90" s="363" t="s">
        <v>206</v>
      </c>
      <c r="U90" s="366" t="str">
        <f>IF('１報告書'!U83&lt;&gt;"",'１報告書'!U83,"")</f>
        <v/>
      </c>
      <c r="V90" s="366"/>
      <c r="W90" s="366"/>
      <c r="X90" s="366"/>
      <c r="Y90" s="366"/>
      <c r="Z90" s="366"/>
      <c r="AA90" s="366"/>
      <c r="AB90" s="366"/>
      <c r="AC90" s="374" t="s">
        <v>540</v>
      </c>
      <c r="AD90" s="363" t="s">
        <v>206</v>
      </c>
      <c r="AE90" s="379" t="str">
        <f>IF('１報告書'!AE83&lt;&gt;"",'１報告書'!AE83,"")</f>
        <v/>
      </c>
      <c r="AF90" s="379"/>
      <c r="AG90" s="379"/>
      <c r="AH90" s="379"/>
      <c r="AI90" s="379"/>
      <c r="AJ90" s="379"/>
      <c r="AK90" s="137" t="s">
        <v>594</v>
      </c>
      <c r="AL90" s="355" t="s">
        <v>540</v>
      </c>
      <c r="AM90" s="137"/>
    </row>
    <row r="91" spans="1:39">
      <c r="A91" s="137"/>
      <c r="B91" s="137"/>
      <c r="C91" s="137"/>
      <c r="D91" s="137"/>
      <c r="E91" s="137"/>
      <c r="F91" s="137"/>
      <c r="G91" s="137"/>
      <c r="H91" s="137"/>
      <c r="I91" s="137"/>
      <c r="J91" s="137"/>
      <c r="K91" s="137"/>
      <c r="L91" s="137"/>
      <c r="M91" s="137"/>
      <c r="N91" s="352"/>
      <c r="O91" s="352"/>
      <c r="P91" s="352"/>
      <c r="Q91" s="353"/>
      <c r="R91" s="353"/>
      <c r="S91" s="353"/>
      <c r="T91" s="363" t="s">
        <v>206</v>
      </c>
      <c r="U91" s="366" t="str">
        <f>IF('１報告書'!U84&lt;&gt;"",'１報告書'!U84,"")</f>
        <v/>
      </c>
      <c r="V91" s="366"/>
      <c r="W91" s="366"/>
      <c r="X91" s="366"/>
      <c r="Y91" s="366"/>
      <c r="Z91" s="366"/>
      <c r="AA91" s="366"/>
      <c r="AB91" s="366"/>
      <c r="AC91" s="374" t="s">
        <v>540</v>
      </c>
      <c r="AD91" s="363" t="s">
        <v>206</v>
      </c>
      <c r="AE91" s="379" t="str">
        <f>IF('１報告書'!AE84&lt;&gt;"",'１報告書'!AE84,"")</f>
        <v/>
      </c>
      <c r="AF91" s="379"/>
      <c r="AG91" s="379"/>
      <c r="AH91" s="379"/>
      <c r="AI91" s="379"/>
      <c r="AJ91" s="379"/>
      <c r="AK91" s="137" t="s">
        <v>594</v>
      </c>
      <c r="AL91" s="355" t="s">
        <v>540</v>
      </c>
      <c r="AM91" s="137"/>
    </row>
    <row r="92" spans="1:39">
      <c r="A92" s="137"/>
      <c r="B92" s="137"/>
      <c r="C92" s="137"/>
      <c r="D92" s="137"/>
      <c r="E92" s="137"/>
      <c r="F92" s="137"/>
      <c r="G92" s="137"/>
      <c r="H92" s="137"/>
      <c r="I92" s="304"/>
      <c r="J92" s="304"/>
      <c r="K92" s="304"/>
      <c r="L92" s="304"/>
      <c r="M92" s="137" t="s">
        <v>206</v>
      </c>
      <c r="N92" s="351" t="str">
        <f>IF('１報告書'!N85&lt;&gt;"",'１報告書'!N85,"")</f>
        <v/>
      </c>
      <c r="O92" s="351"/>
      <c r="P92" s="351"/>
      <c r="Q92" s="353" t="s">
        <v>487</v>
      </c>
      <c r="R92" s="353"/>
      <c r="S92" s="353"/>
      <c r="T92" s="363" t="s">
        <v>206</v>
      </c>
      <c r="U92" s="366" t="str">
        <f>IF('１報告書'!U85&lt;&gt;"",'１報告書'!U85,"")</f>
        <v/>
      </c>
      <c r="V92" s="366"/>
      <c r="W92" s="366"/>
      <c r="X92" s="366"/>
      <c r="Y92" s="366"/>
      <c r="Z92" s="366"/>
      <c r="AA92" s="366"/>
      <c r="AB92" s="366"/>
      <c r="AC92" s="374" t="s">
        <v>540</v>
      </c>
      <c r="AD92" s="363" t="s">
        <v>206</v>
      </c>
      <c r="AE92" s="379" t="str">
        <f>IF('１報告書'!AE85&lt;&gt;"",'１報告書'!AE85,"")</f>
        <v/>
      </c>
      <c r="AF92" s="379"/>
      <c r="AG92" s="379"/>
      <c r="AH92" s="379"/>
      <c r="AI92" s="379"/>
      <c r="AJ92" s="379"/>
      <c r="AK92" s="137" t="s">
        <v>594</v>
      </c>
      <c r="AL92" s="355" t="s">
        <v>540</v>
      </c>
      <c r="AM92" s="137"/>
    </row>
    <row r="93" spans="1:39">
      <c r="A93" s="137"/>
      <c r="B93" s="137"/>
      <c r="C93" s="137"/>
      <c r="D93" s="137"/>
      <c r="E93" s="137"/>
      <c r="F93" s="137"/>
      <c r="G93" s="137"/>
      <c r="H93" s="137"/>
      <c r="I93" s="137"/>
      <c r="J93" s="137"/>
      <c r="K93" s="137"/>
      <c r="L93" s="137"/>
      <c r="M93" s="137"/>
      <c r="N93" s="352"/>
      <c r="O93" s="352"/>
      <c r="P93" s="352"/>
      <c r="Q93" s="353"/>
      <c r="R93" s="353"/>
      <c r="S93" s="353"/>
      <c r="T93" s="363" t="s">
        <v>206</v>
      </c>
      <c r="U93" s="366" t="str">
        <f>IF('１報告書'!U86&lt;&gt;"",'１報告書'!U86,"")</f>
        <v/>
      </c>
      <c r="V93" s="366"/>
      <c r="W93" s="366"/>
      <c r="X93" s="366"/>
      <c r="Y93" s="366"/>
      <c r="Z93" s="366"/>
      <c r="AA93" s="366"/>
      <c r="AB93" s="366"/>
      <c r="AC93" s="374" t="s">
        <v>540</v>
      </c>
      <c r="AD93" s="363" t="s">
        <v>206</v>
      </c>
      <c r="AE93" s="379" t="str">
        <f>IF('１報告書'!AE86&lt;&gt;"",'１報告書'!AE86,"")</f>
        <v/>
      </c>
      <c r="AF93" s="379"/>
      <c r="AG93" s="379"/>
      <c r="AH93" s="379"/>
      <c r="AI93" s="379"/>
      <c r="AJ93" s="379"/>
      <c r="AK93" s="137" t="s">
        <v>594</v>
      </c>
      <c r="AL93" s="355" t="s">
        <v>540</v>
      </c>
      <c r="AM93" s="137"/>
    </row>
    <row r="94" spans="1:39">
      <c r="A94" s="137"/>
      <c r="B94" s="137"/>
      <c r="C94" s="137"/>
      <c r="D94" s="137"/>
      <c r="E94" s="137"/>
      <c r="F94" s="137"/>
      <c r="G94" s="137"/>
      <c r="H94" s="137"/>
      <c r="I94" s="304"/>
      <c r="J94" s="304"/>
      <c r="K94" s="304"/>
      <c r="L94" s="304"/>
      <c r="M94" s="137" t="s">
        <v>206</v>
      </c>
      <c r="N94" s="351" t="str">
        <f>IF('１報告書'!N87&lt;&gt;"",'１報告書'!N87,"")</f>
        <v/>
      </c>
      <c r="O94" s="351"/>
      <c r="P94" s="351"/>
      <c r="Q94" s="353" t="s">
        <v>487</v>
      </c>
      <c r="R94" s="353"/>
      <c r="S94" s="353"/>
      <c r="T94" s="363" t="s">
        <v>206</v>
      </c>
      <c r="U94" s="366" t="str">
        <f>IF('１報告書'!U87&lt;&gt;"",'１報告書'!U87,"")</f>
        <v/>
      </c>
      <c r="V94" s="366"/>
      <c r="W94" s="366"/>
      <c r="X94" s="366"/>
      <c r="Y94" s="366"/>
      <c r="Z94" s="366"/>
      <c r="AA94" s="366"/>
      <c r="AB94" s="366"/>
      <c r="AC94" s="374" t="s">
        <v>540</v>
      </c>
      <c r="AD94" s="363" t="s">
        <v>206</v>
      </c>
      <c r="AE94" s="379" t="str">
        <f>IF('１報告書'!AE87&lt;&gt;"",'１報告書'!AE87,"")</f>
        <v/>
      </c>
      <c r="AF94" s="379"/>
      <c r="AG94" s="379"/>
      <c r="AH94" s="379"/>
      <c r="AI94" s="379"/>
      <c r="AJ94" s="379"/>
      <c r="AK94" s="137" t="s">
        <v>594</v>
      </c>
      <c r="AL94" s="355" t="s">
        <v>540</v>
      </c>
      <c r="AM94" s="137"/>
    </row>
    <row r="95" spans="1:39">
      <c r="A95" s="137"/>
      <c r="B95" s="137"/>
      <c r="C95" s="137"/>
      <c r="D95" s="137"/>
      <c r="E95" s="137"/>
      <c r="F95" s="137"/>
      <c r="G95" s="137"/>
      <c r="H95" s="137"/>
      <c r="I95" s="137"/>
      <c r="J95" s="137"/>
      <c r="K95" s="137"/>
      <c r="L95" s="137"/>
      <c r="M95" s="137"/>
      <c r="N95" s="352"/>
      <c r="O95" s="352"/>
      <c r="P95" s="352"/>
      <c r="Q95" s="353"/>
      <c r="R95" s="353"/>
      <c r="S95" s="353"/>
      <c r="T95" s="363" t="s">
        <v>206</v>
      </c>
      <c r="U95" s="366" t="str">
        <f>IF('１報告書'!U88&lt;&gt;"",'１報告書'!U88,"")</f>
        <v/>
      </c>
      <c r="V95" s="366"/>
      <c r="W95" s="366"/>
      <c r="X95" s="366"/>
      <c r="Y95" s="366"/>
      <c r="Z95" s="366"/>
      <c r="AA95" s="366"/>
      <c r="AB95" s="366"/>
      <c r="AC95" s="374" t="s">
        <v>540</v>
      </c>
      <c r="AD95" s="363" t="s">
        <v>206</v>
      </c>
      <c r="AE95" s="379" t="str">
        <f>IF('１報告書'!AE88&lt;&gt;"",'１報告書'!AE88,"")</f>
        <v/>
      </c>
      <c r="AF95" s="379"/>
      <c r="AG95" s="379"/>
      <c r="AH95" s="379"/>
      <c r="AI95" s="379"/>
      <c r="AJ95" s="379"/>
      <c r="AK95" s="137" t="s">
        <v>594</v>
      </c>
      <c r="AL95" s="355" t="s">
        <v>540</v>
      </c>
      <c r="AM95" s="137"/>
    </row>
    <row r="96" spans="1:39">
      <c r="A96" s="137"/>
      <c r="B96" s="137"/>
      <c r="C96" s="137"/>
      <c r="D96" s="137"/>
      <c r="E96" s="137"/>
      <c r="F96" s="137"/>
      <c r="G96" s="137"/>
      <c r="H96" s="137"/>
      <c r="I96" s="304"/>
      <c r="J96" s="304"/>
      <c r="K96" s="304"/>
      <c r="L96" s="304"/>
      <c r="M96" s="137" t="s">
        <v>206</v>
      </c>
      <c r="N96" s="351" t="str">
        <f>IF('１報告書'!N89&lt;&gt;"",'１報告書'!N89,"")</f>
        <v/>
      </c>
      <c r="O96" s="351"/>
      <c r="P96" s="351"/>
      <c r="Q96" s="353" t="s">
        <v>487</v>
      </c>
      <c r="R96" s="353"/>
      <c r="S96" s="353"/>
      <c r="T96" s="363" t="s">
        <v>206</v>
      </c>
      <c r="U96" s="366" t="str">
        <f>IF('１報告書'!U89&lt;&gt;"",'１報告書'!U89,"")</f>
        <v/>
      </c>
      <c r="V96" s="366"/>
      <c r="W96" s="366"/>
      <c r="X96" s="366"/>
      <c r="Y96" s="366"/>
      <c r="Z96" s="366"/>
      <c r="AA96" s="366"/>
      <c r="AB96" s="366"/>
      <c r="AC96" s="374" t="s">
        <v>540</v>
      </c>
      <c r="AD96" s="363" t="s">
        <v>206</v>
      </c>
      <c r="AE96" s="379" t="str">
        <f>IF('１報告書'!AE89&lt;&gt;"",'１報告書'!AE89,"")</f>
        <v/>
      </c>
      <c r="AF96" s="379"/>
      <c r="AG96" s="379"/>
      <c r="AH96" s="379"/>
      <c r="AI96" s="379"/>
      <c r="AJ96" s="379"/>
      <c r="AK96" s="137" t="s">
        <v>594</v>
      </c>
      <c r="AL96" s="355" t="s">
        <v>540</v>
      </c>
      <c r="AM96" s="137"/>
    </row>
    <row r="97" spans="1:47">
      <c r="A97" s="137"/>
      <c r="B97" s="137"/>
      <c r="C97" s="137"/>
      <c r="D97" s="137"/>
      <c r="E97" s="137"/>
      <c r="F97" s="137"/>
      <c r="G97" s="137"/>
      <c r="H97" s="137"/>
      <c r="I97" s="304"/>
      <c r="J97" s="304"/>
      <c r="K97" s="304"/>
      <c r="L97" s="304"/>
      <c r="M97" s="137"/>
      <c r="N97" s="352"/>
      <c r="O97" s="352"/>
      <c r="P97" s="352"/>
      <c r="Q97" s="353"/>
      <c r="R97" s="353"/>
      <c r="S97" s="353"/>
      <c r="T97" s="363" t="s">
        <v>206</v>
      </c>
      <c r="U97" s="366" t="str">
        <f>IF('１報告書'!U90&lt;&gt;"",'１報告書'!U90,"")</f>
        <v/>
      </c>
      <c r="V97" s="366"/>
      <c r="W97" s="366"/>
      <c r="X97" s="366"/>
      <c r="Y97" s="366"/>
      <c r="Z97" s="366"/>
      <c r="AA97" s="366"/>
      <c r="AB97" s="366"/>
      <c r="AC97" s="374" t="s">
        <v>540</v>
      </c>
      <c r="AD97" s="363" t="s">
        <v>206</v>
      </c>
      <c r="AE97" s="379" t="str">
        <f>IF('１報告書'!AE90&lt;&gt;"",'１報告書'!AE90,"")</f>
        <v/>
      </c>
      <c r="AF97" s="379"/>
      <c r="AG97" s="379"/>
      <c r="AH97" s="379"/>
      <c r="AI97" s="379"/>
      <c r="AJ97" s="379"/>
      <c r="AK97" s="137" t="s">
        <v>594</v>
      </c>
      <c r="AL97" s="355" t="s">
        <v>540</v>
      </c>
      <c r="AM97" s="137"/>
    </row>
    <row r="98" spans="1:47">
      <c r="A98" s="137"/>
      <c r="B98" s="137"/>
      <c r="C98" s="137"/>
      <c r="D98" s="137"/>
      <c r="E98" s="137"/>
      <c r="F98" s="137"/>
      <c r="G98" s="137"/>
      <c r="H98" s="137"/>
      <c r="I98" s="304"/>
      <c r="J98" s="304"/>
      <c r="K98" s="304"/>
      <c r="L98" s="304"/>
      <c r="M98" s="137" t="s">
        <v>206</v>
      </c>
      <c r="N98" s="351" t="str">
        <f>IF('１報告書'!N91&lt;&gt;"",'１報告書'!N91,"")</f>
        <v/>
      </c>
      <c r="O98" s="351"/>
      <c r="P98" s="351"/>
      <c r="Q98" s="353" t="s">
        <v>487</v>
      </c>
      <c r="R98" s="353"/>
      <c r="S98" s="353"/>
      <c r="T98" s="363" t="s">
        <v>206</v>
      </c>
      <c r="U98" s="366" t="str">
        <f>IF('１報告書'!U91&lt;&gt;"",'１報告書'!U91,"")</f>
        <v/>
      </c>
      <c r="V98" s="366"/>
      <c r="W98" s="366"/>
      <c r="X98" s="366"/>
      <c r="Y98" s="366"/>
      <c r="Z98" s="366"/>
      <c r="AA98" s="366"/>
      <c r="AB98" s="366"/>
      <c r="AC98" s="374" t="s">
        <v>540</v>
      </c>
      <c r="AD98" s="363" t="s">
        <v>206</v>
      </c>
      <c r="AE98" s="379" t="str">
        <f>IF('１報告書'!AE91&lt;&gt;"",'１報告書'!AE91,"")</f>
        <v/>
      </c>
      <c r="AF98" s="379"/>
      <c r="AG98" s="379"/>
      <c r="AH98" s="379"/>
      <c r="AI98" s="379"/>
      <c r="AJ98" s="379"/>
      <c r="AK98" s="137" t="s">
        <v>594</v>
      </c>
      <c r="AL98" s="355" t="s">
        <v>540</v>
      </c>
      <c r="AM98" s="137"/>
    </row>
    <row r="99" spans="1:47">
      <c r="A99" s="137"/>
      <c r="B99" s="137"/>
      <c r="C99" s="137"/>
      <c r="D99" s="137"/>
      <c r="E99" s="137"/>
      <c r="F99" s="137"/>
      <c r="G99" s="137"/>
      <c r="H99" s="137"/>
      <c r="I99" s="304"/>
      <c r="J99" s="304"/>
      <c r="K99" s="304"/>
      <c r="L99" s="304"/>
      <c r="M99" s="137"/>
      <c r="N99" s="352"/>
      <c r="O99" s="352"/>
      <c r="P99" s="352"/>
      <c r="Q99" s="353"/>
      <c r="R99" s="353"/>
      <c r="S99" s="353"/>
      <c r="T99" s="363" t="s">
        <v>206</v>
      </c>
      <c r="U99" s="366" t="str">
        <f>IF('１報告書'!U92&lt;&gt;"",'１報告書'!U92,"")</f>
        <v/>
      </c>
      <c r="V99" s="366"/>
      <c r="W99" s="366"/>
      <c r="X99" s="366"/>
      <c r="Y99" s="366"/>
      <c r="Z99" s="366"/>
      <c r="AA99" s="366"/>
      <c r="AB99" s="366"/>
      <c r="AC99" s="374" t="s">
        <v>540</v>
      </c>
      <c r="AD99" s="363" t="s">
        <v>206</v>
      </c>
      <c r="AE99" s="379" t="str">
        <f>IF('１報告書'!AE92&lt;&gt;"",'１報告書'!AE92,"")</f>
        <v/>
      </c>
      <c r="AF99" s="379"/>
      <c r="AG99" s="379"/>
      <c r="AH99" s="379"/>
      <c r="AI99" s="379"/>
      <c r="AJ99" s="379"/>
      <c r="AK99" s="137" t="s">
        <v>594</v>
      </c>
      <c r="AL99" s="355" t="s">
        <v>540</v>
      </c>
      <c r="AM99" s="137"/>
    </row>
    <row r="100" spans="1:47">
      <c r="A100" s="137"/>
      <c r="B100" s="137"/>
      <c r="C100" s="137"/>
      <c r="D100" s="137"/>
      <c r="E100" s="137"/>
      <c r="F100" s="137"/>
      <c r="G100" s="137"/>
      <c r="H100" s="137"/>
      <c r="I100" s="304"/>
      <c r="J100" s="304"/>
      <c r="K100" s="304"/>
      <c r="L100" s="304"/>
      <c r="M100" s="137" t="s">
        <v>206</v>
      </c>
      <c r="N100" s="351" t="str">
        <f>IF('１報告書'!N93&lt;&gt;"",'１報告書'!N93,"")</f>
        <v/>
      </c>
      <c r="O100" s="351"/>
      <c r="P100" s="351"/>
      <c r="Q100" s="353" t="s">
        <v>487</v>
      </c>
      <c r="R100" s="353"/>
      <c r="S100" s="353"/>
      <c r="T100" s="363" t="s">
        <v>206</v>
      </c>
      <c r="U100" s="366" t="str">
        <f>IF('１報告書'!U93&lt;&gt;"",'１報告書'!U93,"")</f>
        <v/>
      </c>
      <c r="V100" s="366"/>
      <c r="W100" s="366"/>
      <c r="X100" s="366"/>
      <c r="Y100" s="366"/>
      <c r="Z100" s="366"/>
      <c r="AA100" s="366"/>
      <c r="AB100" s="366"/>
      <c r="AC100" s="374" t="s">
        <v>540</v>
      </c>
      <c r="AD100" s="363" t="s">
        <v>206</v>
      </c>
      <c r="AE100" s="379" t="str">
        <f>IF('１報告書'!AE93&lt;&gt;"",'１報告書'!AE93,"")</f>
        <v/>
      </c>
      <c r="AF100" s="379"/>
      <c r="AG100" s="379"/>
      <c r="AH100" s="379"/>
      <c r="AI100" s="379"/>
      <c r="AJ100" s="379"/>
      <c r="AK100" s="137" t="s">
        <v>594</v>
      </c>
      <c r="AL100" s="355" t="s">
        <v>540</v>
      </c>
      <c r="AM100" s="137"/>
    </row>
    <row r="101" spans="1:47">
      <c r="A101" s="137"/>
      <c r="B101" s="137"/>
      <c r="C101" s="137"/>
      <c r="D101" s="137"/>
      <c r="E101" s="137"/>
      <c r="F101" s="137"/>
      <c r="G101" s="137"/>
      <c r="H101" s="137"/>
      <c r="I101" s="137"/>
      <c r="J101" s="137"/>
      <c r="K101" s="137"/>
      <c r="L101" s="137"/>
      <c r="M101" s="137"/>
      <c r="N101" s="352"/>
      <c r="O101" s="352"/>
      <c r="P101" s="352"/>
      <c r="Q101" s="353"/>
      <c r="R101" s="353"/>
      <c r="S101" s="353"/>
      <c r="T101" s="363" t="s">
        <v>206</v>
      </c>
      <c r="U101" s="366" t="str">
        <f>IF('１報告書'!U94&lt;&gt;"",'１報告書'!U94,"")</f>
        <v/>
      </c>
      <c r="V101" s="366"/>
      <c r="W101" s="366"/>
      <c r="X101" s="366"/>
      <c r="Y101" s="366"/>
      <c r="Z101" s="366"/>
      <c r="AA101" s="366"/>
      <c r="AB101" s="366"/>
      <c r="AC101" s="374" t="s">
        <v>540</v>
      </c>
      <c r="AD101" s="363" t="s">
        <v>206</v>
      </c>
      <c r="AE101" s="379" t="str">
        <f>IF('１報告書'!AE94&lt;&gt;"",'１報告書'!AE94,"")</f>
        <v/>
      </c>
      <c r="AF101" s="379"/>
      <c r="AG101" s="379"/>
      <c r="AH101" s="379"/>
      <c r="AI101" s="379"/>
      <c r="AJ101" s="379"/>
      <c r="AK101" s="137" t="s">
        <v>594</v>
      </c>
      <c r="AL101" s="355" t="s">
        <v>540</v>
      </c>
      <c r="AM101" s="137"/>
    </row>
    <row r="102" spans="1:47">
      <c r="A102" s="137"/>
      <c r="B102" s="137"/>
      <c r="C102" s="137"/>
      <c r="D102" s="137"/>
      <c r="E102" s="137"/>
      <c r="F102" s="137"/>
      <c r="G102" s="137"/>
      <c r="H102" s="137"/>
      <c r="I102" s="137"/>
      <c r="J102" s="137"/>
      <c r="K102" s="137"/>
      <c r="L102" s="137"/>
      <c r="M102" s="137" t="s">
        <v>206</v>
      </c>
      <c r="N102" s="351" t="str">
        <f>IF('１報告書'!N95&lt;&gt;"",'１報告書'!N95,"")</f>
        <v/>
      </c>
      <c r="O102" s="351"/>
      <c r="P102" s="351"/>
      <c r="Q102" s="353" t="s">
        <v>487</v>
      </c>
      <c r="R102" s="353"/>
      <c r="S102" s="353"/>
      <c r="T102" s="363" t="s">
        <v>206</v>
      </c>
      <c r="U102" s="366" t="str">
        <f>IF('１報告書'!U95&lt;&gt;"",'１報告書'!U95,"")</f>
        <v/>
      </c>
      <c r="V102" s="366"/>
      <c r="W102" s="366"/>
      <c r="X102" s="366"/>
      <c r="Y102" s="366"/>
      <c r="Z102" s="366"/>
      <c r="AA102" s="366"/>
      <c r="AB102" s="366"/>
      <c r="AC102" s="374" t="s">
        <v>540</v>
      </c>
      <c r="AD102" s="363" t="s">
        <v>206</v>
      </c>
      <c r="AE102" s="379" t="str">
        <f>IF('１報告書'!AE95&lt;&gt;"",'１報告書'!AE95,"")</f>
        <v/>
      </c>
      <c r="AF102" s="379"/>
      <c r="AG102" s="379"/>
      <c r="AH102" s="379"/>
      <c r="AI102" s="379"/>
      <c r="AJ102" s="379"/>
      <c r="AK102" s="137" t="s">
        <v>594</v>
      </c>
      <c r="AL102" s="355" t="s">
        <v>540</v>
      </c>
      <c r="AM102" s="137"/>
    </row>
    <row r="103" spans="1:47">
      <c r="A103" s="137"/>
      <c r="B103" s="137"/>
      <c r="C103" s="137"/>
      <c r="D103" s="137"/>
      <c r="E103" s="137"/>
      <c r="F103" s="137"/>
      <c r="G103" s="137"/>
      <c r="H103" s="137"/>
      <c r="I103" s="137"/>
      <c r="J103" s="137"/>
      <c r="K103" s="137"/>
      <c r="L103" s="137"/>
      <c r="M103" s="137"/>
      <c r="N103" s="352"/>
      <c r="O103" s="352"/>
      <c r="P103" s="352"/>
      <c r="Q103" s="353"/>
      <c r="R103" s="353"/>
      <c r="S103" s="353"/>
      <c r="T103" s="363" t="s">
        <v>206</v>
      </c>
      <c r="U103" s="366" t="str">
        <f>IF('１報告書'!U96&lt;&gt;"",'１報告書'!U96,"")</f>
        <v/>
      </c>
      <c r="V103" s="366"/>
      <c r="W103" s="366"/>
      <c r="X103" s="366"/>
      <c r="Y103" s="366"/>
      <c r="Z103" s="366"/>
      <c r="AA103" s="366"/>
      <c r="AB103" s="366"/>
      <c r="AC103" s="374" t="s">
        <v>540</v>
      </c>
      <c r="AD103" s="363" t="s">
        <v>206</v>
      </c>
      <c r="AE103" s="379" t="str">
        <f>IF('１報告書'!AE96&lt;&gt;"",'１報告書'!AE96,"")</f>
        <v/>
      </c>
      <c r="AF103" s="379"/>
      <c r="AG103" s="379"/>
      <c r="AH103" s="379"/>
      <c r="AI103" s="379"/>
      <c r="AJ103" s="379"/>
      <c r="AK103" s="137" t="s">
        <v>594</v>
      </c>
      <c r="AL103" s="355" t="s">
        <v>540</v>
      </c>
      <c r="AM103" s="137"/>
    </row>
    <row r="104" spans="1:47">
      <c r="A104" s="137"/>
      <c r="B104" s="137"/>
      <c r="C104" s="137"/>
      <c r="D104" s="137"/>
      <c r="E104" s="137"/>
      <c r="F104" s="137"/>
      <c r="G104" s="137"/>
      <c r="H104" s="137"/>
      <c r="I104" s="137"/>
      <c r="J104" s="137"/>
      <c r="K104" s="137"/>
      <c r="L104" s="137"/>
      <c r="M104" s="137" t="s">
        <v>206</v>
      </c>
      <c r="N104" s="351" t="str">
        <f>IF('１報告書'!N97&lt;&gt;"",'１報告書'!N97,"")</f>
        <v/>
      </c>
      <c r="O104" s="351"/>
      <c r="P104" s="351"/>
      <c r="Q104" s="353" t="s">
        <v>487</v>
      </c>
      <c r="R104" s="353"/>
      <c r="S104" s="353"/>
      <c r="T104" s="363" t="s">
        <v>206</v>
      </c>
      <c r="U104" s="366" t="str">
        <f>IF('１報告書'!U97&lt;&gt;"",'１報告書'!U97,"")</f>
        <v/>
      </c>
      <c r="V104" s="366"/>
      <c r="W104" s="366"/>
      <c r="X104" s="366"/>
      <c r="Y104" s="366"/>
      <c r="Z104" s="366"/>
      <c r="AA104" s="366"/>
      <c r="AB104" s="366"/>
      <c r="AC104" s="374" t="s">
        <v>540</v>
      </c>
      <c r="AD104" s="363" t="s">
        <v>206</v>
      </c>
      <c r="AE104" s="379" t="str">
        <f>IF('１報告書'!AE97&lt;&gt;"",'１報告書'!AE97,"")</f>
        <v/>
      </c>
      <c r="AF104" s="379"/>
      <c r="AG104" s="379"/>
      <c r="AH104" s="379"/>
      <c r="AI104" s="379"/>
      <c r="AJ104" s="379"/>
      <c r="AK104" s="137" t="s">
        <v>594</v>
      </c>
      <c r="AL104" s="355" t="s">
        <v>540</v>
      </c>
      <c r="AM104" s="137"/>
    </row>
    <row r="105" spans="1:47">
      <c r="A105" s="137"/>
      <c r="B105" s="137"/>
      <c r="C105" s="137"/>
      <c r="D105" s="137"/>
      <c r="E105" s="137"/>
      <c r="F105" s="137"/>
      <c r="G105" s="137"/>
      <c r="H105" s="137"/>
      <c r="I105" s="137"/>
      <c r="J105" s="137"/>
      <c r="K105" s="137"/>
      <c r="L105" s="137"/>
      <c r="M105" s="137"/>
      <c r="N105" s="352"/>
      <c r="O105" s="352"/>
      <c r="P105" s="352"/>
      <c r="Q105" s="353"/>
      <c r="R105" s="353"/>
      <c r="S105" s="353"/>
      <c r="T105" s="363" t="s">
        <v>206</v>
      </c>
      <c r="U105" s="366" t="str">
        <f>IF('１報告書'!U98&lt;&gt;"",'１報告書'!U98,"")</f>
        <v/>
      </c>
      <c r="V105" s="366"/>
      <c r="W105" s="366"/>
      <c r="X105" s="366"/>
      <c r="Y105" s="366"/>
      <c r="Z105" s="366"/>
      <c r="AA105" s="366"/>
      <c r="AB105" s="366"/>
      <c r="AC105" s="374" t="s">
        <v>540</v>
      </c>
      <c r="AD105" s="363" t="s">
        <v>206</v>
      </c>
      <c r="AE105" s="379" t="str">
        <f>IF('１報告書'!AE98&lt;&gt;"",'１報告書'!AE98,"")</f>
        <v/>
      </c>
      <c r="AF105" s="379"/>
      <c r="AG105" s="379"/>
      <c r="AH105" s="379"/>
      <c r="AI105" s="379"/>
      <c r="AJ105" s="379"/>
      <c r="AK105" s="137" t="s">
        <v>594</v>
      </c>
      <c r="AL105" s="355" t="s">
        <v>540</v>
      </c>
      <c r="AM105" s="137"/>
    </row>
    <row r="106" spans="1:47">
      <c r="A106" s="137"/>
      <c r="B106" s="137"/>
      <c r="C106" s="137"/>
      <c r="D106" s="137"/>
      <c r="E106" s="137"/>
      <c r="F106" s="137"/>
      <c r="G106" s="137"/>
      <c r="H106" s="137"/>
      <c r="I106" s="304"/>
      <c r="J106" s="304"/>
      <c r="K106" s="304"/>
      <c r="L106" s="304"/>
      <c r="M106" s="137" t="s">
        <v>206</v>
      </c>
      <c r="N106" s="351" t="str">
        <f>IF('１報告書'!N99&lt;&gt;"",'１報告書'!N99,"")</f>
        <v/>
      </c>
      <c r="O106" s="351"/>
      <c r="P106" s="351"/>
      <c r="Q106" s="353" t="s">
        <v>487</v>
      </c>
      <c r="R106" s="353"/>
      <c r="S106" s="353"/>
      <c r="T106" s="363" t="s">
        <v>206</v>
      </c>
      <c r="U106" s="366" t="str">
        <f>IF('１報告書'!U99&lt;&gt;"",'１報告書'!U99,"")</f>
        <v/>
      </c>
      <c r="V106" s="366"/>
      <c r="W106" s="366"/>
      <c r="X106" s="366"/>
      <c r="Y106" s="366"/>
      <c r="Z106" s="366"/>
      <c r="AA106" s="366"/>
      <c r="AB106" s="366"/>
      <c r="AC106" s="374" t="s">
        <v>540</v>
      </c>
      <c r="AD106" s="363" t="s">
        <v>206</v>
      </c>
      <c r="AE106" s="379" t="str">
        <f>IF('１報告書'!AE99&lt;&gt;"",'１報告書'!AE99,"")</f>
        <v/>
      </c>
      <c r="AF106" s="379"/>
      <c r="AG106" s="379"/>
      <c r="AH106" s="379"/>
      <c r="AI106" s="379"/>
      <c r="AJ106" s="379"/>
      <c r="AK106" s="137" t="s">
        <v>594</v>
      </c>
      <c r="AL106" s="355" t="s">
        <v>540</v>
      </c>
      <c r="AM106" s="137"/>
      <c r="AU106" s="391"/>
    </row>
    <row r="107" spans="1:47">
      <c r="A107" s="137"/>
      <c r="B107" s="317"/>
      <c r="C107" s="317"/>
      <c r="D107" s="317"/>
      <c r="E107" s="317"/>
      <c r="F107" s="317"/>
      <c r="G107" s="317"/>
      <c r="H107" s="317"/>
      <c r="I107" s="317"/>
      <c r="J107" s="317"/>
      <c r="K107" s="317"/>
      <c r="L107" s="317"/>
      <c r="M107" s="317"/>
      <c r="N107" s="352"/>
      <c r="O107" s="352"/>
      <c r="P107" s="352"/>
      <c r="Q107" s="353"/>
      <c r="R107" s="353"/>
      <c r="S107" s="353"/>
      <c r="T107" s="363" t="s">
        <v>206</v>
      </c>
      <c r="U107" s="366" t="str">
        <f>IF('１報告書'!U100&lt;&gt;"",'１報告書'!U100,"")</f>
        <v/>
      </c>
      <c r="V107" s="366"/>
      <c r="W107" s="366"/>
      <c r="X107" s="366"/>
      <c r="Y107" s="366"/>
      <c r="Z107" s="366"/>
      <c r="AA107" s="366"/>
      <c r="AB107" s="366"/>
      <c r="AC107" s="374" t="s">
        <v>540</v>
      </c>
      <c r="AD107" s="363" t="s">
        <v>206</v>
      </c>
      <c r="AE107" s="379" t="str">
        <f>IF('１報告書'!AE100&lt;&gt;"",'１報告書'!AE100,"")</f>
        <v/>
      </c>
      <c r="AF107" s="379"/>
      <c r="AG107" s="379"/>
      <c r="AH107" s="379"/>
      <c r="AI107" s="379"/>
      <c r="AJ107" s="379"/>
      <c r="AK107" s="317" t="s">
        <v>594</v>
      </c>
      <c r="AL107" s="388" t="s">
        <v>540</v>
      </c>
      <c r="AM107" s="137"/>
    </row>
    <row r="108" spans="1:47">
      <c r="A108" s="137"/>
      <c r="B108" s="137" t="s">
        <v>319</v>
      </c>
      <c r="C108" s="137"/>
      <c r="D108" s="137"/>
      <c r="E108" s="137"/>
      <c r="F108" s="137"/>
      <c r="G108" s="137"/>
      <c r="H108" s="137"/>
      <c r="I108" s="137"/>
      <c r="J108" s="137"/>
      <c r="K108" s="137"/>
      <c r="L108" s="137"/>
      <c r="M108" s="137"/>
      <c r="N108" s="353"/>
      <c r="O108" s="353"/>
      <c r="P108" s="353"/>
      <c r="Q108" s="353"/>
      <c r="R108" s="353"/>
      <c r="S108" s="353"/>
      <c r="T108" s="363" t="s">
        <v>206</v>
      </c>
      <c r="U108" s="366" t="str">
        <f>IF('１報告書'!U102&lt;&gt;"",'１報告書'!U102,"")</f>
        <v/>
      </c>
      <c r="V108" s="366"/>
      <c r="W108" s="366"/>
      <c r="X108" s="366"/>
      <c r="Y108" s="366"/>
      <c r="Z108" s="366"/>
      <c r="AA108" s="366"/>
      <c r="AB108" s="366"/>
      <c r="AC108" s="374" t="s">
        <v>540</v>
      </c>
      <c r="AD108" s="363" t="s">
        <v>206</v>
      </c>
      <c r="AE108" s="379" t="str">
        <f>IF('１報告書'!$AE102&lt;&gt;"",'１報告書'!$AE102,"")</f>
        <v/>
      </c>
      <c r="AF108" s="379"/>
      <c r="AG108" s="379"/>
      <c r="AH108" s="379"/>
      <c r="AI108" s="379"/>
      <c r="AJ108" s="379"/>
      <c r="AK108" s="137" t="s">
        <v>594</v>
      </c>
      <c r="AL108" s="355" t="s">
        <v>540</v>
      </c>
      <c r="AM108" s="137"/>
    </row>
    <row r="109" spans="1:47">
      <c r="A109" s="137"/>
      <c r="B109" s="137"/>
      <c r="C109" s="137"/>
      <c r="D109" s="137"/>
      <c r="E109" s="137"/>
      <c r="F109" s="137"/>
      <c r="G109" s="137"/>
      <c r="H109" s="137"/>
      <c r="I109" s="137"/>
      <c r="J109" s="137"/>
      <c r="K109" s="137"/>
      <c r="L109" s="137"/>
      <c r="M109" s="137"/>
      <c r="N109" s="353"/>
      <c r="O109" s="353"/>
      <c r="P109" s="353"/>
      <c r="Q109" s="353"/>
      <c r="R109" s="353"/>
      <c r="S109" s="353"/>
      <c r="T109" s="363" t="s">
        <v>206</v>
      </c>
      <c r="U109" s="366" t="str">
        <f>IF('１報告書'!U103&lt;&gt;"",'１報告書'!U103,"")</f>
        <v/>
      </c>
      <c r="V109" s="366"/>
      <c r="W109" s="366"/>
      <c r="X109" s="366"/>
      <c r="Y109" s="366"/>
      <c r="Z109" s="366"/>
      <c r="AA109" s="366"/>
      <c r="AB109" s="366"/>
      <c r="AC109" s="374" t="s">
        <v>540</v>
      </c>
      <c r="AD109" s="363" t="s">
        <v>206</v>
      </c>
      <c r="AE109" s="379" t="str">
        <f>IF('１報告書'!$AE103&lt;&gt;"",'１報告書'!$AE103,"")</f>
        <v/>
      </c>
      <c r="AF109" s="379"/>
      <c r="AG109" s="379"/>
      <c r="AH109" s="379"/>
      <c r="AI109" s="379"/>
      <c r="AJ109" s="379"/>
      <c r="AK109" s="137" t="s">
        <v>594</v>
      </c>
      <c r="AL109" s="355" t="s">
        <v>540</v>
      </c>
      <c r="AM109" s="137"/>
    </row>
    <row r="110" spans="1:47">
      <c r="A110" s="137"/>
      <c r="B110" s="137"/>
      <c r="C110" s="137"/>
      <c r="D110" s="137"/>
      <c r="E110" s="137"/>
      <c r="F110" s="137"/>
      <c r="G110" s="137"/>
      <c r="H110" s="137"/>
      <c r="I110" s="137"/>
      <c r="J110" s="137"/>
      <c r="K110" s="137"/>
      <c r="L110" s="137"/>
      <c r="M110" s="137"/>
      <c r="N110" s="353"/>
      <c r="O110" s="353"/>
      <c r="P110" s="353"/>
      <c r="Q110" s="353"/>
      <c r="R110" s="353"/>
      <c r="S110" s="353"/>
      <c r="T110" s="363" t="s">
        <v>206</v>
      </c>
      <c r="U110" s="366" t="str">
        <f>IF('１報告書'!U104&lt;&gt;"",'１報告書'!U104,"")</f>
        <v/>
      </c>
      <c r="V110" s="366"/>
      <c r="W110" s="366"/>
      <c r="X110" s="366"/>
      <c r="Y110" s="366"/>
      <c r="Z110" s="366"/>
      <c r="AA110" s="366"/>
      <c r="AB110" s="366"/>
      <c r="AC110" s="374" t="s">
        <v>540</v>
      </c>
      <c r="AD110" s="363" t="s">
        <v>206</v>
      </c>
      <c r="AE110" s="379" t="str">
        <f>IF('１報告書'!$AE104&lt;&gt;"",'１報告書'!$AE104,"")</f>
        <v/>
      </c>
      <c r="AF110" s="379"/>
      <c r="AG110" s="379"/>
      <c r="AH110" s="379"/>
      <c r="AI110" s="379"/>
      <c r="AJ110" s="379"/>
      <c r="AK110" s="137" t="s">
        <v>594</v>
      </c>
      <c r="AL110" s="355" t="s">
        <v>540</v>
      </c>
      <c r="AM110" s="137"/>
    </row>
    <row r="111" spans="1:47">
      <c r="A111" s="312"/>
      <c r="B111" s="312"/>
      <c r="C111" s="312"/>
      <c r="D111" s="312"/>
      <c r="E111" s="312"/>
      <c r="F111" s="312"/>
      <c r="G111" s="312"/>
      <c r="H111" s="312"/>
      <c r="I111" s="312"/>
      <c r="J111" s="312"/>
      <c r="K111" s="312"/>
      <c r="L111" s="312"/>
      <c r="M111" s="312"/>
      <c r="N111" s="353"/>
      <c r="O111" s="353"/>
      <c r="P111" s="353"/>
      <c r="Q111" s="353"/>
      <c r="R111" s="353"/>
      <c r="S111" s="353"/>
      <c r="T111" s="363" t="s">
        <v>206</v>
      </c>
      <c r="U111" s="366" t="str">
        <f>IF('１報告書'!U105&lt;&gt;"",'１報告書'!U105,"")</f>
        <v/>
      </c>
      <c r="V111" s="366"/>
      <c r="W111" s="366"/>
      <c r="X111" s="366"/>
      <c r="Y111" s="366"/>
      <c r="Z111" s="366"/>
      <c r="AA111" s="366"/>
      <c r="AB111" s="366"/>
      <c r="AC111" s="374" t="s">
        <v>540</v>
      </c>
      <c r="AD111" s="363" t="s">
        <v>206</v>
      </c>
      <c r="AE111" s="379" t="str">
        <f>IF('１報告書'!$AE105&lt;&gt;"",'１報告書'!$AE105,"")</f>
        <v/>
      </c>
      <c r="AF111" s="379"/>
      <c r="AG111" s="379"/>
      <c r="AH111" s="379"/>
      <c r="AI111" s="379"/>
      <c r="AJ111" s="379"/>
      <c r="AK111" s="312" t="s">
        <v>594</v>
      </c>
      <c r="AL111" s="389" t="s">
        <v>540</v>
      </c>
      <c r="AM111" s="312"/>
    </row>
    <row r="112" spans="1:47" ht="2.25" customHeight="1">
      <c r="A112" s="314"/>
      <c r="B112" s="314"/>
      <c r="C112" s="314"/>
      <c r="D112" s="314"/>
      <c r="E112" s="314"/>
      <c r="F112" s="314"/>
      <c r="G112" s="314"/>
      <c r="H112" s="314"/>
      <c r="I112" s="314"/>
      <c r="J112" s="314"/>
      <c r="K112" s="314"/>
      <c r="L112" s="314"/>
      <c r="M112" s="314"/>
      <c r="N112" s="137"/>
      <c r="O112" s="137"/>
      <c r="P112" s="137"/>
      <c r="Q112" s="137"/>
      <c r="R112" s="137"/>
      <c r="S112" s="137"/>
      <c r="T112" s="137"/>
      <c r="U112" s="137"/>
      <c r="V112" s="137"/>
      <c r="W112" s="137"/>
      <c r="X112" s="137"/>
      <c r="Y112" s="137"/>
      <c r="Z112" s="137"/>
      <c r="AA112" s="137"/>
      <c r="AB112" s="137"/>
      <c r="AC112" s="326"/>
      <c r="AD112" s="326"/>
      <c r="AE112" s="326"/>
      <c r="AF112" s="326"/>
      <c r="AG112" s="326"/>
      <c r="AH112" s="326"/>
      <c r="AI112" s="137"/>
      <c r="AJ112" s="137"/>
      <c r="AK112" s="314"/>
      <c r="AL112" s="314"/>
      <c r="AM112" s="314"/>
    </row>
    <row r="113" spans="1:39">
      <c r="A113" s="306" t="s">
        <v>470</v>
      </c>
      <c r="B113" s="306"/>
      <c r="C113" s="306"/>
      <c r="D113" s="306"/>
      <c r="E113" s="306"/>
      <c r="F113" s="306"/>
      <c r="G113" s="306"/>
      <c r="H113" s="306"/>
      <c r="I113" s="306"/>
      <c r="J113" s="306"/>
      <c r="K113" s="306"/>
      <c r="L113" s="306"/>
      <c r="M113" s="332">
        <f>'１報告書'!$K$107</f>
        <v>0</v>
      </c>
      <c r="N113" s="137" t="s">
        <v>474</v>
      </c>
      <c r="P113" s="137"/>
      <c r="Q113" s="137"/>
      <c r="R113" s="137"/>
      <c r="S113" s="137"/>
      <c r="T113" s="137"/>
      <c r="U113" s="137"/>
      <c r="V113" s="137"/>
      <c r="W113" s="137"/>
      <c r="X113" s="137"/>
      <c r="Y113" s="137"/>
      <c r="AA113" s="371" t="str">
        <f>IF('１報告書'!$Y$107&lt;&gt;"",'１報告書'!$Y$107,"")</f>
        <v/>
      </c>
      <c r="AB113" s="137" t="s">
        <v>713</v>
      </c>
      <c r="AD113" s="137"/>
      <c r="AE113" s="137"/>
      <c r="AF113" s="137"/>
      <c r="AG113" s="137"/>
      <c r="AH113" s="137"/>
      <c r="AI113" s="137"/>
      <c r="AJ113" s="137"/>
      <c r="AK113" s="137"/>
      <c r="AL113" s="137"/>
      <c r="AM113" s="137"/>
    </row>
    <row r="114" spans="1:39" ht="2.25" customHeight="1">
      <c r="A114" s="306"/>
      <c r="B114" s="306"/>
      <c r="C114" s="306"/>
      <c r="D114" s="306"/>
      <c r="E114" s="306"/>
      <c r="F114" s="306"/>
      <c r="G114" s="306"/>
      <c r="H114" s="306"/>
      <c r="I114" s="306"/>
      <c r="J114" s="306"/>
      <c r="K114" s="306"/>
      <c r="L114" s="306"/>
      <c r="M114" s="333"/>
      <c r="N114" s="137"/>
      <c r="P114" s="137"/>
      <c r="Q114" s="137"/>
      <c r="R114" s="137"/>
      <c r="S114" s="137"/>
      <c r="T114" s="137"/>
      <c r="U114" s="137"/>
      <c r="V114" s="137"/>
      <c r="W114" s="137"/>
      <c r="X114" s="137"/>
      <c r="Y114" s="137"/>
      <c r="AA114" s="137"/>
      <c r="AC114" s="137"/>
      <c r="AD114" s="137"/>
      <c r="AE114" s="137"/>
      <c r="AF114" s="137"/>
      <c r="AG114" s="137"/>
      <c r="AH114" s="137"/>
      <c r="AI114" s="137"/>
      <c r="AJ114" s="137"/>
      <c r="AK114" s="137"/>
      <c r="AL114" s="137"/>
      <c r="AM114" s="137"/>
    </row>
    <row r="115" spans="1:39">
      <c r="A115" s="306"/>
      <c r="B115" s="306"/>
      <c r="C115" s="306"/>
      <c r="D115" s="306"/>
      <c r="E115" s="306"/>
      <c r="F115" s="306"/>
      <c r="G115" s="306"/>
      <c r="H115" s="306"/>
      <c r="I115" s="306"/>
      <c r="J115" s="306"/>
      <c r="K115" s="306"/>
      <c r="L115" s="306"/>
      <c r="M115" s="332">
        <f>'１報告書'!K109</f>
        <v>0</v>
      </c>
      <c r="N115" s="346" t="s">
        <v>744</v>
      </c>
      <c r="P115" s="119"/>
      <c r="Q115" s="119"/>
      <c r="R115" s="119"/>
      <c r="S115" s="119"/>
      <c r="T115" s="119"/>
      <c r="U115" s="119"/>
      <c r="V115" s="119"/>
      <c r="W115" s="326" t="str">
        <f>IF('１報告書'!U109&lt;&gt;"",'１報告書'!U109,"")</f>
        <v/>
      </c>
      <c r="X115" s="326"/>
      <c r="Y115" s="137" t="s">
        <v>487</v>
      </c>
      <c r="AA115" s="332">
        <f>'１報告書'!Y109</f>
        <v>0</v>
      </c>
      <c r="AB115" s="346" t="s">
        <v>750</v>
      </c>
      <c r="AD115" s="137"/>
      <c r="AE115" s="137"/>
      <c r="AF115" s="137"/>
      <c r="AG115" s="137"/>
      <c r="AH115" s="137"/>
      <c r="AI115" s="137"/>
      <c r="AJ115" s="326" t="str">
        <f>IF('１報告書'!U109&lt;&gt;"",'１報告書'!U109,"")</f>
        <v/>
      </c>
      <c r="AK115" s="326"/>
      <c r="AL115" s="137" t="s">
        <v>746</v>
      </c>
      <c r="AM115" s="137"/>
    </row>
    <row r="116" spans="1:39" ht="2.25" customHeight="1">
      <c r="A116" s="306"/>
      <c r="B116" s="306"/>
      <c r="C116" s="306"/>
      <c r="D116" s="306"/>
      <c r="E116" s="306"/>
      <c r="F116" s="306"/>
      <c r="G116" s="306"/>
      <c r="H116" s="306"/>
      <c r="I116" s="306"/>
      <c r="J116" s="306"/>
      <c r="K116" s="306"/>
      <c r="L116" s="306"/>
      <c r="M116" s="333">
        <f>'１報告書'!K111</f>
        <v>0</v>
      </c>
      <c r="N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row>
    <row r="117" spans="1:39" ht="13.5" customHeight="1">
      <c r="A117" s="306"/>
      <c r="B117" s="306"/>
      <c r="C117" s="306"/>
      <c r="D117" s="306"/>
      <c r="E117" s="306"/>
      <c r="F117" s="306"/>
      <c r="G117" s="306"/>
      <c r="H117" s="306"/>
      <c r="I117" s="306"/>
      <c r="J117" s="306"/>
      <c r="K117" s="306"/>
      <c r="L117" s="306"/>
      <c r="M117" s="332">
        <f>'１報告書'!K111</f>
        <v>0</v>
      </c>
      <c r="N117" s="137" t="s">
        <v>294</v>
      </c>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row>
    <row r="118" spans="1:39" ht="2.25" customHeight="1">
      <c r="A118" s="306"/>
      <c r="B118" s="306"/>
      <c r="C118" s="306"/>
      <c r="D118" s="306"/>
      <c r="E118" s="306"/>
      <c r="F118" s="306"/>
      <c r="G118" s="306"/>
      <c r="H118" s="306"/>
      <c r="I118" s="306"/>
      <c r="J118" s="306"/>
      <c r="K118" s="306"/>
      <c r="L118" s="306"/>
      <c r="M118" s="333"/>
      <c r="N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row>
    <row r="119" spans="1:39">
      <c r="A119" s="306"/>
      <c r="B119" s="306"/>
      <c r="C119" s="306"/>
      <c r="D119" s="306"/>
      <c r="E119" s="306"/>
      <c r="F119" s="306"/>
      <c r="G119" s="306"/>
      <c r="H119" s="306"/>
      <c r="I119" s="306"/>
      <c r="J119" s="306" t="s">
        <v>266</v>
      </c>
      <c r="K119" s="306"/>
      <c r="L119" s="306"/>
      <c r="M119" s="332">
        <f>'１報告書'!$K$113</f>
        <v>0</v>
      </c>
      <c r="N119" s="346" t="s">
        <v>586</v>
      </c>
      <c r="P119" s="137"/>
      <c r="Q119" s="137"/>
      <c r="R119" s="345" t="str">
        <f>IF('１報告書'!P113&lt;&gt;"",'１報告書'!P113,"")</f>
        <v/>
      </c>
      <c r="S119" s="345"/>
      <c r="T119" s="345"/>
      <c r="U119" s="345"/>
      <c r="V119" s="345"/>
      <c r="W119" s="345"/>
      <c r="X119" s="345"/>
      <c r="Y119" s="345"/>
      <c r="Z119" s="345"/>
      <c r="AA119" s="345"/>
      <c r="AB119" s="345"/>
      <c r="AC119" s="345"/>
      <c r="AD119" s="345"/>
      <c r="AE119" s="345"/>
      <c r="AF119" s="345"/>
      <c r="AG119" s="137" t="s">
        <v>540</v>
      </c>
      <c r="AH119" s="137"/>
      <c r="AI119" s="137"/>
      <c r="AJ119" s="137"/>
      <c r="AK119" s="137"/>
      <c r="AL119" s="137"/>
      <c r="AM119" s="137"/>
    </row>
    <row r="120" spans="1:39" ht="2.25" customHeight="1">
      <c r="A120" s="311"/>
      <c r="B120" s="311"/>
      <c r="C120" s="311"/>
      <c r="D120" s="311"/>
      <c r="E120" s="311"/>
      <c r="F120" s="311"/>
      <c r="G120" s="311"/>
      <c r="H120" s="311"/>
      <c r="I120" s="311"/>
      <c r="J120" s="311"/>
      <c r="K120" s="311"/>
      <c r="L120" s="311"/>
      <c r="M120" s="311"/>
      <c r="N120" s="354"/>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c r="AJ120" s="312"/>
      <c r="AK120" s="312"/>
      <c r="AL120" s="312"/>
      <c r="AM120" s="312"/>
    </row>
    <row r="121" spans="1:39">
      <c r="A121" s="306" t="s">
        <v>144</v>
      </c>
      <c r="B121" s="306"/>
      <c r="C121" s="306"/>
      <c r="D121" s="306"/>
      <c r="E121" s="306"/>
      <c r="F121" s="306"/>
      <c r="G121" s="306"/>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119"/>
      <c r="AH121" s="119"/>
      <c r="AI121" s="119"/>
      <c r="AJ121" s="119"/>
      <c r="AK121" s="119"/>
      <c r="AL121" s="119"/>
      <c r="AM121" s="119"/>
    </row>
    <row r="122" spans="1:39" ht="14.25" customHeight="1">
      <c r="A122" s="137"/>
      <c r="B122" s="137"/>
      <c r="C122" s="324"/>
      <c r="D122" s="327"/>
      <c r="E122" s="327"/>
      <c r="F122" s="327"/>
      <c r="G122" s="327"/>
      <c r="H122" s="330">
        <f>'１報告書'!H116</f>
        <v>0</v>
      </c>
      <c r="I122" s="330"/>
      <c r="J122" s="330">
        <f>'１報告書'!J116</f>
        <v>0</v>
      </c>
      <c r="K122" s="330"/>
      <c r="L122" s="137" t="s">
        <v>67</v>
      </c>
      <c r="M122" s="347">
        <f>'１報告書'!$M$116</f>
        <v>0</v>
      </c>
      <c r="N122" s="347"/>
      <c r="O122" s="137" t="s">
        <v>606</v>
      </c>
      <c r="P122" s="347">
        <f>'１報告書'!$P$116</f>
        <v>0</v>
      </c>
      <c r="Q122" s="347"/>
      <c r="R122" s="137" t="s">
        <v>609</v>
      </c>
      <c r="S122" s="137"/>
      <c r="T122" s="137"/>
      <c r="U122" s="137"/>
      <c r="V122" s="368">
        <f>'１報告書'!$V$116</f>
        <v>0</v>
      </c>
      <c r="W122" s="368"/>
      <c r="X122" s="368"/>
      <c r="Y122" s="368"/>
      <c r="Z122" s="368"/>
      <c r="AA122" s="368"/>
      <c r="AB122" s="368"/>
      <c r="AC122" s="368"/>
      <c r="AD122" s="368"/>
      <c r="AE122" s="368"/>
      <c r="AF122" s="368"/>
      <c r="AG122" s="368"/>
      <c r="AH122" s="368"/>
      <c r="AI122" s="368"/>
      <c r="AJ122" s="368"/>
      <c r="AK122" s="368"/>
      <c r="AL122" s="137" t="s">
        <v>540</v>
      </c>
      <c r="AM122" s="137"/>
    </row>
    <row r="123" spans="1:39" ht="14.25" customHeight="1">
      <c r="A123" s="137"/>
      <c r="B123" s="137"/>
      <c r="C123" s="324"/>
      <c r="D123" s="327"/>
      <c r="E123" s="327"/>
      <c r="F123" s="327"/>
      <c r="G123" s="327"/>
      <c r="H123" s="330">
        <f>'１報告書'!H117</f>
        <v>0</v>
      </c>
      <c r="I123" s="330"/>
      <c r="J123" s="330">
        <f>'１報告書'!J117</f>
        <v>0</v>
      </c>
      <c r="K123" s="330"/>
      <c r="L123" s="137" t="s">
        <v>67</v>
      </c>
      <c r="M123" s="347">
        <f>'１報告書'!$M$117</f>
        <v>0</v>
      </c>
      <c r="N123" s="347"/>
      <c r="O123" s="137" t="s">
        <v>606</v>
      </c>
      <c r="P123" s="347">
        <f>'１報告書'!$P$117</f>
        <v>0</v>
      </c>
      <c r="Q123" s="347"/>
      <c r="R123" s="137" t="s">
        <v>609</v>
      </c>
      <c r="S123" s="137"/>
      <c r="T123" s="137"/>
      <c r="U123" s="137"/>
      <c r="V123" s="368">
        <f>'１報告書'!$V$117</f>
        <v>0</v>
      </c>
      <c r="W123" s="368"/>
      <c r="X123" s="368"/>
      <c r="Y123" s="368"/>
      <c r="Z123" s="368"/>
      <c r="AA123" s="368"/>
      <c r="AB123" s="368"/>
      <c r="AC123" s="368"/>
      <c r="AD123" s="368"/>
      <c r="AE123" s="368"/>
      <c r="AF123" s="368"/>
      <c r="AG123" s="368"/>
      <c r="AH123" s="368"/>
      <c r="AI123" s="368"/>
      <c r="AJ123" s="368"/>
      <c r="AK123" s="368"/>
      <c r="AL123" s="137" t="s">
        <v>540</v>
      </c>
      <c r="AM123" s="137"/>
    </row>
    <row r="124" spans="1:39" ht="14.25" customHeight="1">
      <c r="A124" s="137"/>
      <c r="B124" s="137"/>
      <c r="C124" s="324"/>
      <c r="D124" s="327"/>
      <c r="E124" s="327"/>
      <c r="F124" s="327"/>
      <c r="G124" s="327"/>
      <c r="H124" s="330">
        <f>'１報告書'!H118</f>
        <v>0</v>
      </c>
      <c r="I124" s="330"/>
      <c r="J124" s="330">
        <f>'１報告書'!J118</f>
        <v>0</v>
      </c>
      <c r="K124" s="330"/>
      <c r="L124" s="137" t="s">
        <v>67</v>
      </c>
      <c r="M124" s="347">
        <f>'１報告書'!$M$118</f>
        <v>0</v>
      </c>
      <c r="N124" s="347"/>
      <c r="O124" s="137" t="s">
        <v>606</v>
      </c>
      <c r="P124" s="347">
        <f>'１報告書'!$P$118</f>
        <v>0</v>
      </c>
      <c r="Q124" s="347"/>
      <c r="R124" s="137" t="s">
        <v>609</v>
      </c>
      <c r="S124" s="137"/>
      <c r="T124" s="137"/>
      <c r="U124" s="137"/>
      <c r="V124" s="368">
        <f>'１報告書'!$V$118</f>
        <v>0</v>
      </c>
      <c r="W124" s="368"/>
      <c r="X124" s="368"/>
      <c r="Y124" s="368"/>
      <c r="Z124" s="368"/>
      <c r="AA124" s="368"/>
      <c r="AB124" s="368"/>
      <c r="AC124" s="368"/>
      <c r="AD124" s="368"/>
      <c r="AE124" s="368"/>
      <c r="AF124" s="368"/>
      <c r="AG124" s="368"/>
      <c r="AH124" s="368"/>
      <c r="AI124" s="368"/>
      <c r="AJ124" s="368"/>
      <c r="AK124" s="368"/>
      <c r="AL124" s="137" t="s">
        <v>540</v>
      </c>
      <c r="AM124" s="137"/>
    </row>
    <row r="125" spans="1:39" ht="14.25" customHeight="1">
      <c r="A125" s="312"/>
      <c r="B125" s="312"/>
      <c r="C125" s="323"/>
      <c r="D125" s="328"/>
      <c r="E125" s="328"/>
      <c r="F125" s="328"/>
      <c r="G125" s="328"/>
      <c r="H125" s="329">
        <f>'１報告書'!H119</f>
        <v>0</v>
      </c>
      <c r="I125" s="329"/>
      <c r="J125" s="329">
        <f>'１報告書'!J119</f>
        <v>0</v>
      </c>
      <c r="K125" s="329"/>
      <c r="L125" s="312" t="s">
        <v>67</v>
      </c>
      <c r="M125" s="348">
        <f>'１報告書'!$M$119</f>
        <v>0</v>
      </c>
      <c r="N125" s="348"/>
      <c r="O125" s="312" t="s">
        <v>606</v>
      </c>
      <c r="P125" s="348">
        <f>'１報告書'!$P$119</f>
        <v>0</v>
      </c>
      <c r="Q125" s="348"/>
      <c r="R125" s="312" t="s">
        <v>609</v>
      </c>
      <c r="S125" s="312"/>
      <c r="T125" s="312"/>
      <c r="U125" s="312"/>
      <c r="V125" s="369">
        <f>'１報告書'!$V$119</f>
        <v>0</v>
      </c>
      <c r="W125" s="369"/>
      <c r="X125" s="369"/>
      <c r="Y125" s="369"/>
      <c r="Z125" s="369"/>
      <c r="AA125" s="369"/>
      <c r="AB125" s="369"/>
      <c r="AC125" s="369"/>
      <c r="AD125" s="369"/>
      <c r="AE125" s="369"/>
      <c r="AF125" s="369"/>
      <c r="AG125" s="369"/>
      <c r="AH125" s="369"/>
      <c r="AI125" s="369"/>
      <c r="AJ125" s="369"/>
      <c r="AK125" s="369"/>
      <c r="AL125" s="312" t="s">
        <v>540</v>
      </c>
      <c r="AM125" s="312"/>
    </row>
    <row r="126" spans="1:39">
      <c r="A126" s="306" t="s">
        <v>237</v>
      </c>
      <c r="B126" s="306"/>
      <c r="C126" s="306"/>
      <c r="D126" s="306"/>
      <c r="E126" s="306"/>
      <c r="F126" s="306"/>
      <c r="G126" s="306"/>
      <c r="H126" s="306"/>
      <c r="I126" s="306"/>
      <c r="J126" s="306"/>
      <c r="K126" s="306"/>
      <c r="L126" s="306"/>
      <c r="M126" s="306"/>
      <c r="N126" s="306"/>
      <c r="O126" s="306"/>
      <c r="P126" s="306"/>
      <c r="Q126" s="306"/>
      <c r="R126" s="306"/>
      <c r="S126" s="306"/>
      <c r="T126" s="306"/>
      <c r="U126" s="306"/>
      <c r="V126" s="306"/>
      <c r="W126" s="306"/>
      <c r="X126" s="306"/>
      <c r="Y126" s="306"/>
      <c r="Z126" s="306"/>
      <c r="AA126" s="306"/>
      <c r="AB126" s="306"/>
      <c r="AC126" s="306"/>
      <c r="AD126" s="306"/>
      <c r="AE126" s="306"/>
      <c r="AF126" s="306"/>
      <c r="AG126" s="119"/>
      <c r="AH126" s="119"/>
      <c r="AI126" s="119"/>
      <c r="AJ126" s="119"/>
      <c r="AK126" s="119"/>
      <c r="AL126" s="119"/>
      <c r="AM126" s="119"/>
    </row>
    <row r="127" spans="1:39">
      <c r="A127" s="137"/>
      <c r="B127" s="137" t="s">
        <v>479</v>
      </c>
      <c r="C127" s="137"/>
      <c r="D127" s="137"/>
      <c r="E127" s="137"/>
      <c r="F127" s="137"/>
      <c r="G127" s="137"/>
      <c r="H127" s="137"/>
      <c r="I127" s="137"/>
      <c r="J127" s="137"/>
      <c r="K127" s="137"/>
      <c r="L127" s="137"/>
      <c r="M127" s="339"/>
      <c r="N127" s="332">
        <f>'１報告書'!$N$122</f>
        <v>0</v>
      </c>
      <c r="O127" s="137" t="s">
        <v>226</v>
      </c>
      <c r="P127" s="326" t="s">
        <v>211</v>
      </c>
      <c r="Q127" s="332">
        <f>'１報告書'!$Q$122</f>
        <v>0</v>
      </c>
      <c r="R127" s="137" t="s">
        <v>455</v>
      </c>
      <c r="S127" s="137"/>
      <c r="T127" s="137"/>
      <c r="U127" s="137"/>
      <c r="V127" s="137"/>
      <c r="W127" s="137"/>
      <c r="X127" s="137"/>
      <c r="Y127" s="339"/>
      <c r="Z127" s="332">
        <f>'１報告書'!$Z$122</f>
        <v>0</v>
      </c>
      <c r="AA127" s="137" t="s">
        <v>628</v>
      </c>
      <c r="AB127" s="137"/>
      <c r="AC127" s="137"/>
      <c r="AD127" s="137"/>
      <c r="AE127" s="137"/>
      <c r="AF127" s="137"/>
      <c r="AG127" s="137"/>
      <c r="AH127" s="137"/>
      <c r="AI127" s="137"/>
      <c r="AJ127" s="137"/>
      <c r="AK127" s="137"/>
      <c r="AL127" s="137"/>
      <c r="AM127" s="137"/>
    </row>
    <row r="128" spans="1:39" ht="2.25" customHeight="1">
      <c r="A128" s="137"/>
      <c r="B128" s="137"/>
      <c r="C128" s="137"/>
      <c r="D128" s="137"/>
      <c r="E128" s="137"/>
      <c r="F128" s="137"/>
      <c r="G128" s="137"/>
      <c r="H128" s="137"/>
      <c r="I128" s="137"/>
      <c r="J128" s="137"/>
      <c r="K128" s="137"/>
      <c r="L128" s="137"/>
      <c r="M128" s="333"/>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row>
    <row r="129" spans="1:39">
      <c r="A129" s="137"/>
      <c r="B129" s="137" t="s">
        <v>465</v>
      </c>
      <c r="C129" s="137"/>
      <c r="D129" s="137"/>
      <c r="E129" s="137"/>
      <c r="F129" s="137"/>
      <c r="G129" s="137"/>
      <c r="H129" s="137"/>
      <c r="I129" s="137"/>
      <c r="J129" s="339"/>
      <c r="K129" s="137"/>
      <c r="L129" s="137"/>
      <c r="M129" s="339"/>
      <c r="N129" s="332">
        <f>'１報告書'!$N$124</f>
        <v>0</v>
      </c>
      <c r="O129" s="137" t="s">
        <v>226</v>
      </c>
      <c r="P129" s="137"/>
      <c r="Q129" s="332">
        <f>'１報告書'!$Q$124</f>
        <v>0</v>
      </c>
      <c r="R129" s="137" t="s">
        <v>628</v>
      </c>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row>
    <row r="130" spans="1:39">
      <c r="A130" s="137"/>
      <c r="B130" s="137"/>
      <c r="C130" s="137"/>
      <c r="D130" s="137"/>
      <c r="E130" s="137"/>
      <c r="F130" s="137"/>
      <c r="G130" s="137"/>
      <c r="H130" s="326" t="s">
        <v>34</v>
      </c>
      <c r="I130" s="294"/>
      <c r="J130" s="294"/>
      <c r="K130" s="294"/>
      <c r="L130" s="333"/>
      <c r="M130" s="349"/>
      <c r="N130" s="279"/>
      <c r="O130" s="279"/>
      <c r="P130" s="279"/>
      <c r="Q130" s="279"/>
      <c r="R130" s="279"/>
      <c r="S130" s="347">
        <f>'１報告書'!S125</f>
        <v>0</v>
      </c>
      <c r="T130" s="347"/>
      <c r="U130" s="347">
        <f>'１報告書'!U125</f>
        <v>0</v>
      </c>
      <c r="V130" s="347"/>
      <c r="W130" s="117" t="s">
        <v>331</v>
      </c>
      <c r="X130" s="370">
        <f>'１報告書'!$X$125</f>
        <v>0</v>
      </c>
      <c r="Y130" s="370"/>
      <c r="Z130" s="304" t="s">
        <v>577</v>
      </c>
      <c r="AA130" s="347">
        <f>'１報告書'!$AA$125</f>
        <v>0</v>
      </c>
      <c r="AB130" s="373"/>
      <c r="AC130" s="304" t="s">
        <v>216</v>
      </c>
      <c r="AD130" s="304"/>
      <c r="AE130" s="326" t="s">
        <v>448</v>
      </c>
      <c r="AF130" s="383">
        <f>'１報告書'!$AF$125</f>
        <v>0</v>
      </c>
      <c r="AG130" s="387"/>
      <c r="AH130" s="387"/>
      <c r="AI130" s="387"/>
      <c r="AJ130" s="387"/>
      <c r="AK130" s="387"/>
      <c r="AL130" s="137" t="s">
        <v>118</v>
      </c>
      <c r="AM130" s="137"/>
    </row>
    <row r="131" spans="1:39">
      <c r="A131" s="137"/>
      <c r="B131" s="137"/>
      <c r="C131" s="137"/>
      <c r="D131" s="137"/>
      <c r="E131" s="137"/>
      <c r="F131" s="137"/>
      <c r="G131" s="137"/>
      <c r="H131" s="326" t="s">
        <v>221</v>
      </c>
      <c r="I131" s="326"/>
      <c r="J131" s="326"/>
      <c r="K131" s="326"/>
      <c r="L131" s="137"/>
      <c r="M131" s="137"/>
      <c r="N131" s="332">
        <f>'１報告書'!$N$126</f>
        <v>0</v>
      </c>
      <c r="O131" s="137" t="s">
        <v>1027</v>
      </c>
      <c r="P131" s="137"/>
      <c r="Q131" s="137"/>
      <c r="R131" s="137"/>
      <c r="S131" s="360"/>
      <c r="T131" s="332">
        <f>'１報告書'!$T$126</f>
        <v>0</v>
      </c>
      <c r="U131" s="346" t="s">
        <v>224</v>
      </c>
      <c r="V131" s="118"/>
      <c r="W131" s="118"/>
      <c r="X131" s="118"/>
      <c r="Y131" s="118"/>
      <c r="Z131" s="118"/>
      <c r="AA131" s="118"/>
      <c r="AB131" s="118"/>
      <c r="AC131" s="375">
        <f>'１報告書'!$AC$126</f>
        <v>0</v>
      </c>
      <c r="AD131" s="376"/>
      <c r="AE131" s="376"/>
      <c r="AF131" s="376"/>
      <c r="AG131" s="376"/>
      <c r="AH131" s="376"/>
      <c r="AI131" s="376"/>
      <c r="AJ131" s="376"/>
      <c r="AK131" s="119" t="s">
        <v>540</v>
      </c>
      <c r="AL131" s="390"/>
      <c r="AM131" s="137"/>
    </row>
    <row r="132" spans="1:39" ht="3" customHeight="1">
      <c r="A132" s="137"/>
      <c r="B132" s="137"/>
      <c r="C132" s="137"/>
      <c r="D132" s="137"/>
      <c r="E132" s="137"/>
      <c r="F132" s="137"/>
      <c r="G132" s="137"/>
      <c r="H132" s="137"/>
      <c r="I132" s="137"/>
      <c r="J132" s="137"/>
      <c r="K132" s="137"/>
      <c r="L132" s="137"/>
      <c r="M132" s="137"/>
      <c r="N132" s="137"/>
      <c r="O132" s="137"/>
      <c r="P132" s="137"/>
      <c r="Q132" s="137"/>
      <c r="R132" s="137"/>
      <c r="S132" s="350"/>
      <c r="T132" s="137"/>
      <c r="U132" s="137"/>
      <c r="V132" s="137"/>
      <c r="W132" s="137"/>
      <c r="X132" s="137"/>
      <c r="Y132" s="350"/>
      <c r="Z132" s="137"/>
      <c r="AA132" s="137"/>
      <c r="AB132" s="137"/>
      <c r="AC132" s="137"/>
      <c r="AD132" s="137"/>
      <c r="AE132" s="137"/>
      <c r="AF132" s="137"/>
      <c r="AG132" s="137"/>
      <c r="AH132" s="137"/>
      <c r="AI132" s="137"/>
      <c r="AJ132" s="137"/>
      <c r="AK132" s="137"/>
      <c r="AL132" s="137"/>
      <c r="AM132" s="137"/>
    </row>
    <row r="133" spans="1:39">
      <c r="A133" s="137"/>
      <c r="B133" s="137" t="s">
        <v>482</v>
      </c>
      <c r="C133" s="137"/>
      <c r="D133" s="137"/>
      <c r="E133" s="137"/>
      <c r="F133" s="137"/>
      <c r="G133" s="137"/>
      <c r="H133" s="137"/>
      <c r="I133" s="137"/>
      <c r="J133" s="137"/>
      <c r="K133" s="137"/>
      <c r="L133" s="137"/>
      <c r="M133" s="137"/>
      <c r="N133" s="332">
        <f>'１報告書'!$N$128</f>
        <v>0</v>
      </c>
      <c r="O133" s="333" t="s">
        <v>226</v>
      </c>
      <c r="P133" s="137"/>
      <c r="Q133" s="332">
        <f>'１報告書'!$Q$128</f>
        <v>0</v>
      </c>
      <c r="R133" s="333" t="s">
        <v>628</v>
      </c>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row>
    <row r="134" spans="1:39" ht="3" customHeight="1">
      <c r="A134" s="137"/>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row>
    <row r="135" spans="1:39">
      <c r="A135" s="137"/>
      <c r="B135" s="137" t="s">
        <v>483</v>
      </c>
      <c r="C135" s="137"/>
      <c r="D135" s="137"/>
      <c r="E135" s="137"/>
      <c r="F135" s="137"/>
      <c r="G135" s="137"/>
      <c r="H135" s="137"/>
      <c r="I135" s="137"/>
      <c r="J135" s="339"/>
      <c r="K135" s="137"/>
      <c r="L135" s="137"/>
      <c r="M135" s="339"/>
      <c r="N135" s="332">
        <f>'１報告書'!$N$130</f>
        <v>0</v>
      </c>
      <c r="O135" s="137" t="s">
        <v>226</v>
      </c>
      <c r="P135" s="137"/>
      <c r="Q135" s="332">
        <f>'１報告書'!$Q$130</f>
        <v>0</v>
      </c>
      <c r="R135" s="137" t="s">
        <v>628</v>
      </c>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row>
    <row r="136" spans="1:39">
      <c r="A136" s="137"/>
      <c r="B136" s="137"/>
      <c r="C136" s="137"/>
      <c r="D136" s="137"/>
      <c r="E136" s="137"/>
      <c r="F136" s="137"/>
      <c r="G136" s="137"/>
      <c r="H136" s="326" t="s">
        <v>34</v>
      </c>
      <c r="I136" s="294"/>
      <c r="J136" s="294"/>
      <c r="K136" s="294"/>
      <c r="L136" s="333"/>
      <c r="M136" s="349"/>
      <c r="N136" s="279"/>
      <c r="O136" s="279"/>
      <c r="P136" s="279"/>
      <c r="Q136" s="279"/>
      <c r="R136" s="279"/>
      <c r="S136" s="347">
        <f>'１報告書'!S131</f>
        <v>0</v>
      </c>
      <c r="T136" s="347"/>
      <c r="U136" s="347">
        <f>'１報告書'!U131</f>
        <v>0</v>
      </c>
      <c r="V136" s="347"/>
      <c r="W136" s="117" t="s">
        <v>331</v>
      </c>
      <c r="X136" s="370">
        <f>'１報告書'!$X$131</f>
        <v>0</v>
      </c>
      <c r="Y136" s="370"/>
      <c r="Z136" s="304" t="s">
        <v>577</v>
      </c>
      <c r="AA136" s="347">
        <f>'１報告書'!$AA$131</f>
        <v>0</v>
      </c>
      <c r="AB136" s="373"/>
      <c r="AC136" s="304" t="s">
        <v>216</v>
      </c>
      <c r="AD136" s="304"/>
      <c r="AE136" s="326" t="s">
        <v>448</v>
      </c>
      <c r="AF136" s="383">
        <f>'１報告書'!$AF$131</f>
        <v>0</v>
      </c>
      <c r="AG136" s="387"/>
      <c r="AH136" s="387"/>
      <c r="AI136" s="387"/>
      <c r="AJ136" s="387"/>
      <c r="AK136" s="387"/>
      <c r="AL136" s="137" t="s">
        <v>118</v>
      </c>
      <c r="AM136" s="137"/>
    </row>
    <row r="137" spans="1:39">
      <c r="A137" s="137"/>
      <c r="B137" s="137"/>
      <c r="C137" s="137"/>
      <c r="D137" s="137"/>
      <c r="E137" s="137"/>
      <c r="F137" s="137"/>
      <c r="G137" s="137"/>
      <c r="H137" s="326" t="s">
        <v>221</v>
      </c>
      <c r="I137" s="326"/>
      <c r="J137" s="326"/>
      <c r="K137" s="326"/>
      <c r="L137" s="137"/>
      <c r="M137" s="137"/>
      <c r="N137" s="332">
        <f>'１報告書'!$N$132</f>
        <v>0</v>
      </c>
      <c r="O137" s="137" t="s">
        <v>1027</v>
      </c>
      <c r="P137" s="137"/>
      <c r="Q137" s="137"/>
      <c r="R137" s="137"/>
      <c r="S137" s="339"/>
      <c r="T137" s="332">
        <f>'１報告書'!$T$132</f>
        <v>0</v>
      </c>
      <c r="U137" s="346" t="s">
        <v>224</v>
      </c>
      <c r="V137" s="118"/>
      <c r="W137" s="118"/>
      <c r="X137" s="118"/>
      <c r="Y137" s="118"/>
      <c r="Z137" s="118"/>
      <c r="AA137" s="118"/>
      <c r="AB137" s="118"/>
      <c r="AC137" s="375">
        <f>'１報告書'!$AC$132</f>
        <v>0</v>
      </c>
      <c r="AD137" s="377"/>
      <c r="AE137" s="377"/>
      <c r="AF137" s="377"/>
      <c r="AG137" s="377"/>
      <c r="AH137" s="377"/>
      <c r="AI137" s="377"/>
      <c r="AJ137" s="377"/>
      <c r="AK137" s="119" t="s">
        <v>540</v>
      </c>
      <c r="AL137" s="390"/>
      <c r="AM137" s="137"/>
    </row>
    <row r="138" spans="1:39" ht="3" customHeight="1">
      <c r="A138" s="137"/>
      <c r="B138" s="137"/>
      <c r="C138" s="137"/>
      <c r="D138" s="137"/>
      <c r="E138" s="137"/>
      <c r="F138" s="137"/>
      <c r="G138" s="137"/>
      <c r="H138" s="137"/>
      <c r="I138" s="137"/>
      <c r="J138" s="137"/>
      <c r="K138" s="137"/>
      <c r="L138" s="137"/>
      <c r="M138" s="137"/>
      <c r="N138" s="137"/>
      <c r="O138" s="137"/>
      <c r="P138" s="137"/>
      <c r="Q138" s="137"/>
      <c r="R138" s="137"/>
      <c r="S138" s="356"/>
      <c r="T138" s="137"/>
      <c r="U138" s="137"/>
      <c r="V138" s="137"/>
      <c r="W138" s="137"/>
      <c r="X138" s="137"/>
      <c r="Y138" s="356"/>
      <c r="Z138" s="137"/>
      <c r="AA138" s="137"/>
      <c r="AB138" s="137"/>
      <c r="AC138" s="137"/>
      <c r="AD138" s="137"/>
      <c r="AE138" s="137"/>
      <c r="AF138" s="137"/>
      <c r="AG138" s="137"/>
      <c r="AH138" s="137"/>
      <c r="AI138" s="137"/>
      <c r="AJ138" s="137"/>
      <c r="AK138" s="137"/>
      <c r="AL138" s="137"/>
      <c r="AM138" s="137"/>
    </row>
    <row r="139" spans="1:39">
      <c r="A139" s="137"/>
      <c r="B139" s="137" t="s">
        <v>485</v>
      </c>
      <c r="C139" s="137"/>
      <c r="D139" s="137"/>
      <c r="E139" s="137"/>
      <c r="F139" s="137"/>
      <c r="G139" s="137"/>
      <c r="H139" s="137"/>
      <c r="I139" s="137"/>
      <c r="J139" s="137"/>
      <c r="K139" s="137"/>
      <c r="L139" s="137"/>
      <c r="M139" s="137"/>
      <c r="N139" s="137"/>
      <c r="O139" s="137"/>
      <c r="P139" s="137"/>
      <c r="Q139" s="137"/>
      <c r="R139" s="137"/>
      <c r="S139" s="332">
        <f>'１報告書'!$S$134</f>
        <v>0</v>
      </c>
      <c r="T139" s="137" t="s">
        <v>627</v>
      </c>
      <c r="U139" s="137"/>
      <c r="V139" s="332">
        <f>'１報告書'!$V$134</f>
        <v>0</v>
      </c>
      <c r="W139" s="137" t="s">
        <v>628</v>
      </c>
      <c r="X139" s="137"/>
      <c r="Y139" s="333"/>
      <c r="Z139" s="137"/>
      <c r="AA139" s="137"/>
      <c r="AB139" s="137"/>
      <c r="AC139" s="137"/>
      <c r="AD139" s="137"/>
      <c r="AE139" s="137"/>
      <c r="AF139" s="137"/>
      <c r="AG139" s="137"/>
      <c r="AH139" s="137"/>
      <c r="AI139" s="137"/>
      <c r="AJ139" s="137"/>
      <c r="AK139" s="137"/>
      <c r="AL139" s="137"/>
      <c r="AM139" s="137"/>
    </row>
    <row r="140" spans="1:39" ht="3" customHeight="1">
      <c r="A140" s="137"/>
      <c r="B140" s="137"/>
      <c r="C140" s="137"/>
      <c r="D140" s="137"/>
      <c r="E140" s="137"/>
      <c r="F140" s="137"/>
      <c r="G140" s="137"/>
      <c r="H140" s="137"/>
      <c r="I140" s="137"/>
      <c r="J140" s="137"/>
      <c r="K140" s="137"/>
      <c r="L140" s="137"/>
      <c r="M140" s="137"/>
      <c r="N140" s="137"/>
      <c r="O140" s="137"/>
      <c r="P140" s="137"/>
      <c r="Q140" s="137"/>
      <c r="R140" s="137"/>
      <c r="S140" s="333"/>
      <c r="T140" s="137"/>
      <c r="U140" s="137"/>
      <c r="V140" s="333"/>
      <c r="W140" s="137"/>
      <c r="X140" s="137"/>
      <c r="Y140" s="333"/>
      <c r="Z140" s="137"/>
      <c r="AA140" s="137"/>
      <c r="AB140" s="137"/>
      <c r="AC140" s="137"/>
      <c r="AD140" s="137"/>
      <c r="AE140" s="137"/>
      <c r="AF140" s="137"/>
      <c r="AG140" s="137"/>
      <c r="AH140" s="137"/>
      <c r="AI140" s="137"/>
      <c r="AJ140" s="137"/>
      <c r="AK140" s="137"/>
      <c r="AL140" s="137"/>
      <c r="AM140" s="137"/>
    </row>
    <row r="141" spans="1:39">
      <c r="A141" s="137"/>
      <c r="B141" s="137" t="s">
        <v>31</v>
      </c>
      <c r="C141" s="137"/>
      <c r="D141" s="137"/>
      <c r="E141" s="137"/>
      <c r="F141" s="137"/>
      <c r="G141" s="137"/>
      <c r="H141" s="137"/>
      <c r="I141" s="137"/>
      <c r="J141" s="137"/>
      <c r="K141" s="137"/>
      <c r="L141" s="137"/>
      <c r="M141" s="137"/>
      <c r="N141" s="137"/>
      <c r="O141" s="137"/>
      <c r="P141" s="137"/>
      <c r="Q141" s="137"/>
      <c r="R141" s="137"/>
      <c r="S141" s="332">
        <f>'１報告書'!$S$136</f>
        <v>0</v>
      </c>
      <c r="T141" s="137" t="s">
        <v>627</v>
      </c>
      <c r="U141" s="137"/>
      <c r="V141" s="332">
        <f>'１報告書'!$V$136</f>
        <v>0</v>
      </c>
      <c r="W141" s="137" t="s">
        <v>628</v>
      </c>
      <c r="X141" s="137"/>
      <c r="Y141" s="332">
        <f>'１報告書'!$Y$136</f>
        <v>0</v>
      </c>
      <c r="Z141" s="137" t="s">
        <v>291</v>
      </c>
      <c r="AA141" s="137"/>
      <c r="AB141" s="137"/>
      <c r="AC141" s="137"/>
      <c r="AD141" s="137"/>
      <c r="AE141" s="137"/>
      <c r="AF141" s="137"/>
      <c r="AG141" s="137"/>
      <c r="AH141" s="137"/>
      <c r="AI141" s="137"/>
      <c r="AJ141" s="137"/>
      <c r="AK141" s="137"/>
      <c r="AL141" s="137"/>
      <c r="AM141" s="137"/>
    </row>
    <row r="142" spans="1:39" ht="2.25" customHeight="1">
      <c r="A142" s="306"/>
      <c r="B142" s="306"/>
      <c r="C142" s="306"/>
      <c r="D142" s="306"/>
      <c r="E142" s="306"/>
      <c r="F142" s="306"/>
      <c r="G142" s="306"/>
      <c r="H142" s="306"/>
      <c r="I142" s="306"/>
      <c r="J142" s="306"/>
      <c r="K142" s="306"/>
      <c r="L142" s="306"/>
      <c r="M142" s="306"/>
      <c r="N142" s="306"/>
      <c r="O142" s="306"/>
      <c r="P142" s="306"/>
      <c r="Q142" s="306"/>
      <c r="R142" s="306"/>
      <c r="S142" s="358"/>
      <c r="T142" s="306"/>
      <c r="U142" s="306"/>
      <c r="V142" s="358"/>
      <c r="W142" s="306"/>
      <c r="X142" s="306"/>
      <c r="Y142" s="358"/>
      <c r="Z142" s="306"/>
      <c r="AA142" s="306"/>
      <c r="AB142" s="306"/>
      <c r="AC142" s="306"/>
      <c r="AD142" s="306"/>
      <c r="AE142" s="306"/>
      <c r="AF142" s="306"/>
      <c r="AG142" s="119"/>
      <c r="AH142" s="119"/>
      <c r="AI142" s="119"/>
      <c r="AJ142" s="119"/>
      <c r="AK142" s="119"/>
      <c r="AL142" s="119"/>
      <c r="AM142" s="119"/>
    </row>
    <row r="143" spans="1:39">
      <c r="A143" s="307" t="s">
        <v>229</v>
      </c>
      <c r="B143" s="307"/>
      <c r="C143" s="307"/>
      <c r="D143" s="307"/>
      <c r="E143" s="307"/>
      <c r="F143" s="307"/>
      <c r="G143" s="307"/>
      <c r="H143" s="307"/>
      <c r="I143" s="307"/>
      <c r="J143" s="307"/>
      <c r="K143" s="307"/>
      <c r="L143" s="307"/>
      <c r="M143" s="307"/>
      <c r="N143" s="307"/>
      <c r="O143" s="307"/>
      <c r="P143" s="307"/>
      <c r="Q143" s="307"/>
      <c r="R143" s="307"/>
      <c r="S143" s="307"/>
      <c r="T143" s="307"/>
      <c r="U143" s="307"/>
      <c r="V143" s="307"/>
      <c r="W143" s="307"/>
      <c r="X143" s="307"/>
      <c r="Y143" s="307"/>
      <c r="Z143" s="307"/>
      <c r="AA143" s="307"/>
      <c r="AB143" s="307"/>
      <c r="AC143" s="307"/>
      <c r="AD143" s="307"/>
      <c r="AE143" s="307"/>
      <c r="AF143" s="307"/>
      <c r="AG143" s="384"/>
      <c r="AH143" s="384"/>
      <c r="AI143" s="384"/>
      <c r="AJ143" s="384"/>
      <c r="AK143" s="384"/>
      <c r="AL143" s="384"/>
      <c r="AM143" s="384"/>
    </row>
    <row r="144" spans="1:39">
      <c r="A144" s="306"/>
      <c r="B144" s="318">
        <f>'１報告書'!$B$211</f>
        <v>0</v>
      </c>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row>
    <row r="145" spans="1:39">
      <c r="A145" s="306"/>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0"/>
      <c r="AJ145" s="320"/>
      <c r="AK145" s="320"/>
      <c r="AL145" s="320"/>
      <c r="AM145" s="320"/>
    </row>
    <row r="146" spans="1:39">
      <c r="A146" s="306"/>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c r="AJ146" s="320"/>
      <c r="AK146" s="320"/>
      <c r="AL146" s="320"/>
      <c r="AM146" s="320"/>
    </row>
    <row r="147" spans="1:39">
      <c r="A147" s="311"/>
      <c r="B147" s="319"/>
      <c r="C147" s="319"/>
      <c r="D147" s="319"/>
      <c r="E147" s="319"/>
      <c r="F147" s="319"/>
      <c r="G147" s="319"/>
      <c r="H147" s="319"/>
      <c r="I147" s="319"/>
      <c r="J147" s="319"/>
      <c r="K147" s="319"/>
      <c r="L147" s="319"/>
      <c r="M147" s="319"/>
      <c r="N147" s="319"/>
      <c r="O147" s="319"/>
      <c r="P147" s="319"/>
      <c r="Q147" s="319"/>
      <c r="R147" s="319"/>
      <c r="S147" s="319"/>
      <c r="T147" s="319"/>
      <c r="U147" s="319"/>
      <c r="V147" s="319"/>
      <c r="W147" s="319"/>
      <c r="X147" s="319"/>
      <c r="Y147" s="319"/>
      <c r="Z147" s="319"/>
      <c r="AA147" s="319"/>
      <c r="AB147" s="319"/>
      <c r="AC147" s="319"/>
      <c r="AD147" s="319"/>
      <c r="AE147" s="319"/>
      <c r="AF147" s="319"/>
      <c r="AG147" s="319"/>
      <c r="AH147" s="319"/>
      <c r="AI147" s="319"/>
      <c r="AJ147" s="319"/>
      <c r="AK147" s="319"/>
      <c r="AL147" s="319"/>
      <c r="AM147" s="319"/>
    </row>
    <row r="148" spans="1:39">
      <c r="A148" s="306" t="s">
        <v>136</v>
      </c>
      <c r="B148" s="306"/>
      <c r="C148" s="306"/>
      <c r="D148" s="306"/>
      <c r="E148" s="306"/>
      <c r="F148" s="306"/>
      <c r="G148" s="306"/>
      <c r="H148" s="306"/>
      <c r="I148" s="306"/>
      <c r="J148" s="306"/>
      <c r="K148" s="306"/>
      <c r="L148" s="306"/>
      <c r="M148" s="306"/>
      <c r="N148" s="306"/>
      <c r="O148" s="306"/>
      <c r="P148" s="306"/>
      <c r="Q148" s="306"/>
      <c r="R148" s="306"/>
      <c r="S148" s="306"/>
      <c r="T148" s="306"/>
      <c r="U148" s="306"/>
      <c r="V148" s="306"/>
      <c r="W148" s="306"/>
      <c r="X148" s="306"/>
      <c r="Y148" s="306"/>
      <c r="Z148" s="306"/>
      <c r="AA148" s="306"/>
      <c r="AB148" s="306"/>
      <c r="AC148" s="306"/>
      <c r="AD148" s="306"/>
      <c r="AE148" s="306"/>
      <c r="AF148" s="306"/>
      <c r="AG148" s="119"/>
      <c r="AH148" s="119"/>
      <c r="AI148" s="119"/>
      <c r="AJ148" s="119"/>
      <c r="AK148" s="119"/>
      <c r="AL148" s="119"/>
      <c r="AM148" s="119"/>
    </row>
    <row r="149" spans="1:39" ht="56.25" customHeight="1">
      <c r="A149" s="306"/>
      <c r="B149" s="321" t="s">
        <v>647</v>
      </c>
      <c r="C149" s="325"/>
      <c r="D149" s="325"/>
      <c r="E149" s="325"/>
      <c r="F149" s="325"/>
      <c r="G149" s="325"/>
      <c r="H149" s="325"/>
      <c r="I149" s="325"/>
      <c r="J149" s="325"/>
      <c r="K149" s="325"/>
      <c r="L149" s="325"/>
      <c r="M149" s="325"/>
      <c r="N149" s="325"/>
      <c r="O149" s="325"/>
      <c r="P149" s="325"/>
      <c r="Q149" s="325"/>
      <c r="R149" s="325"/>
      <c r="S149" s="325"/>
      <c r="T149" s="325"/>
      <c r="U149" s="325"/>
      <c r="V149" s="325"/>
      <c r="W149" s="325"/>
      <c r="X149" s="325"/>
      <c r="Y149" s="325"/>
      <c r="Z149" s="325"/>
      <c r="AA149" s="325"/>
      <c r="AB149" s="325"/>
      <c r="AC149" s="325"/>
      <c r="AD149" s="325"/>
      <c r="AE149" s="325"/>
      <c r="AF149" s="325"/>
      <c r="AG149" s="325"/>
      <c r="AH149" s="325"/>
      <c r="AI149" s="325"/>
      <c r="AJ149" s="325"/>
      <c r="AK149" s="325"/>
      <c r="AL149" s="325"/>
      <c r="AM149" s="325"/>
    </row>
    <row r="150" spans="1:39">
      <c r="A150" s="306"/>
      <c r="B150" s="306"/>
      <c r="C150" s="306"/>
      <c r="D150" s="306"/>
      <c r="E150" s="306"/>
      <c r="F150" s="306"/>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119"/>
      <c r="AH150" s="119"/>
      <c r="AI150" s="119"/>
      <c r="AJ150" s="119"/>
      <c r="AK150" s="119"/>
      <c r="AL150" s="119"/>
      <c r="AM150" s="119"/>
    </row>
    <row r="151" spans="1:39">
      <c r="A151" s="306"/>
      <c r="B151" s="306"/>
      <c r="C151" s="306"/>
      <c r="D151" s="306"/>
      <c r="E151" s="306"/>
      <c r="F151" s="306"/>
      <c r="G151" s="306"/>
      <c r="H151" s="306"/>
      <c r="I151" s="306"/>
      <c r="J151" s="306"/>
      <c r="K151" s="306"/>
      <c r="L151" s="306"/>
      <c r="M151" s="306"/>
      <c r="N151" s="306"/>
      <c r="O151" s="306"/>
      <c r="P151" s="306"/>
      <c r="Q151" s="306"/>
      <c r="R151" s="306"/>
      <c r="S151" s="306"/>
      <c r="T151" s="306"/>
      <c r="U151" s="306"/>
      <c r="V151" s="306"/>
      <c r="W151" s="306"/>
      <c r="X151" s="306"/>
      <c r="Y151" s="306"/>
      <c r="Z151" s="306"/>
      <c r="AA151" s="306"/>
      <c r="AB151" s="306"/>
      <c r="AC151" s="306"/>
      <c r="AD151" s="306"/>
      <c r="AE151" s="306"/>
      <c r="AF151" s="306"/>
      <c r="AG151" s="119"/>
      <c r="AH151" s="119"/>
      <c r="AI151" s="119"/>
      <c r="AJ151" s="119"/>
      <c r="AK151" s="119"/>
      <c r="AL151" s="119"/>
      <c r="AM151" s="119"/>
    </row>
    <row r="152" spans="1:39">
      <c r="A152" s="306"/>
      <c r="B152" s="306"/>
      <c r="C152" s="306"/>
      <c r="D152" s="306"/>
      <c r="E152" s="306"/>
      <c r="F152" s="306"/>
      <c r="G152" s="306"/>
      <c r="H152" s="306"/>
      <c r="I152" s="306"/>
      <c r="J152" s="306"/>
      <c r="K152" s="306"/>
      <c r="L152" s="306"/>
      <c r="M152" s="306"/>
      <c r="N152" s="306"/>
      <c r="O152" s="306"/>
      <c r="P152" s="306"/>
      <c r="Q152" s="306"/>
      <c r="R152" s="306"/>
      <c r="S152" s="306"/>
      <c r="T152" s="306"/>
      <c r="U152" s="306"/>
      <c r="V152" s="306"/>
      <c r="W152" s="306"/>
      <c r="X152" s="306"/>
      <c r="Y152" s="306"/>
      <c r="Z152" s="306"/>
      <c r="AA152" s="306"/>
      <c r="AB152" s="306"/>
      <c r="AC152" s="306"/>
      <c r="AD152" s="306"/>
      <c r="AE152" s="306"/>
      <c r="AF152" s="306"/>
      <c r="AG152" s="119"/>
      <c r="AH152" s="119"/>
      <c r="AI152" s="119"/>
      <c r="AJ152" s="119"/>
      <c r="AK152" s="119"/>
      <c r="AL152" s="119"/>
      <c r="AM152" s="119"/>
    </row>
    <row r="153" spans="1:39">
      <c r="A153" s="306"/>
      <c r="B153" s="306"/>
      <c r="C153" s="306"/>
      <c r="D153" s="306"/>
      <c r="E153" s="306"/>
      <c r="F153" s="306"/>
      <c r="G153" s="306"/>
      <c r="H153" s="306"/>
      <c r="I153" s="306"/>
      <c r="J153" s="306"/>
      <c r="K153" s="306"/>
      <c r="L153" s="306"/>
      <c r="M153" s="306"/>
      <c r="N153" s="306"/>
      <c r="O153" s="306"/>
      <c r="P153" s="306"/>
      <c r="Q153" s="306"/>
      <c r="R153" s="306"/>
      <c r="S153" s="306"/>
      <c r="T153" s="306"/>
      <c r="U153" s="306"/>
      <c r="V153" s="306"/>
      <c r="W153" s="306"/>
      <c r="X153" s="306"/>
      <c r="Y153" s="306"/>
      <c r="Z153" s="306"/>
      <c r="AA153" s="306"/>
      <c r="AB153" s="306"/>
      <c r="AC153" s="306"/>
      <c r="AD153" s="306"/>
      <c r="AE153" s="306"/>
      <c r="AF153" s="306"/>
      <c r="AG153" s="119"/>
      <c r="AH153" s="119"/>
      <c r="AI153" s="119"/>
      <c r="AJ153" s="119"/>
      <c r="AK153" s="119"/>
      <c r="AL153" s="119"/>
      <c r="AM153" s="119"/>
    </row>
    <row r="154" spans="1:39">
      <c r="A154" s="306"/>
      <c r="B154" s="306"/>
      <c r="C154" s="306"/>
      <c r="D154" s="306"/>
      <c r="E154" s="306"/>
      <c r="F154" s="306"/>
      <c r="G154" s="306"/>
      <c r="H154" s="306"/>
      <c r="I154" s="306"/>
      <c r="J154" s="306"/>
      <c r="K154" s="306"/>
      <c r="L154" s="306"/>
      <c r="M154" s="306"/>
      <c r="N154" s="306"/>
      <c r="O154" s="306"/>
      <c r="P154" s="306"/>
      <c r="Q154" s="306"/>
      <c r="R154" s="306"/>
      <c r="S154" s="306"/>
      <c r="T154" s="306"/>
      <c r="U154" s="306"/>
      <c r="V154" s="306"/>
      <c r="W154" s="306"/>
      <c r="X154" s="306"/>
      <c r="Y154" s="306"/>
      <c r="Z154" s="306"/>
      <c r="AA154" s="306"/>
      <c r="AB154" s="306"/>
      <c r="AC154" s="306"/>
      <c r="AD154" s="306"/>
      <c r="AE154" s="306"/>
      <c r="AF154" s="306"/>
      <c r="AG154" s="119"/>
      <c r="AH154" s="119"/>
      <c r="AI154" s="119"/>
      <c r="AJ154" s="119"/>
      <c r="AK154" s="119"/>
      <c r="AL154" s="119"/>
      <c r="AM154" s="119"/>
    </row>
    <row r="155" spans="1:39">
      <c r="A155" s="306"/>
      <c r="B155" s="306"/>
      <c r="C155" s="306"/>
      <c r="D155" s="306"/>
      <c r="E155" s="306"/>
      <c r="F155" s="306"/>
      <c r="G155" s="306"/>
      <c r="H155" s="306"/>
      <c r="I155" s="306"/>
      <c r="J155" s="306"/>
      <c r="K155" s="306"/>
      <c r="L155" s="306"/>
      <c r="M155" s="306"/>
      <c r="N155" s="306"/>
      <c r="O155" s="306"/>
      <c r="P155" s="306"/>
      <c r="Q155" s="306"/>
      <c r="R155" s="306"/>
      <c r="S155" s="306"/>
      <c r="T155" s="306"/>
      <c r="U155" s="306"/>
      <c r="V155" s="306"/>
      <c r="W155" s="306"/>
      <c r="X155" s="306"/>
      <c r="Y155" s="306"/>
      <c r="Z155" s="306"/>
      <c r="AA155" s="306"/>
      <c r="AB155" s="306"/>
      <c r="AC155" s="306"/>
      <c r="AD155" s="306"/>
      <c r="AE155" s="306"/>
      <c r="AF155" s="306"/>
      <c r="AG155" s="119"/>
      <c r="AH155" s="119"/>
      <c r="AI155" s="119"/>
      <c r="AJ155" s="119"/>
      <c r="AK155" s="119"/>
      <c r="AL155" s="119"/>
      <c r="AM155" s="119"/>
    </row>
    <row r="156" spans="1:39">
      <c r="A156" s="306"/>
      <c r="B156" s="306"/>
      <c r="C156" s="306"/>
      <c r="D156" s="306"/>
      <c r="E156" s="306"/>
      <c r="F156" s="306"/>
      <c r="G156" s="306"/>
      <c r="H156" s="306"/>
      <c r="I156" s="306"/>
      <c r="J156" s="306"/>
      <c r="K156" s="306"/>
      <c r="L156" s="306"/>
      <c r="M156" s="306"/>
      <c r="N156" s="306"/>
      <c r="O156" s="306"/>
      <c r="P156" s="306"/>
      <c r="Q156" s="306"/>
      <c r="R156" s="306"/>
      <c r="S156" s="306"/>
      <c r="T156" s="306"/>
      <c r="U156" s="306"/>
      <c r="V156" s="306"/>
      <c r="W156" s="306"/>
      <c r="X156" s="306"/>
      <c r="Y156" s="306"/>
      <c r="Z156" s="306"/>
      <c r="AA156" s="306"/>
      <c r="AB156" s="306"/>
      <c r="AC156" s="306"/>
      <c r="AD156" s="306"/>
      <c r="AE156" s="306"/>
      <c r="AF156" s="306"/>
      <c r="AG156" s="119"/>
      <c r="AH156" s="119"/>
      <c r="AI156" s="119"/>
      <c r="AJ156" s="119"/>
      <c r="AK156" s="119"/>
      <c r="AL156" s="119"/>
      <c r="AM156" s="119"/>
    </row>
    <row r="157" spans="1:39">
      <c r="A157" s="306"/>
      <c r="B157" s="306"/>
      <c r="C157" s="306"/>
      <c r="D157" s="306"/>
      <c r="E157" s="306"/>
      <c r="F157" s="306"/>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06"/>
      <c r="AC157" s="306"/>
      <c r="AD157" s="306"/>
      <c r="AE157" s="306"/>
      <c r="AF157" s="306"/>
      <c r="AG157" s="119"/>
      <c r="AH157" s="119"/>
      <c r="AI157" s="119"/>
      <c r="AJ157" s="119"/>
      <c r="AK157" s="119"/>
      <c r="AL157" s="119"/>
      <c r="AM157" s="119"/>
    </row>
    <row r="158" spans="1:39">
      <c r="A158" s="306"/>
      <c r="B158" s="306"/>
      <c r="C158" s="306"/>
      <c r="D158" s="306"/>
      <c r="E158" s="306"/>
      <c r="F158" s="306"/>
      <c r="G158" s="306"/>
      <c r="H158" s="306"/>
      <c r="I158" s="306"/>
      <c r="J158" s="306"/>
      <c r="K158" s="306"/>
      <c r="L158" s="306"/>
      <c r="M158" s="306"/>
      <c r="N158" s="306"/>
      <c r="O158" s="306"/>
      <c r="P158" s="306"/>
      <c r="Q158" s="306"/>
      <c r="R158" s="306"/>
      <c r="S158" s="306"/>
      <c r="T158" s="306"/>
      <c r="U158" s="306"/>
      <c r="V158" s="306"/>
      <c r="W158" s="306"/>
      <c r="X158" s="306"/>
      <c r="Y158" s="306"/>
      <c r="Z158" s="306"/>
      <c r="AA158" s="306"/>
      <c r="AB158" s="306"/>
      <c r="AC158" s="306"/>
      <c r="AD158" s="306"/>
      <c r="AE158" s="306"/>
      <c r="AF158" s="306"/>
      <c r="AG158" s="119"/>
      <c r="AH158" s="119"/>
      <c r="AI158" s="119"/>
      <c r="AJ158" s="119"/>
      <c r="AK158" s="119"/>
      <c r="AL158" s="119"/>
      <c r="AM158" s="119"/>
    </row>
    <row r="159" spans="1:39">
      <c r="A159" s="306"/>
      <c r="B159" s="306"/>
      <c r="C159" s="306"/>
      <c r="D159" s="306"/>
      <c r="E159" s="306"/>
      <c r="F159" s="306"/>
      <c r="G159" s="306"/>
      <c r="H159" s="306"/>
      <c r="I159" s="306"/>
      <c r="J159" s="306"/>
      <c r="K159" s="306"/>
      <c r="L159" s="306"/>
      <c r="M159" s="306"/>
      <c r="N159" s="306"/>
      <c r="O159" s="306"/>
      <c r="P159" s="306"/>
      <c r="Q159" s="306"/>
      <c r="R159" s="306"/>
      <c r="S159" s="306"/>
      <c r="T159" s="306"/>
      <c r="U159" s="306"/>
      <c r="V159" s="306"/>
      <c r="W159" s="306"/>
      <c r="X159" s="306"/>
      <c r="Y159" s="306"/>
      <c r="Z159" s="306"/>
      <c r="AA159" s="306"/>
      <c r="AB159" s="306"/>
      <c r="AC159" s="306"/>
      <c r="AD159" s="306"/>
      <c r="AE159" s="306"/>
      <c r="AF159" s="306"/>
      <c r="AG159" s="119"/>
      <c r="AH159" s="119"/>
      <c r="AI159" s="119"/>
      <c r="AJ159" s="119"/>
      <c r="AK159" s="119"/>
      <c r="AL159" s="119"/>
      <c r="AM159" s="119"/>
    </row>
    <row r="160" spans="1:39">
      <c r="A160" s="306"/>
      <c r="B160" s="306"/>
      <c r="C160" s="306"/>
      <c r="D160" s="306"/>
      <c r="E160" s="306"/>
      <c r="F160" s="306"/>
      <c r="G160" s="306"/>
      <c r="H160" s="306"/>
      <c r="I160" s="306"/>
      <c r="J160" s="306"/>
      <c r="K160" s="306"/>
      <c r="L160" s="306"/>
      <c r="M160" s="306"/>
      <c r="N160" s="306"/>
      <c r="O160" s="306"/>
      <c r="P160" s="306"/>
      <c r="Q160" s="306"/>
      <c r="R160" s="306"/>
      <c r="S160" s="306"/>
      <c r="T160" s="306"/>
      <c r="U160" s="306"/>
      <c r="V160" s="306"/>
      <c r="W160" s="306"/>
      <c r="X160" s="306"/>
      <c r="Y160" s="306"/>
      <c r="Z160" s="306"/>
      <c r="AA160" s="306"/>
      <c r="AB160" s="306"/>
      <c r="AC160" s="306"/>
      <c r="AD160" s="306"/>
      <c r="AE160" s="306"/>
      <c r="AF160" s="306"/>
      <c r="AG160" s="119"/>
      <c r="AH160" s="119"/>
      <c r="AI160" s="119"/>
      <c r="AJ160" s="119"/>
      <c r="AK160" s="119"/>
      <c r="AL160" s="119"/>
      <c r="AM160" s="119"/>
    </row>
    <row r="161" spans="1:39">
      <c r="A161" s="306"/>
      <c r="B161" s="306"/>
      <c r="C161" s="306"/>
      <c r="D161" s="306"/>
      <c r="E161" s="306"/>
      <c r="F161" s="306"/>
      <c r="G161" s="306"/>
      <c r="H161" s="306"/>
      <c r="I161" s="306"/>
      <c r="J161" s="306"/>
      <c r="K161" s="306"/>
      <c r="L161" s="306"/>
      <c r="M161" s="306"/>
      <c r="N161" s="306"/>
      <c r="O161" s="306"/>
      <c r="P161" s="306"/>
      <c r="Q161" s="306"/>
      <c r="R161" s="306"/>
      <c r="S161" s="306"/>
      <c r="T161" s="306"/>
      <c r="U161" s="306"/>
      <c r="V161" s="306"/>
      <c r="W161" s="306"/>
      <c r="X161" s="306"/>
      <c r="Y161" s="306"/>
      <c r="Z161" s="306"/>
      <c r="AA161" s="306"/>
      <c r="AB161" s="306"/>
      <c r="AC161" s="306"/>
      <c r="AD161" s="306"/>
      <c r="AE161" s="306"/>
      <c r="AF161" s="306"/>
      <c r="AG161" s="119"/>
      <c r="AH161" s="119"/>
      <c r="AI161" s="119"/>
      <c r="AJ161" s="119"/>
      <c r="AK161" s="119"/>
      <c r="AL161" s="119"/>
      <c r="AM161" s="119"/>
    </row>
    <row r="162" spans="1:39">
      <c r="A162" s="306"/>
      <c r="B162" s="306"/>
      <c r="C162" s="306"/>
      <c r="D162" s="306"/>
      <c r="E162" s="306"/>
      <c r="F162" s="306"/>
      <c r="G162" s="306"/>
      <c r="H162" s="306"/>
      <c r="I162" s="306"/>
      <c r="J162" s="306"/>
      <c r="K162" s="306"/>
      <c r="L162" s="306"/>
      <c r="M162" s="306"/>
      <c r="N162" s="306"/>
      <c r="O162" s="306"/>
      <c r="P162" s="306"/>
      <c r="Q162" s="306"/>
      <c r="R162" s="306"/>
      <c r="S162" s="306"/>
      <c r="T162" s="306"/>
      <c r="U162" s="306"/>
      <c r="V162" s="306"/>
      <c r="W162" s="306"/>
      <c r="X162" s="306"/>
      <c r="Y162" s="306"/>
      <c r="Z162" s="306"/>
      <c r="AA162" s="306"/>
      <c r="AB162" s="306"/>
      <c r="AC162" s="306"/>
      <c r="AD162" s="306"/>
      <c r="AE162" s="306"/>
      <c r="AF162" s="306"/>
      <c r="AG162" s="119"/>
      <c r="AH162" s="119"/>
      <c r="AI162" s="119"/>
      <c r="AJ162" s="119"/>
      <c r="AK162" s="119"/>
      <c r="AL162" s="119"/>
      <c r="AM162" s="119"/>
    </row>
    <row r="163" spans="1:39">
      <c r="A163" s="306"/>
      <c r="B163" s="306"/>
      <c r="C163" s="306"/>
      <c r="D163" s="306"/>
      <c r="E163" s="306"/>
      <c r="F163" s="306"/>
      <c r="G163" s="306"/>
      <c r="H163" s="306"/>
      <c r="I163" s="306"/>
      <c r="J163" s="306"/>
      <c r="K163" s="306"/>
      <c r="L163" s="306"/>
      <c r="M163" s="306"/>
      <c r="N163" s="306"/>
      <c r="O163" s="306"/>
      <c r="P163" s="306"/>
      <c r="Q163" s="306"/>
      <c r="R163" s="306"/>
      <c r="S163" s="306"/>
      <c r="T163" s="306"/>
      <c r="U163" s="306"/>
      <c r="V163" s="306"/>
      <c r="W163" s="306"/>
      <c r="X163" s="306"/>
      <c r="Y163" s="306"/>
      <c r="Z163" s="306"/>
      <c r="AA163" s="306"/>
      <c r="AB163" s="306"/>
      <c r="AC163" s="306"/>
      <c r="AD163" s="306"/>
      <c r="AE163" s="306"/>
      <c r="AF163" s="306"/>
      <c r="AG163" s="119"/>
      <c r="AH163" s="119"/>
      <c r="AI163" s="119"/>
      <c r="AJ163" s="119"/>
      <c r="AK163" s="119"/>
      <c r="AL163" s="119"/>
      <c r="AM163" s="119"/>
    </row>
    <row r="164" spans="1:39">
      <c r="A164" s="306"/>
      <c r="B164" s="306"/>
      <c r="C164" s="306"/>
      <c r="D164" s="306"/>
      <c r="E164" s="306"/>
      <c r="F164" s="306"/>
      <c r="G164" s="306"/>
      <c r="H164" s="306"/>
      <c r="I164" s="306"/>
      <c r="J164" s="306"/>
      <c r="K164" s="306"/>
      <c r="L164" s="306"/>
      <c r="M164" s="306"/>
      <c r="N164" s="306"/>
      <c r="O164" s="306"/>
      <c r="P164" s="306"/>
      <c r="Q164" s="306"/>
      <c r="R164" s="306"/>
      <c r="S164" s="306"/>
      <c r="T164" s="306"/>
      <c r="U164" s="306"/>
      <c r="V164" s="306"/>
      <c r="W164" s="306"/>
      <c r="X164" s="306"/>
      <c r="Y164" s="306"/>
      <c r="Z164" s="306"/>
      <c r="AA164" s="306"/>
      <c r="AB164" s="306"/>
      <c r="AC164" s="306"/>
      <c r="AD164" s="306"/>
      <c r="AE164" s="306"/>
      <c r="AF164" s="306"/>
      <c r="AG164" s="119"/>
      <c r="AH164" s="119"/>
      <c r="AI164" s="119"/>
      <c r="AJ164" s="119"/>
      <c r="AK164" s="119"/>
      <c r="AL164" s="119"/>
      <c r="AM164" s="119"/>
    </row>
    <row r="165" spans="1:39">
      <c r="A165" s="315"/>
      <c r="B165" s="306"/>
      <c r="C165" s="306"/>
      <c r="D165" s="306"/>
      <c r="E165" s="306"/>
      <c r="F165" s="306"/>
      <c r="G165" s="306"/>
      <c r="H165" s="306"/>
      <c r="I165" s="306"/>
      <c r="J165" s="306"/>
      <c r="K165" s="306"/>
      <c r="L165" s="306"/>
      <c r="M165" s="306"/>
      <c r="N165" s="306"/>
      <c r="O165" s="306"/>
      <c r="P165" s="306"/>
      <c r="Q165" s="306"/>
      <c r="R165" s="306"/>
      <c r="S165" s="306"/>
      <c r="T165" s="306"/>
      <c r="U165" s="306"/>
      <c r="V165" s="306"/>
      <c r="W165" s="306"/>
      <c r="X165" s="306"/>
      <c r="Y165" s="306"/>
      <c r="Z165" s="306"/>
      <c r="AA165" s="306"/>
      <c r="AB165" s="306"/>
      <c r="AC165" s="306"/>
      <c r="AD165" s="306"/>
      <c r="AE165" s="306"/>
      <c r="AF165" s="306"/>
      <c r="AG165" s="119"/>
      <c r="AH165" s="119"/>
      <c r="AI165" s="119"/>
      <c r="AJ165" s="119"/>
      <c r="AK165" s="119"/>
      <c r="AL165" s="119"/>
      <c r="AM165" s="119"/>
    </row>
    <row r="166" spans="1:39">
      <c r="A166" s="315"/>
      <c r="B166" s="306"/>
      <c r="C166" s="306"/>
      <c r="D166" s="306"/>
      <c r="E166" s="306"/>
      <c r="F166" s="306"/>
      <c r="G166" s="306"/>
      <c r="H166" s="306"/>
      <c r="I166" s="306"/>
      <c r="J166" s="306"/>
      <c r="K166" s="306"/>
      <c r="L166" s="306"/>
      <c r="M166" s="306"/>
      <c r="N166" s="306"/>
      <c r="O166" s="306"/>
      <c r="P166" s="306"/>
      <c r="Q166" s="306"/>
      <c r="R166" s="306"/>
      <c r="S166" s="306"/>
      <c r="T166" s="306"/>
      <c r="U166" s="306"/>
      <c r="V166" s="306"/>
      <c r="W166" s="306"/>
      <c r="X166" s="306"/>
      <c r="Y166" s="306"/>
      <c r="Z166" s="306"/>
      <c r="AA166" s="306"/>
      <c r="AB166" s="306"/>
      <c r="AC166" s="306"/>
      <c r="AD166" s="306"/>
      <c r="AE166" s="306"/>
      <c r="AF166" s="306"/>
      <c r="AG166" s="119"/>
      <c r="AH166" s="119"/>
      <c r="AI166" s="119"/>
      <c r="AJ166" s="119"/>
      <c r="AK166" s="119"/>
      <c r="AL166" s="119"/>
      <c r="AM166" s="119"/>
    </row>
  </sheetData>
  <sheetProtection password="E798" sheet="1" objects="1" scenarios="1"/>
  <mergeCells count="188">
    <mergeCell ref="AS2:AT2"/>
    <mergeCell ref="A3:AC3"/>
    <mergeCell ref="A4:AM4"/>
    <mergeCell ref="A5:AM5"/>
    <mergeCell ref="J8:AM8"/>
    <mergeCell ref="J9:AM9"/>
    <mergeCell ref="J10:AM10"/>
    <mergeCell ref="J11:AM11"/>
    <mergeCell ref="J13:AM13"/>
    <mergeCell ref="J14:AM14"/>
    <mergeCell ref="J15:AM15"/>
    <mergeCell ref="J16:AM16"/>
    <mergeCell ref="B19:AM19"/>
    <mergeCell ref="P20:R20"/>
    <mergeCell ref="Y20:AB20"/>
    <mergeCell ref="AG20:AL20"/>
    <mergeCell ref="AG21:AL21"/>
    <mergeCell ref="K22:AM22"/>
    <mergeCell ref="K23:AM23"/>
    <mergeCell ref="K24:AM24"/>
    <mergeCell ref="M25:O25"/>
    <mergeCell ref="X25:AA25"/>
    <mergeCell ref="AG25:AL25"/>
    <mergeCell ref="K26:AM26"/>
    <mergeCell ref="K27:AM27"/>
    <mergeCell ref="K28:AM28"/>
    <mergeCell ref="B30:AM30"/>
    <mergeCell ref="P31:R31"/>
    <mergeCell ref="Y31:AB31"/>
    <mergeCell ref="AG31:AL31"/>
    <mergeCell ref="AG32:AL32"/>
    <mergeCell ref="K33:AM33"/>
    <mergeCell ref="K34:AM34"/>
    <mergeCell ref="K35:AM35"/>
    <mergeCell ref="M36:O36"/>
    <mergeCell ref="X36:AA36"/>
    <mergeCell ref="AG36:AL36"/>
    <mergeCell ref="K37:AM37"/>
    <mergeCell ref="K38:AM38"/>
    <mergeCell ref="K39:AM39"/>
    <mergeCell ref="K41:AM41"/>
    <mergeCell ref="K42:AM42"/>
    <mergeCell ref="K43:AM43"/>
    <mergeCell ref="K44:AM44"/>
    <mergeCell ref="L48:AM48"/>
    <mergeCell ref="O49:P49"/>
    <mergeCell ref="Q49:R49"/>
    <mergeCell ref="T49:U49"/>
    <mergeCell ref="L50:AM50"/>
    <mergeCell ref="S52:T52"/>
    <mergeCell ref="U52:V52"/>
    <mergeCell ref="X52:Y52"/>
    <mergeCell ref="AA52:AB52"/>
    <mergeCell ref="S54:T54"/>
    <mergeCell ref="U54:V54"/>
    <mergeCell ref="X54:Y54"/>
    <mergeCell ref="AA54:AB54"/>
    <mergeCell ref="S56:T56"/>
    <mergeCell ref="U56:V56"/>
    <mergeCell ref="X56:Y56"/>
    <mergeCell ref="AA56:AB56"/>
    <mergeCell ref="S58:T58"/>
    <mergeCell ref="U58:V58"/>
    <mergeCell ref="X58:Y58"/>
    <mergeCell ref="AA58:AB58"/>
    <mergeCell ref="S60:T60"/>
    <mergeCell ref="U60:V60"/>
    <mergeCell ref="X60:Y60"/>
    <mergeCell ref="AA60:AB60"/>
    <mergeCell ref="K67:AL67"/>
    <mergeCell ref="V69:W69"/>
    <mergeCell ref="X69:Y69"/>
    <mergeCell ref="AA69:AB69"/>
    <mergeCell ref="T71:AL71"/>
    <mergeCell ref="A74:AM74"/>
    <mergeCell ref="P79:V79"/>
    <mergeCell ref="K80:AM80"/>
    <mergeCell ref="Z84:AI84"/>
    <mergeCell ref="J85:M85"/>
    <mergeCell ref="S85:V85"/>
    <mergeCell ref="I86:O86"/>
    <mergeCell ref="I87:O87"/>
    <mergeCell ref="I88:O88"/>
    <mergeCell ref="U89:AB89"/>
    <mergeCell ref="AE89:AK89"/>
    <mergeCell ref="N90:P90"/>
    <mergeCell ref="U90:AB90"/>
    <mergeCell ref="AE90:AJ90"/>
    <mergeCell ref="U91:AB91"/>
    <mergeCell ref="AE91:AJ91"/>
    <mergeCell ref="N92:P92"/>
    <mergeCell ref="U92:AB92"/>
    <mergeCell ref="AE92:AJ92"/>
    <mergeCell ref="U93:AB93"/>
    <mergeCell ref="AE93:AJ93"/>
    <mergeCell ref="N94:P94"/>
    <mergeCell ref="U94:AB94"/>
    <mergeCell ref="AE94:AJ94"/>
    <mergeCell ref="U95:AB95"/>
    <mergeCell ref="AE95:AJ95"/>
    <mergeCell ref="N96:P96"/>
    <mergeCell ref="U96:AB96"/>
    <mergeCell ref="AE96:AJ96"/>
    <mergeCell ref="U97:AB97"/>
    <mergeCell ref="AE97:AJ97"/>
    <mergeCell ref="N98:P98"/>
    <mergeCell ref="U98:AB98"/>
    <mergeCell ref="AE98:AJ98"/>
    <mergeCell ref="U99:AB99"/>
    <mergeCell ref="AE99:AJ99"/>
    <mergeCell ref="N100:P100"/>
    <mergeCell ref="U100:AB100"/>
    <mergeCell ref="AE100:AJ100"/>
    <mergeCell ref="U101:AB101"/>
    <mergeCell ref="AE101:AJ101"/>
    <mergeCell ref="N102:P102"/>
    <mergeCell ref="U102:AB102"/>
    <mergeCell ref="AE102:AJ102"/>
    <mergeCell ref="U103:AB103"/>
    <mergeCell ref="AE103:AJ103"/>
    <mergeCell ref="N104:P104"/>
    <mergeCell ref="U104:AB104"/>
    <mergeCell ref="AE104:AJ104"/>
    <mergeCell ref="U105:AB105"/>
    <mergeCell ref="AE105:AJ105"/>
    <mergeCell ref="N106:P106"/>
    <mergeCell ref="U106:AB106"/>
    <mergeCell ref="AE106:AJ106"/>
    <mergeCell ref="U107:AB107"/>
    <mergeCell ref="AE107:AJ107"/>
    <mergeCell ref="U108:AB108"/>
    <mergeCell ref="AE108:AJ108"/>
    <mergeCell ref="U109:AB109"/>
    <mergeCell ref="AE109:AJ109"/>
    <mergeCell ref="U110:AB110"/>
    <mergeCell ref="AE110:AJ110"/>
    <mergeCell ref="U111:AB111"/>
    <mergeCell ref="AE111:AJ111"/>
    <mergeCell ref="W115:X115"/>
    <mergeCell ref="AJ115:AK115"/>
    <mergeCell ref="R119:AF119"/>
    <mergeCell ref="H122:I122"/>
    <mergeCell ref="J122:K122"/>
    <mergeCell ref="M122:N122"/>
    <mergeCell ref="P122:Q122"/>
    <mergeCell ref="V122:AK122"/>
    <mergeCell ref="H123:I123"/>
    <mergeCell ref="J123:K123"/>
    <mergeCell ref="M123:N123"/>
    <mergeCell ref="P123:Q123"/>
    <mergeCell ref="V123:AK123"/>
    <mergeCell ref="H124:I124"/>
    <mergeCell ref="J124:K124"/>
    <mergeCell ref="M124:N124"/>
    <mergeCell ref="P124:Q124"/>
    <mergeCell ref="V124:AK124"/>
    <mergeCell ref="H125:I125"/>
    <mergeCell ref="J125:K125"/>
    <mergeCell ref="M125:N125"/>
    <mergeCell ref="P125:Q125"/>
    <mergeCell ref="V125:AK125"/>
    <mergeCell ref="H130:K130"/>
    <mergeCell ref="S130:T130"/>
    <mergeCell ref="U130:V130"/>
    <mergeCell ref="X130:Y130"/>
    <mergeCell ref="AA130:AB130"/>
    <mergeCell ref="AF130:AK130"/>
    <mergeCell ref="H131:K131"/>
    <mergeCell ref="U131:AB131"/>
    <mergeCell ref="AC131:AJ131"/>
    <mergeCell ref="H136:K136"/>
    <mergeCell ref="S136:T136"/>
    <mergeCell ref="U136:V136"/>
    <mergeCell ref="X136:Y136"/>
    <mergeCell ref="AA136:AB136"/>
    <mergeCell ref="AF136:AK136"/>
    <mergeCell ref="H137:K137"/>
    <mergeCell ref="U137:AB137"/>
    <mergeCell ref="AC137:AJ137"/>
    <mergeCell ref="B149:AM149"/>
    <mergeCell ref="AB1:AC2"/>
    <mergeCell ref="AD1:AD2"/>
    <mergeCell ref="AE1:AF2"/>
    <mergeCell ref="AG1:AG2"/>
    <mergeCell ref="AH1:AJ2"/>
    <mergeCell ref="AK1:AK2"/>
    <mergeCell ref="AL1:AM2"/>
    <mergeCell ref="B144:AM147"/>
  </mergeCells>
  <phoneticPr fontId="19"/>
  <dataValidations count="4">
    <dataValidation type="list" allowBlank="1" showDropDown="0" showInputMessage="1" showErrorMessage="1" sqref="V83 Y138 S142 S132 Y132 V142 N120 Y142 AH61 P70 N61 AI69:AI70">
      <formula1>$AT$3:$AT$4</formula1>
    </dataValidation>
    <dataValidation type="list" allowBlank="1" showDropDown="0" showInputMessage="1" showErrorMessage="1" sqref="K114 V114 P139:P142 O83 K127:K128 K116:K118 M134 P134 W116 W118">
      <formula1>$AI$3:$AI$4</formula1>
    </dataValidation>
    <dataValidation type="custom" imeMode="halfAlpha" allowBlank="1" showDropDown="0" showInputMessage="1" showErrorMessage="0" errorTitle="旭川市　建築指導課" error="アルファベット半角大文字＋半角数字5桁で入力してください。" sqref="AL1 AE1 AH1 AB1">
      <formula1>AND(LEN(AB1)=6,ISNUMBER(VALUE(RIGHT(AB1,5))),IF(OR(LEFT(AB1,1)="A",LEFT(AB1,1)="B",LEFT(AB1,1)="C",LEFT(AB1,1)="D",LEFT(AB1,1)="E",LEFT(AB1,1)="F",LEFT(AB1,1)="G",LEFT(AB1,1)="H",LEFT(AB1,1)="J",LEFT(AB1,1)="K"),TRUE))=TRUE</formula1>
    </dataValidation>
    <dataValidation type="custom" allowBlank="1" showDropDown="0" showInputMessage="1" showErrorMessage="0" errorTitle="旭川市　建築指導課" error="アルファベット半角大文字＋半角数字5桁で入力してください。" sqref="AK1 AG1 AD1">
      <formula1>AND(LEN(AD1)=6,ISNUMBER(VALUE(RIGHT(AD1,5))),IF(OR(LEFT(AD1,1)="A",LEFT(AD1,1)="B",LEFT(AD1,1)="C",LEFT(AD1,1)="D",LEFT(AD1,1)="E",LEFT(AD1,1)="F",LEFT(AD1,1)="G",LEFT(AD1,1)="H",LEFT(AD1,1)="J",LEFT(AD1,1)="K"),TRUE))=TRUE</formula1>
    </dataValidation>
  </dataValidations>
  <printOptions horizontalCentered="1"/>
  <pageMargins left="0.39370078740157477" right="0.39370078740157477" top="0" bottom="0" header="0" footer="0"/>
  <pageSetup paperSize="9" scale="98" fitToWidth="1" fitToHeight="1" orientation="portrait" usePrinterDefaults="1" blackAndWhite="1" r:id="rId1"/>
  <headerFooter alignWithMargins="0"/>
  <rowBreaks count="1" manualBreakCount="1">
    <brk id="72" max="3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3"/>
  <dimension ref="A1:O191"/>
  <sheetViews>
    <sheetView workbookViewId="0">
      <selection activeCell="M19" sqref="M19"/>
    </sheetView>
  </sheetViews>
  <sheetFormatPr defaultRowHeight="10.5"/>
  <cols>
    <col min="1" max="2" width="4.125" style="392" customWidth="1"/>
    <col min="3" max="3" width="15.625" style="392" customWidth="1"/>
    <col min="4" max="4" width="13.125" style="392" customWidth="1"/>
    <col min="5" max="6" width="18.625" style="392" customWidth="1"/>
    <col min="7" max="7" width="5.75" style="392" hidden="1" customWidth="1"/>
    <col min="8" max="9" width="6" style="392" customWidth="1"/>
    <col min="10" max="11" width="6.625" style="392" customWidth="1"/>
    <col min="12" max="12" width="8" style="392" customWidth="1"/>
    <col min="13" max="13" width="9" style="392" customWidth="1"/>
    <col min="14" max="14" width="9" style="392" hidden="1" customWidth="1"/>
    <col min="15" max="16384" width="9" style="392" customWidth="1"/>
  </cols>
  <sheetData>
    <row r="1" spans="1:14">
      <c r="A1" s="394" t="s">
        <v>1262</v>
      </c>
      <c r="B1" s="428"/>
      <c r="C1" s="428"/>
      <c r="D1" s="428"/>
      <c r="E1" s="428"/>
      <c r="F1" s="428"/>
      <c r="G1" s="428"/>
      <c r="H1" s="428"/>
      <c r="I1" s="428"/>
      <c r="J1" s="428"/>
      <c r="K1" s="589" t="str">
        <f>'１報告書'!AM1</f>
        <v>R7.8.1ver</v>
      </c>
    </row>
    <row r="2" spans="1:14" ht="12">
      <c r="A2" s="395" t="s">
        <v>1264</v>
      </c>
      <c r="B2" s="429"/>
      <c r="C2" s="429"/>
      <c r="D2" s="429"/>
      <c r="E2" s="429"/>
      <c r="F2" s="429"/>
      <c r="G2" s="429"/>
      <c r="H2" s="429"/>
      <c r="I2" s="429"/>
      <c r="J2" s="429"/>
      <c r="K2" s="429"/>
    </row>
    <row r="3" spans="1:14" ht="12.75">
      <c r="A3" s="396"/>
      <c r="B3" s="428"/>
      <c r="C3" s="428"/>
      <c r="D3" s="428"/>
      <c r="E3" s="428"/>
      <c r="F3" s="428"/>
      <c r="G3" s="428"/>
      <c r="H3" s="428"/>
      <c r="I3" s="428"/>
      <c r="J3" s="428"/>
      <c r="K3" s="428"/>
    </row>
    <row r="4" spans="1:14" ht="11.25" customHeight="1">
      <c r="A4" s="397" t="s">
        <v>1265</v>
      </c>
      <c r="B4" s="430"/>
      <c r="C4" s="477"/>
      <c r="D4" s="511" t="s">
        <v>1345</v>
      </c>
      <c r="E4" s="536"/>
      <c r="F4" s="536"/>
      <c r="G4" s="536"/>
      <c r="H4" s="536"/>
      <c r="I4" s="579"/>
      <c r="J4" s="574" t="s">
        <v>202</v>
      </c>
      <c r="K4" s="590"/>
    </row>
    <row r="5" spans="1:14" ht="11.25" customHeight="1">
      <c r="A5" s="398"/>
      <c r="B5" s="431"/>
      <c r="C5" s="478" t="s">
        <v>1327</v>
      </c>
      <c r="D5" s="512">
        <f>'１報告書'!$K$29</f>
        <v>0</v>
      </c>
      <c r="E5" s="537"/>
      <c r="F5" s="537"/>
      <c r="G5" s="537"/>
      <c r="H5" s="537"/>
      <c r="I5" s="580"/>
      <c r="J5" s="541"/>
      <c r="K5" s="591"/>
    </row>
    <row r="6" spans="1:14" ht="11.25" customHeight="1">
      <c r="A6" s="398"/>
      <c r="B6" s="431"/>
      <c r="C6" s="479" t="s">
        <v>32</v>
      </c>
      <c r="D6" s="512">
        <f>'１報告書'!$K$40</f>
        <v>0</v>
      </c>
      <c r="E6" s="537"/>
      <c r="F6" s="537"/>
      <c r="G6" s="537"/>
      <c r="H6" s="537"/>
      <c r="I6" s="580"/>
      <c r="J6" s="541"/>
      <c r="K6" s="591"/>
      <c r="N6" s="392" t="s">
        <v>1302</v>
      </c>
    </row>
    <row r="7" spans="1:14" ht="11.25" customHeight="1">
      <c r="A7" s="399"/>
      <c r="B7" s="432"/>
      <c r="C7" s="480"/>
      <c r="D7" s="513"/>
      <c r="E7" s="538"/>
      <c r="F7" s="538"/>
      <c r="G7" s="538"/>
      <c r="H7" s="538"/>
      <c r="I7" s="581"/>
      <c r="J7" s="585"/>
      <c r="K7" s="592"/>
      <c r="N7" s="392" t="s">
        <v>1425</v>
      </c>
    </row>
    <row r="8" spans="1:14" ht="11.25">
      <c r="A8" s="400"/>
      <c r="B8" s="400"/>
      <c r="C8" s="400"/>
      <c r="D8" s="400"/>
      <c r="E8" s="400"/>
      <c r="F8" s="400"/>
      <c r="G8" s="400"/>
      <c r="H8" s="400"/>
      <c r="I8" s="400"/>
      <c r="J8" s="400"/>
      <c r="K8" s="400"/>
    </row>
    <row r="9" spans="1:14" ht="12" customHeight="1">
      <c r="A9" s="401" t="s">
        <v>1266</v>
      </c>
      <c r="B9" s="433" t="s">
        <v>637</v>
      </c>
      <c r="C9" s="481"/>
      <c r="D9" s="481"/>
      <c r="E9" s="481"/>
      <c r="F9" s="551"/>
      <c r="G9" s="564" t="s">
        <v>1413</v>
      </c>
      <c r="H9" s="574" t="s">
        <v>126</v>
      </c>
      <c r="I9" s="582"/>
      <c r="J9" s="586"/>
      <c r="K9" s="593" t="s">
        <v>1422</v>
      </c>
      <c r="L9" s="610"/>
      <c r="M9" s="610"/>
    </row>
    <row r="10" spans="1:14" ht="11.25" customHeight="1">
      <c r="A10" s="402"/>
      <c r="B10" s="434"/>
      <c r="C10" s="482"/>
      <c r="D10" s="482"/>
      <c r="E10" s="482"/>
      <c r="F10" s="552"/>
      <c r="G10" s="565"/>
      <c r="H10" s="575" t="s">
        <v>1420</v>
      </c>
      <c r="I10" s="583" t="s">
        <v>1421</v>
      </c>
      <c r="J10" s="587"/>
      <c r="K10" s="594"/>
      <c r="L10" s="610"/>
      <c r="M10" s="610"/>
    </row>
    <row r="11" spans="1:14" ht="21" customHeight="1">
      <c r="A11" s="403"/>
      <c r="B11" s="435"/>
      <c r="C11" s="483"/>
      <c r="D11" s="483"/>
      <c r="E11" s="483"/>
      <c r="F11" s="553"/>
      <c r="G11" s="566"/>
      <c r="H11" s="566"/>
      <c r="I11" s="584"/>
      <c r="J11" s="588" t="s">
        <v>244</v>
      </c>
      <c r="K11" s="595"/>
      <c r="L11" s="610"/>
      <c r="M11" s="610"/>
    </row>
    <row r="12" spans="1:14" ht="12" customHeight="1">
      <c r="A12" s="404">
        <v>1</v>
      </c>
      <c r="B12" s="436" t="s">
        <v>511</v>
      </c>
      <c r="C12" s="484"/>
      <c r="D12" s="484"/>
      <c r="E12" s="484"/>
      <c r="F12" s="484"/>
      <c r="G12" s="484"/>
      <c r="H12" s="484"/>
      <c r="I12" s="484"/>
      <c r="J12" s="484"/>
      <c r="K12" s="596"/>
    </row>
    <row r="13" spans="1:14" ht="11.25" customHeight="1">
      <c r="A13" s="405" t="s">
        <v>1267</v>
      </c>
      <c r="B13" s="437" t="s">
        <v>1304</v>
      </c>
      <c r="C13" s="485"/>
      <c r="D13" s="514"/>
      <c r="E13" s="539" t="s">
        <v>164</v>
      </c>
      <c r="F13" s="540"/>
      <c r="G13" s="478"/>
      <c r="H13" s="576"/>
      <c r="I13" s="576"/>
      <c r="J13" s="576"/>
      <c r="K13" s="597"/>
    </row>
    <row r="14" spans="1:14" ht="12" customHeight="1">
      <c r="A14" s="405" t="s">
        <v>1268</v>
      </c>
      <c r="B14" s="437" t="s">
        <v>1305</v>
      </c>
      <c r="C14" s="485"/>
      <c r="D14" s="514"/>
      <c r="E14" s="539" t="s">
        <v>592</v>
      </c>
      <c r="F14" s="540"/>
      <c r="G14" s="478"/>
      <c r="H14" s="576"/>
      <c r="I14" s="576"/>
      <c r="J14" s="576"/>
      <c r="K14" s="597"/>
    </row>
    <row r="15" spans="1:14" ht="12" customHeight="1">
      <c r="A15" s="405" t="s">
        <v>68</v>
      </c>
      <c r="B15" s="437" t="s">
        <v>1306</v>
      </c>
      <c r="C15" s="485"/>
      <c r="D15" s="514"/>
      <c r="E15" s="539" t="s">
        <v>342</v>
      </c>
      <c r="F15" s="540"/>
      <c r="G15" s="478"/>
      <c r="H15" s="576"/>
      <c r="I15" s="576"/>
      <c r="J15" s="576"/>
      <c r="K15" s="597"/>
    </row>
    <row r="16" spans="1:14" ht="12" customHeight="1">
      <c r="A16" s="405" t="s">
        <v>283</v>
      </c>
      <c r="B16" s="437"/>
      <c r="C16" s="485"/>
      <c r="D16" s="514"/>
      <c r="E16" s="539" t="s">
        <v>516</v>
      </c>
      <c r="F16" s="540"/>
      <c r="G16" s="478"/>
      <c r="H16" s="576"/>
      <c r="I16" s="576"/>
      <c r="J16" s="576"/>
      <c r="K16" s="597"/>
    </row>
    <row r="17" spans="1:13" ht="12" customHeight="1">
      <c r="A17" s="405" t="s">
        <v>1269</v>
      </c>
      <c r="B17" s="437"/>
      <c r="C17" s="485"/>
      <c r="D17" s="514"/>
      <c r="E17" s="539" t="s">
        <v>1347</v>
      </c>
      <c r="F17" s="540"/>
      <c r="G17" s="478"/>
      <c r="H17" s="576"/>
      <c r="I17" s="576"/>
      <c r="J17" s="576"/>
      <c r="K17" s="597"/>
    </row>
    <row r="18" spans="1:13" ht="21" customHeight="1">
      <c r="A18" s="405" t="s">
        <v>290</v>
      </c>
      <c r="B18" s="437" t="s">
        <v>1307</v>
      </c>
      <c r="C18" s="485"/>
      <c r="D18" s="514"/>
      <c r="E18" s="539" t="s">
        <v>1263</v>
      </c>
      <c r="F18" s="540"/>
      <c r="G18" s="478"/>
      <c r="H18" s="576"/>
      <c r="I18" s="576"/>
      <c r="J18" s="576"/>
      <c r="K18" s="597"/>
    </row>
    <row r="19" spans="1:13" ht="21" customHeight="1">
      <c r="A19" s="405" t="s">
        <v>1270</v>
      </c>
      <c r="B19" s="437"/>
      <c r="C19" s="485"/>
      <c r="D19" s="514"/>
      <c r="E19" s="437" t="s">
        <v>641</v>
      </c>
      <c r="F19" s="540"/>
      <c r="G19" s="478"/>
      <c r="H19" s="576"/>
      <c r="I19" s="576"/>
      <c r="J19" s="576"/>
      <c r="K19" s="597"/>
    </row>
    <row r="20" spans="1:13" ht="12" customHeight="1">
      <c r="A20" s="405" t="s">
        <v>295</v>
      </c>
      <c r="B20" s="437" t="s">
        <v>1308</v>
      </c>
      <c r="C20" s="485"/>
      <c r="D20" s="514"/>
      <c r="E20" s="437" t="s">
        <v>1349</v>
      </c>
      <c r="F20" s="540"/>
      <c r="G20" s="478"/>
      <c r="H20" s="576"/>
      <c r="I20" s="576"/>
      <c r="J20" s="576"/>
      <c r="K20" s="597"/>
    </row>
    <row r="21" spans="1:13" ht="13.5" customHeight="1">
      <c r="A21" s="405" t="s">
        <v>300</v>
      </c>
      <c r="B21" s="437"/>
      <c r="C21" s="485"/>
      <c r="D21" s="514"/>
      <c r="E21" s="437" t="s">
        <v>1350</v>
      </c>
      <c r="F21" s="540"/>
      <c r="G21" s="478"/>
      <c r="H21" s="576"/>
      <c r="I21" s="576"/>
      <c r="J21" s="576"/>
      <c r="K21" s="598"/>
    </row>
    <row r="22" spans="1:13" ht="12" customHeight="1">
      <c r="A22" s="404">
        <v>2</v>
      </c>
      <c r="B22" s="436" t="s">
        <v>645</v>
      </c>
      <c r="C22" s="484"/>
      <c r="D22" s="484"/>
      <c r="E22" s="484"/>
      <c r="F22" s="484"/>
      <c r="G22" s="484"/>
      <c r="H22" s="484"/>
      <c r="I22" s="484"/>
      <c r="J22" s="484"/>
      <c r="K22" s="596"/>
    </row>
    <row r="23" spans="1:13" ht="12" customHeight="1">
      <c r="A23" s="405" t="s">
        <v>1267</v>
      </c>
      <c r="B23" s="437" t="s">
        <v>332</v>
      </c>
      <c r="C23" s="485"/>
      <c r="D23" s="515"/>
      <c r="E23" s="437" t="s">
        <v>385</v>
      </c>
      <c r="F23" s="540"/>
      <c r="G23" s="478"/>
      <c r="H23" s="576"/>
      <c r="I23" s="576"/>
      <c r="J23" s="576"/>
      <c r="K23" s="597"/>
    </row>
    <row r="24" spans="1:13" ht="12" customHeight="1">
      <c r="A24" s="405" t="s">
        <v>1268</v>
      </c>
      <c r="B24" s="437"/>
      <c r="C24" s="485"/>
      <c r="D24" s="515"/>
      <c r="E24" s="437" t="s">
        <v>1351</v>
      </c>
      <c r="F24" s="540"/>
      <c r="G24" s="478"/>
      <c r="H24" s="576"/>
      <c r="I24" s="576"/>
      <c r="J24" s="576"/>
      <c r="K24" s="597"/>
    </row>
    <row r="25" spans="1:13" ht="12" customHeight="1">
      <c r="A25" s="405" t="s">
        <v>68</v>
      </c>
      <c r="B25" s="438" t="s">
        <v>1309</v>
      </c>
      <c r="C25" s="485"/>
      <c r="D25" s="515"/>
      <c r="E25" s="437" t="s">
        <v>635</v>
      </c>
      <c r="F25" s="540"/>
      <c r="G25" s="478"/>
      <c r="H25" s="576"/>
      <c r="I25" s="576"/>
      <c r="J25" s="576"/>
      <c r="K25" s="597"/>
    </row>
    <row r="26" spans="1:13" ht="12" customHeight="1">
      <c r="A26" s="405" t="s">
        <v>283</v>
      </c>
      <c r="B26" s="437"/>
      <c r="C26" s="485"/>
      <c r="D26" s="515"/>
      <c r="E26" s="437" t="s">
        <v>1354</v>
      </c>
      <c r="F26" s="540"/>
      <c r="G26" s="478"/>
      <c r="H26" s="576"/>
      <c r="I26" s="576"/>
      <c r="J26" s="576"/>
      <c r="K26" s="597"/>
    </row>
    <row r="27" spans="1:13" ht="21" customHeight="1">
      <c r="A27" s="405" t="s">
        <v>1269</v>
      </c>
      <c r="B27" s="439" t="s">
        <v>648</v>
      </c>
      <c r="C27" s="437" t="s">
        <v>357</v>
      </c>
      <c r="D27" s="515"/>
      <c r="E27" s="437" t="s">
        <v>1355</v>
      </c>
      <c r="F27" s="540"/>
      <c r="G27" s="478"/>
      <c r="H27" s="576"/>
      <c r="I27" s="576"/>
      <c r="J27" s="576"/>
      <c r="K27" s="597"/>
    </row>
    <row r="28" spans="1:13" ht="12" customHeight="1">
      <c r="A28" s="405" t="s">
        <v>290</v>
      </c>
      <c r="B28" s="439"/>
      <c r="C28" s="486"/>
      <c r="D28" s="515"/>
      <c r="E28" s="437" t="s">
        <v>583</v>
      </c>
      <c r="F28" s="540"/>
      <c r="G28" s="478"/>
      <c r="H28" s="576"/>
      <c r="I28" s="576"/>
      <c r="J28" s="576"/>
      <c r="K28" s="597"/>
    </row>
    <row r="29" spans="1:13" ht="11.25" customHeight="1">
      <c r="A29" s="405" t="s">
        <v>1270</v>
      </c>
      <c r="B29" s="439"/>
      <c r="C29" s="486"/>
      <c r="D29" s="515"/>
      <c r="E29" s="437" t="s">
        <v>13</v>
      </c>
      <c r="F29" s="540"/>
      <c r="G29" s="478"/>
      <c r="H29" s="576"/>
      <c r="I29" s="576"/>
      <c r="J29" s="576"/>
      <c r="K29" s="597"/>
    </row>
    <row r="30" spans="1:13" ht="21" customHeight="1">
      <c r="A30" s="405" t="s">
        <v>295</v>
      </c>
      <c r="B30" s="440"/>
      <c r="C30" s="486"/>
      <c r="D30" s="515"/>
      <c r="E30" s="437" t="s">
        <v>602</v>
      </c>
      <c r="F30" s="540"/>
      <c r="G30" s="478"/>
      <c r="H30" s="576"/>
      <c r="I30" s="576"/>
      <c r="J30" s="576"/>
      <c r="K30" s="597"/>
      <c r="M30" s="427"/>
    </row>
    <row r="31" spans="1:13" ht="11.25" customHeight="1">
      <c r="A31" s="405" t="s">
        <v>300</v>
      </c>
      <c r="B31" s="440"/>
      <c r="C31" s="486"/>
      <c r="D31" s="515"/>
      <c r="E31" s="437" t="s">
        <v>1357</v>
      </c>
      <c r="F31" s="540"/>
      <c r="G31" s="478"/>
      <c r="H31" s="576"/>
      <c r="I31" s="576"/>
      <c r="J31" s="576"/>
      <c r="K31" s="597"/>
    </row>
    <row r="32" spans="1:13" ht="21" customHeight="1">
      <c r="A32" s="406" t="s">
        <v>1271</v>
      </c>
      <c r="B32" s="440"/>
      <c r="C32" s="486"/>
      <c r="D32" s="515"/>
      <c r="E32" s="437" t="s">
        <v>366</v>
      </c>
      <c r="F32" s="540"/>
      <c r="G32" s="478"/>
      <c r="H32" s="576"/>
      <c r="I32" s="576"/>
      <c r="J32" s="576"/>
      <c r="K32" s="597"/>
    </row>
    <row r="33" spans="1:11" ht="21.75" customHeight="1">
      <c r="A33" s="405" t="s">
        <v>1272</v>
      </c>
      <c r="B33" s="440"/>
      <c r="C33" s="437" t="s">
        <v>1328</v>
      </c>
      <c r="D33" s="515"/>
      <c r="E33" s="437" t="s">
        <v>1359</v>
      </c>
      <c r="F33" s="540"/>
      <c r="G33" s="478"/>
      <c r="H33" s="576"/>
      <c r="I33" s="576"/>
      <c r="J33" s="576"/>
      <c r="K33" s="597"/>
    </row>
    <row r="34" spans="1:11" ht="21" customHeight="1">
      <c r="A34" s="405" t="s">
        <v>303</v>
      </c>
      <c r="B34" s="440"/>
      <c r="C34" s="437"/>
      <c r="D34" s="515"/>
      <c r="E34" s="437" t="s">
        <v>1360</v>
      </c>
      <c r="F34" s="554"/>
      <c r="G34" s="478"/>
      <c r="H34" s="576"/>
      <c r="I34" s="576"/>
      <c r="J34" s="576"/>
      <c r="K34" s="597"/>
    </row>
    <row r="35" spans="1:11" ht="11.25" customHeight="1">
      <c r="A35" s="405" t="s">
        <v>1273</v>
      </c>
      <c r="B35" s="440"/>
      <c r="C35" s="486"/>
      <c r="D35" s="515"/>
      <c r="E35" s="437" t="s">
        <v>1362</v>
      </c>
      <c r="F35" s="540"/>
      <c r="G35" s="478"/>
      <c r="H35" s="576"/>
      <c r="I35" s="576"/>
      <c r="J35" s="576"/>
      <c r="K35" s="597"/>
    </row>
    <row r="36" spans="1:11" ht="21" customHeight="1">
      <c r="A36" s="405" t="s">
        <v>1274</v>
      </c>
      <c r="B36" s="440"/>
      <c r="C36" s="486"/>
      <c r="D36" s="515"/>
      <c r="E36" s="437" t="s">
        <v>605</v>
      </c>
      <c r="F36" s="540"/>
      <c r="G36" s="478"/>
      <c r="H36" s="576"/>
      <c r="I36" s="576"/>
      <c r="J36" s="576"/>
      <c r="K36" s="597"/>
    </row>
    <row r="37" spans="1:11" ht="12" customHeight="1">
      <c r="A37" s="405" t="s">
        <v>1275</v>
      </c>
      <c r="B37" s="440"/>
      <c r="C37" s="437" t="s">
        <v>655</v>
      </c>
      <c r="D37" s="515"/>
      <c r="E37" s="437" t="s">
        <v>657</v>
      </c>
      <c r="F37" s="540"/>
      <c r="G37" s="478"/>
      <c r="H37" s="576"/>
      <c r="I37" s="576"/>
      <c r="J37" s="576"/>
      <c r="K37" s="597"/>
    </row>
    <row r="38" spans="1:11" ht="12" customHeight="1">
      <c r="A38" s="405" t="s">
        <v>316</v>
      </c>
      <c r="B38" s="440"/>
      <c r="C38" s="486"/>
      <c r="D38" s="515"/>
      <c r="E38" s="437" t="s">
        <v>1363</v>
      </c>
      <c r="F38" s="540"/>
      <c r="G38" s="478"/>
      <c r="H38" s="576"/>
      <c r="I38" s="576"/>
      <c r="J38" s="576"/>
      <c r="K38" s="597"/>
    </row>
    <row r="39" spans="1:11" ht="12" customHeight="1">
      <c r="A39" s="405" t="s">
        <v>1276</v>
      </c>
      <c r="B39" s="440"/>
      <c r="C39" s="437" t="s">
        <v>261</v>
      </c>
      <c r="D39" s="515"/>
      <c r="E39" s="437" t="s">
        <v>1364</v>
      </c>
      <c r="F39" s="540"/>
      <c r="G39" s="478"/>
      <c r="H39" s="576"/>
      <c r="I39" s="576"/>
      <c r="J39" s="576"/>
      <c r="K39" s="597"/>
    </row>
    <row r="40" spans="1:11" ht="12" customHeight="1">
      <c r="A40" s="407" t="s">
        <v>1277</v>
      </c>
      <c r="B40" s="441"/>
      <c r="C40" s="442"/>
      <c r="D40" s="516"/>
      <c r="E40" s="442" t="s">
        <v>1365</v>
      </c>
      <c r="F40" s="555"/>
      <c r="G40" s="567"/>
      <c r="H40" s="577"/>
      <c r="I40" s="577"/>
      <c r="J40" s="577"/>
      <c r="K40" s="599"/>
    </row>
    <row r="41" spans="1:11" ht="12" customHeight="1">
      <c r="A41" s="404">
        <v>3</v>
      </c>
      <c r="B41" s="436" t="s">
        <v>1310</v>
      </c>
      <c r="C41" s="484"/>
      <c r="D41" s="484"/>
      <c r="E41" s="484"/>
      <c r="F41" s="484"/>
      <c r="G41" s="484"/>
      <c r="H41" s="484"/>
      <c r="I41" s="484"/>
      <c r="J41" s="484"/>
      <c r="K41" s="596"/>
    </row>
    <row r="42" spans="1:11" ht="12" customHeight="1">
      <c r="A42" s="408" t="s">
        <v>1267</v>
      </c>
      <c r="B42" s="438" t="s">
        <v>663</v>
      </c>
      <c r="C42" s="485"/>
      <c r="D42" s="514"/>
      <c r="E42" s="437" t="s">
        <v>1366</v>
      </c>
      <c r="F42" s="540"/>
      <c r="G42" s="478"/>
      <c r="H42" s="576"/>
      <c r="I42" s="576"/>
      <c r="J42" s="576"/>
      <c r="K42" s="597"/>
    </row>
    <row r="43" spans="1:11" ht="11.25" customHeight="1">
      <c r="A43" s="408" t="s">
        <v>1268</v>
      </c>
      <c r="B43" s="438" t="s">
        <v>666</v>
      </c>
      <c r="C43" s="485"/>
      <c r="D43" s="514"/>
      <c r="E43" s="437" t="s">
        <v>475</v>
      </c>
      <c r="F43" s="540"/>
      <c r="G43" s="478"/>
      <c r="H43" s="576"/>
      <c r="I43" s="576"/>
      <c r="J43" s="576"/>
      <c r="K43" s="597"/>
    </row>
    <row r="44" spans="1:11" ht="11.25" customHeight="1">
      <c r="A44" s="408" t="s">
        <v>68</v>
      </c>
      <c r="B44" s="437"/>
      <c r="C44" s="485"/>
      <c r="D44" s="514"/>
      <c r="E44" s="437" t="s">
        <v>1368</v>
      </c>
      <c r="F44" s="540"/>
      <c r="G44" s="478"/>
      <c r="H44" s="576"/>
      <c r="I44" s="576"/>
      <c r="J44" s="576"/>
      <c r="K44" s="597"/>
    </row>
    <row r="45" spans="1:11" ht="12" customHeight="1">
      <c r="A45" s="408" t="s">
        <v>283</v>
      </c>
      <c r="B45" s="437"/>
      <c r="C45" s="485"/>
      <c r="D45" s="514"/>
      <c r="E45" s="437" t="s">
        <v>1369</v>
      </c>
      <c r="F45" s="540"/>
      <c r="G45" s="478"/>
      <c r="H45" s="576"/>
      <c r="I45" s="576"/>
      <c r="J45" s="576"/>
      <c r="K45" s="597"/>
    </row>
    <row r="46" spans="1:11" ht="11.25" customHeight="1">
      <c r="A46" s="408" t="s">
        <v>1269</v>
      </c>
      <c r="B46" s="437"/>
      <c r="C46" s="485"/>
      <c r="D46" s="514"/>
      <c r="E46" s="437" t="s">
        <v>1370</v>
      </c>
      <c r="F46" s="540"/>
      <c r="G46" s="478"/>
      <c r="H46" s="576"/>
      <c r="I46" s="576"/>
      <c r="J46" s="576"/>
      <c r="K46" s="597"/>
    </row>
    <row r="47" spans="1:11" ht="12" customHeight="1">
      <c r="A47" s="408" t="s">
        <v>290</v>
      </c>
      <c r="B47" s="438" t="s">
        <v>1312</v>
      </c>
      <c r="C47" s="485"/>
      <c r="D47" s="514"/>
      <c r="E47" s="437" t="s">
        <v>12</v>
      </c>
      <c r="F47" s="540"/>
      <c r="G47" s="478"/>
      <c r="H47" s="576"/>
      <c r="I47" s="576"/>
      <c r="J47" s="576"/>
      <c r="K47" s="597"/>
    </row>
    <row r="48" spans="1:11" ht="12" customHeight="1">
      <c r="A48" s="408" t="s">
        <v>1270</v>
      </c>
      <c r="B48" s="437"/>
      <c r="C48" s="485"/>
      <c r="D48" s="514"/>
      <c r="E48" s="437" t="s">
        <v>669</v>
      </c>
      <c r="F48" s="540"/>
      <c r="G48" s="478"/>
      <c r="H48" s="576"/>
      <c r="I48" s="576"/>
      <c r="J48" s="576"/>
      <c r="K48" s="597"/>
    </row>
    <row r="49" spans="1:11" ht="12" customHeight="1">
      <c r="A49" s="408" t="s">
        <v>295</v>
      </c>
      <c r="B49" s="438" t="s">
        <v>1313</v>
      </c>
      <c r="C49" s="485"/>
      <c r="D49" s="514"/>
      <c r="E49" s="437" t="s">
        <v>1371</v>
      </c>
      <c r="F49" s="540"/>
      <c r="G49" s="478"/>
      <c r="H49" s="576"/>
      <c r="I49" s="576"/>
      <c r="J49" s="576"/>
      <c r="K49" s="597"/>
    </row>
    <row r="50" spans="1:11" ht="12" customHeight="1">
      <c r="A50" s="409" t="s">
        <v>300</v>
      </c>
      <c r="B50" s="442"/>
      <c r="C50" s="487"/>
      <c r="D50" s="517"/>
      <c r="E50" s="442" t="s">
        <v>1365</v>
      </c>
      <c r="F50" s="555"/>
      <c r="G50" s="567"/>
      <c r="H50" s="577"/>
      <c r="I50" s="577"/>
      <c r="J50" s="577"/>
      <c r="K50" s="599"/>
    </row>
    <row r="51" spans="1:11" ht="12" customHeight="1">
      <c r="A51" s="404">
        <v>4</v>
      </c>
      <c r="B51" s="436" t="s">
        <v>247</v>
      </c>
      <c r="C51" s="484"/>
      <c r="D51" s="484"/>
      <c r="E51" s="484"/>
      <c r="F51" s="484"/>
      <c r="G51" s="484"/>
      <c r="H51" s="484"/>
      <c r="I51" s="484"/>
      <c r="J51" s="484"/>
      <c r="K51" s="596"/>
    </row>
    <row r="52" spans="1:11" ht="12" customHeight="1">
      <c r="A52" s="408" t="s">
        <v>1267</v>
      </c>
      <c r="B52" s="443" t="s">
        <v>578</v>
      </c>
      <c r="C52" s="437" t="s">
        <v>1329</v>
      </c>
      <c r="D52" s="485"/>
      <c r="E52" s="540"/>
      <c r="F52" s="540"/>
      <c r="G52" s="478"/>
      <c r="H52" s="576"/>
      <c r="I52" s="576"/>
      <c r="J52" s="576"/>
      <c r="K52" s="597"/>
    </row>
    <row r="53" spans="1:11">
      <c r="A53" s="408" t="s">
        <v>1268</v>
      </c>
      <c r="B53" s="444"/>
      <c r="C53" s="437" t="s">
        <v>1330</v>
      </c>
      <c r="D53" s="485"/>
      <c r="E53" s="540"/>
      <c r="F53" s="540"/>
      <c r="G53" s="478"/>
      <c r="H53" s="576"/>
      <c r="I53" s="576"/>
      <c r="J53" s="576"/>
      <c r="K53" s="597"/>
    </row>
    <row r="54" spans="1:11" ht="12.75" customHeight="1">
      <c r="A54" s="408" t="s">
        <v>68</v>
      </c>
      <c r="B54" s="444"/>
      <c r="C54" s="437" t="s">
        <v>91</v>
      </c>
      <c r="D54" s="485"/>
      <c r="E54" s="540"/>
      <c r="F54" s="540"/>
      <c r="G54" s="478"/>
      <c r="H54" s="576"/>
      <c r="I54" s="576"/>
      <c r="J54" s="576"/>
      <c r="K54" s="597"/>
    </row>
    <row r="55" spans="1:11" ht="23.25" customHeight="1">
      <c r="A55" s="408" t="s">
        <v>283</v>
      </c>
      <c r="B55" s="444"/>
      <c r="C55" s="437" t="s">
        <v>434</v>
      </c>
      <c r="D55" s="514"/>
      <c r="E55" s="437" t="s">
        <v>1372</v>
      </c>
      <c r="F55" s="540"/>
      <c r="G55" s="478"/>
      <c r="H55" s="576"/>
      <c r="I55" s="576"/>
      <c r="J55" s="576"/>
      <c r="K55" s="597"/>
    </row>
    <row r="56" spans="1:11" ht="23.25" customHeight="1">
      <c r="A56" s="408" t="s">
        <v>1269</v>
      </c>
      <c r="B56" s="445"/>
      <c r="C56" s="437"/>
      <c r="D56" s="514"/>
      <c r="E56" s="437" t="s">
        <v>751</v>
      </c>
      <c r="F56" s="540"/>
      <c r="G56" s="478"/>
      <c r="H56" s="576"/>
      <c r="I56" s="576"/>
      <c r="J56" s="576"/>
      <c r="K56" s="597"/>
    </row>
    <row r="57" spans="1:11" ht="23.25" customHeight="1">
      <c r="A57" s="408" t="s">
        <v>290</v>
      </c>
      <c r="B57" s="439" t="s">
        <v>213</v>
      </c>
      <c r="C57" s="437" t="s">
        <v>357</v>
      </c>
      <c r="D57" s="514"/>
      <c r="E57" s="437" t="s">
        <v>1373</v>
      </c>
      <c r="F57" s="540"/>
      <c r="G57" s="478"/>
      <c r="H57" s="576"/>
      <c r="I57" s="576"/>
      <c r="J57" s="576"/>
      <c r="K57" s="597"/>
    </row>
    <row r="58" spans="1:11" ht="23.25" customHeight="1">
      <c r="A58" s="408" t="s">
        <v>1270</v>
      </c>
      <c r="B58" s="439"/>
      <c r="C58" s="437"/>
      <c r="D58" s="514"/>
      <c r="E58" s="437" t="s">
        <v>1375</v>
      </c>
      <c r="F58" s="540"/>
      <c r="G58" s="478"/>
      <c r="H58" s="576"/>
      <c r="I58" s="576"/>
      <c r="J58" s="576"/>
      <c r="K58" s="597"/>
    </row>
    <row r="59" spans="1:11" ht="21" customHeight="1">
      <c r="A59" s="408" t="s">
        <v>295</v>
      </c>
      <c r="B59" s="439"/>
      <c r="C59" s="437"/>
      <c r="D59" s="514"/>
      <c r="E59" s="437" t="s">
        <v>672</v>
      </c>
      <c r="F59" s="540"/>
      <c r="G59" s="478"/>
      <c r="H59" s="576"/>
      <c r="I59" s="576"/>
      <c r="J59" s="576"/>
      <c r="K59" s="597"/>
    </row>
    <row r="60" spans="1:11" ht="23.25" customHeight="1">
      <c r="A60" s="408" t="s">
        <v>300</v>
      </c>
      <c r="B60" s="439"/>
      <c r="C60" s="437"/>
      <c r="D60" s="514"/>
      <c r="E60" s="437" t="s">
        <v>384</v>
      </c>
      <c r="F60" s="540"/>
      <c r="G60" s="478"/>
      <c r="H60" s="576"/>
      <c r="I60" s="576"/>
      <c r="J60" s="576"/>
      <c r="K60" s="597"/>
    </row>
    <row r="61" spans="1:11" ht="21.75" customHeight="1">
      <c r="A61" s="410" t="s">
        <v>1271</v>
      </c>
      <c r="B61" s="439"/>
      <c r="C61" s="437"/>
      <c r="D61" s="514"/>
      <c r="E61" s="437" t="s">
        <v>1376</v>
      </c>
      <c r="F61" s="540"/>
      <c r="G61" s="478"/>
      <c r="H61" s="576"/>
      <c r="I61" s="576"/>
      <c r="J61" s="576"/>
      <c r="K61" s="597"/>
    </row>
    <row r="62" spans="1:11" ht="12" customHeight="1">
      <c r="A62" s="410" t="s">
        <v>1272</v>
      </c>
      <c r="B62" s="439"/>
      <c r="C62" s="450" t="s">
        <v>1331</v>
      </c>
      <c r="D62" s="518"/>
      <c r="E62" s="437" t="s">
        <v>678</v>
      </c>
      <c r="F62" s="540"/>
      <c r="G62" s="478"/>
      <c r="H62" s="576"/>
      <c r="I62" s="576"/>
      <c r="J62" s="576"/>
      <c r="K62" s="597"/>
    </row>
    <row r="63" spans="1:11" ht="12" customHeight="1">
      <c r="A63" s="410" t="s">
        <v>303</v>
      </c>
      <c r="B63" s="439"/>
      <c r="C63" s="488"/>
      <c r="D63" s="519"/>
      <c r="E63" s="437" t="s">
        <v>1377</v>
      </c>
      <c r="F63" s="540"/>
      <c r="G63" s="478"/>
      <c r="H63" s="576"/>
      <c r="I63" s="576"/>
      <c r="J63" s="576"/>
      <c r="K63" s="597"/>
    </row>
    <row r="64" spans="1:11" ht="12" customHeight="1">
      <c r="A64" s="410" t="s">
        <v>1273</v>
      </c>
      <c r="B64" s="439"/>
      <c r="C64" s="488"/>
      <c r="D64" s="519"/>
      <c r="E64" s="437" t="s">
        <v>142</v>
      </c>
      <c r="F64" s="540"/>
      <c r="G64" s="478"/>
      <c r="H64" s="576"/>
      <c r="I64" s="576"/>
      <c r="J64" s="576"/>
      <c r="K64" s="597"/>
    </row>
    <row r="65" spans="1:11" ht="21" customHeight="1">
      <c r="A65" s="410" t="s">
        <v>1274</v>
      </c>
      <c r="B65" s="439"/>
      <c r="C65" s="489"/>
      <c r="D65" s="520"/>
      <c r="E65" s="437" t="s">
        <v>1378</v>
      </c>
      <c r="F65" s="540"/>
      <c r="G65" s="478"/>
      <c r="H65" s="576"/>
      <c r="I65" s="576"/>
      <c r="J65" s="576"/>
      <c r="K65" s="597"/>
    </row>
    <row r="66" spans="1:11" ht="21" customHeight="1">
      <c r="A66" s="410" t="s">
        <v>1275</v>
      </c>
      <c r="B66" s="439"/>
      <c r="C66" s="437" t="s">
        <v>1332</v>
      </c>
      <c r="D66" s="521"/>
      <c r="E66" s="437" t="s">
        <v>1379</v>
      </c>
      <c r="F66" s="540"/>
      <c r="G66" s="478"/>
      <c r="H66" s="576"/>
      <c r="I66" s="576"/>
      <c r="J66" s="576"/>
      <c r="K66" s="597"/>
    </row>
    <row r="67" spans="1:11" ht="21" customHeight="1">
      <c r="A67" s="408" t="s">
        <v>316</v>
      </c>
      <c r="B67" s="439"/>
      <c r="C67" s="437" t="s">
        <v>1333</v>
      </c>
      <c r="D67" s="521"/>
      <c r="E67" s="437" t="s">
        <v>1380</v>
      </c>
      <c r="F67" s="540"/>
      <c r="G67" s="478"/>
      <c r="H67" s="576"/>
      <c r="I67" s="576"/>
      <c r="J67" s="576"/>
      <c r="K67" s="597"/>
    </row>
    <row r="68" spans="1:11" ht="12" customHeight="1">
      <c r="A68" s="408" t="s">
        <v>1276</v>
      </c>
      <c r="B68" s="443" t="s">
        <v>359</v>
      </c>
      <c r="C68" s="437" t="s">
        <v>357</v>
      </c>
      <c r="D68" s="514"/>
      <c r="E68" s="437" t="s">
        <v>1381</v>
      </c>
      <c r="F68" s="540"/>
      <c r="G68" s="478"/>
      <c r="H68" s="576"/>
      <c r="I68" s="576"/>
      <c r="J68" s="576"/>
      <c r="K68" s="597"/>
    </row>
    <row r="69" spans="1:11" ht="12" customHeight="1">
      <c r="A69" s="408" t="s">
        <v>1277</v>
      </c>
      <c r="B69" s="446"/>
      <c r="C69" s="437"/>
      <c r="D69" s="514"/>
      <c r="E69" s="437" t="s">
        <v>1383</v>
      </c>
      <c r="F69" s="540"/>
      <c r="G69" s="478"/>
      <c r="H69" s="576"/>
      <c r="I69" s="576"/>
      <c r="J69" s="576"/>
      <c r="K69" s="597"/>
    </row>
    <row r="70" spans="1:11" ht="21.75" customHeight="1">
      <c r="A70" s="408" t="s">
        <v>321</v>
      </c>
      <c r="B70" s="446"/>
      <c r="C70" s="437"/>
      <c r="D70" s="514"/>
      <c r="E70" s="437" t="s">
        <v>391</v>
      </c>
      <c r="F70" s="540"/>
      <c r="G70" s="478"/>
      <c r="H70" s="576"/>
      <c r="I70" s="576"/>
      <c r="J70" s="576"/>
      <c r="K70" s="597"/>
    </row>
    <row r="71" spans="1:11" ht="12" customHeight="1">
      <c r="A71" s="410" t="s">
        <v>1278</v>
      </c>
      <c r="B71" s="446"/>
      <c r="C71" s="437" t="s">
        <v>1334</v>
      </c>
      <c r="D71" s="514"/>
      <c r="E71" s="437" t="s">
        <v>1384</v>
      </c>
      <c r="F71" s="540"/>
      <c r="G71" s="478"/>
      <c r="H71" s="576"/>
      <c r="I71" s="576"/>
      <c r="J71" s="576"/>
      <c r="K71" s="597"/>
    </row>
    <row r="72" spans="1:11" ht="12" customHeight="1">
      <c r="A72" s="410" t="s">
        <v>1279</v>
      </c>
      <c r="B72" s="446"/>
      <c r="C72" s="437"/>
      <c r="D72" s="514"/>
      <c r="E72" s="437" t="s">
        <v>1377</v>
      </c>
      <c r="F72" s="540"/>
      <c r="G72" s="478"/>
      <c r="H72" s="576"/>
      <c r="I72" s="576"/>
      <c r="J72" s="576"/>
      <c r="K72" s="597"/>
    </row>
    <row r="73" spans="1:11" ht="21" customHeight="1">
      <c r="A73" s="408" t="s">
        <v>1280</v>
      </c>
      <c r="B73" s="447"/>
      <c r="C73" s="437"/>
      <c r="D73" s="514"/>
      <c r="E73" s="437" t="s">
        <v>1378</v>
      </c>
      <c r="F73" s="540"/>
      <c r="G73" s="478"/>
      <c r="H73" s="576"/>
      <c r="I73" s="576"/>
      <c r="J73" s="576"/>
      <c r="K73" s="597"/>
    </row>
    <row r="74" spans="1:11" ht="12" customHeight="1">
      <c r="A74" s="408" t="s">
        <v>1281</v>
      </c>
      <c r="B74" s="443" t="s">
        <v>1314</v>
      </c>
      <c r="C74" s="450" t="s">
        <v>1335</v>
      </c>
      <c r="D74" s="518"/>
      <c r="E74" s="437" t="s">
        <v>1385</v>
      </c>
      <c r="F74" s="540"/>
      <c r="G74" s="478"/>
      <c r="H74" s="576"/>
      <c r="I74" s="576"/>
      <c r="J74" s="576"/>
      <c r="K74" s="597"/>
    </row>
    <row r="75" spans="1:11" ht="11.25" customHeight="1">
      <c r="A75" s="408" t="s">
        <v>335</v>
      </c>
      <c r="B75" s="448"/>
      <c r="C75" s="489"/>
      <c r="D75" s="520"/>
      <c r="E75" s="437" t="s">
        <v>1387</v>
      </c>
      <c r="F75" s="540"/>
      <c r="G75" s="478"/>
      <c r="H75" s="576"/>
      <c r="I75" s="576"/>
      <c r="J75" s="576"/>
      <c r="K75" s="597"/>
    </row>
    <row r="76" spans="1:11" ht="21" customHeight="1">
      <c r="A76" s="408" t="s">
        <v>1282</v>
      </c>
      <c r="B76" s="449"/>
      <c r="C76" s="437" t="s">
        <v>513</v>
      </c>
      <c r="D76" s="521"/>
      <c r="E76" s="437" t="s">
        <v>1388</v>
      </c>
      <c r="F76" s="540"/>
      <c r="G76" s="478"/>
      <c r="H76" s="576"/>
      <c r="I76" s="576"/>
      <c r="J76" s="576"/>
      <c r="K76" s="597"/>
    </row>
    <row r="77" spans="1:11" s="393" customFormat="1">
      <c r="A77" s="411" t="s">
        <v>1283</v>
      </c>
      <c r="B77" s="450" t="s">
        <v>1137</v>
      </c>
      <c r="C77" s="490"/>
      <c r="D77" s="522"/>
      <c r="E77" s="541" t="s">
        <v>1389</v>
      </c>
      <c r="F77" s="556"/>
      <c r="G77" s="568"/>
      <c r="H77" s="576"/>
      <c r="I77" s="576"/>
      <c r="J77" s="576"/>
      <c r="K77" s="597"/>
    </row>
    <row r="78" spans="1:11" s="393" customFormat="1" ht="33.75" customHeight="1">
      <c r="A78" s="411" t="s">
        <v>1284</v>
      </c>
      <c r="B78" s="451"/>
      <c r="C78" s="491"/>
      <c r="D78" s="523"/>
      <c r="E78" s="541" t="s">
        <v>1390</v>
      </c>
      <c r="F78" s="556"/>
      <c r="G78" s="568"/>
      <c r="H78" s="576"/>
      <c r="I78" s="576"/>
      <c r="J78" s="576"/>
      <c r="K78" s="597"/>
    </row>
    <row r="79" spans="1:11" s="393" customFormat="1" ht="12" customHeight="1">
      <c r="A79" s="412" t="s">
        <v>1285</v>
      </c>
      <c r="B79" s="451"/>
      <c r="C79" s="491"/>
      <c r="D79" s="523"/>
      <c r="E79" s="541" t="s">
        <v>1392</v>
      </c>
      <c r="F79" s="556"/>
      <c r="G79" s="568"/>
      <c r="H79" s="576"/>
      <c r="I79" s="576"/>
      <c r="J79" s="576"/>
      <c r="K79" s="597"/>
    </row>
    <row r="80" spans="1:11" s="393" customFormat="1" ht="24" customHeight="1">
      <c r="A80" s="412" t="s">
        <v>1286</v>
      </c>
      <c r="B80" s="451"/>
      <c r="C80" s="491"/>
      <c r="D80" s="523"/>
      <c r="E80" s="541" t="s">
        <v>1556</v>
      </c>
      <c r="F80" s="556"/>
      <c r="G80" s="568"/>
      <c r="H80" s="576"/>
      <c r="I80" s="576"/>
      <c r="J80" s="576"/>
      <c r="K80" s="597"/>
    </row>
    <row r="81" spans="1:13" s="393" customFormat="1" ht="24" customHeight="1">
      <c r="A81" s="412" t="s">
        <v>63</v>
      </c>
      <c r="B81" s="451"/>
      <c r="C81" s="491"/>
      <c r="D81" s="523"/>
      <c r="E81" s="541" t="s">
        <v>1557</v>
      </c>
      <c r="F81" s="556"/>
      <c r="G81" s="568"/>
      <c r="H81" s="576"/>
      <c r="I81" s="576"/>
      <c r="J81" s="576"/>
      <c r="K81" s="597"/>
    </row>
    <row r="82" spans="1:13" s="393" customFormat="1" ht="39.75" customHeight="1">
      <c r="A82" s="412" t="s">
        <v>1287</v>
      </c>
      <c r="B82" s="451"/>
      <c r="C82" s="491"/>
      <c r="D82" s="523"/>
      <c r="E82" s="541" t="s">
        <v>426</v>
      </c>
      <c r="F82" s="556"/>
      <c r="G82" s="568"/>
      <c r="H82" s="576"/>
      <c r="I82" s="576"/>
      <c r="J82" s="576"/>
      <c r="K82" s="597"/>
    </row>
    <row r="83" spans="1:13" s="393" customFormat="1" ht="12" customHeight="1">
      <c r="A83" s="412" t="s">
        <v>1289</v>
      </c>
      <c r="B83" s="452"/>
      <c r="C83" s="492"/>
      <c r="D83" s="524"/>
      <c r="E83" s="541" t="s">
        <v>1550</v>
      </c>
      <c r="F83" s="556"/>
      <c r="G83" s="568"/>
      <c r="H83" s="576"/>
      <c r="I83" s="576"/>
      <c r="J83" s="576"/>
      <c r="K83" s="597"/>
    </row>
    <row r="84" spans="1:13" s="393" customFormat="1" ht="12" customHeight="1">
      <c r="A84" s="412" t="s">
        <v>1290</v>
      </c>
      <c r="B84" s="453" t="s">
        <v>241</v>
      </c>
      <c r="C84" s="493"/>
      <c r="D84" s="525"/>
      <c r="E84" s="542" t="s">
        <v>249</v>
      </c>
      <c r="F84" s="557"/>
      <c r="G84" s="568"/>
      <c r="H84" s="576"/>
      <c r="I84" s="576"/>
      <c r="J84" s="576"/>
      <c r="K84" s="597"/>
    </row>
    <row r="85" spans="1:13" s="393" customFormat="1" ht="21.95" customHeight="1">
      <c r="A85" s="411" t="s">
        <v>327</v>
      </c>
      <c r="B85" s="454" t="s">
        <v>621</v>
      </c>
      <c r="C85" s="494"/>
      <c r="D85" s="526"/>
      <c r="E85" s="542" t="s">
        <v>416</v>
      </c>
      <c r="F85" s="557"/>
      <c r="G85" s="568"/>
      <c r="H85" s="576"/>
      <c r="I85" s="576"/>
      <c r="J85" s="576"/>
      <c r="K85" s="597"/>
    </row>
    <row r="86" spans="1:13" s="393" customFormat="1" ht="21.95" customHeight="1">
      <c r="A86" s="411" t="s">
        <v>1291</v>
      </c>
      <c r="B86" s="455"/>
      <c r="C86" s="495"/>
      <c r="D86" s="527"/>
      <c r="E86" s="542" t="s">
        <v>1393</v>
      </c>
      <c r="F86" s="557"/>
      <c r="G86" s="568"/>
      <c r="H86" s="576"/>
      <c r="I86" s="576"/>
      <c r="J86" s="576"/>
      <c r="K86" s="597"/>
    </row>
    <row r="87" spans="1:13" s="393" customFormat="1" ht="33.75" customHeight="1">
      <c r="A87" s="411" t="s">
        <v>1292</v>
      </c>
      <c r="B87" s="456" t="s">
        <v>1294</v>
      </c>
      <c r="C87" s="454" t="s">
        <v>1542</v>
      </c>
      <c r="D87" s="528"/>
      <c r="E87" s="543" t="s">
        <v>320</v>
      </c>
      <c r="F87" s="558"/>
      <c r="G87" s="568"/>
      <c r="H87" s="576"/>
      <c r="I87" s="576"/>
      <c r="J87" s="576"/>
      <c r="K87" s="597"/>
    </row>
    <row r="88" spans="1:13" s="393" customFormat="1" ht="33.75" customHeight="1">
      <c r="A88" s="411" t="s">
        <v>1293</v>
      </c>
      <c r="B88" s="456"/>
      <c r="C88" s="455"/>
      <c r="D88" s="529"/>
      <c r="E88" s="543" t="s">
        <v>1543</v>
      </c>
      <c r="F88" s="558"/>
      <c r="G88" s="568"/>
      <c r="H88" s="576"/>
      <c r="I88" s="576"/>
      <c r="J88" s="576"/>
      <c r="K88" s="597"/>
    </row>
    <row r="89" spans="1:13" s="393" customFormat="1" ht="12" customHeight="1">
      <c r="A89" s="411" t="s">
        <v>1</v>
      </c>
      <c r="B89" s="450" t="s">
        <v>252</v>
      </c>
      <c r="C89" s="490"/>
      <c r="D89" s="522"/>
      <c r="E89" s="541" t="s">
        <v>90</v>
      </c>
      <c r="F89" s="559"/>
      <c r="G89" s="568"/>
      <c r="H89" s="576"/>
      <c r="I89" s="576"/>
      <c r="J89" s="576"/>
      <c r="K89" s="597"/>
    </row>
    <row r="90" spans="1:13" s="393" customFormat="1" ht="12" customHeight="1">
      <c r="A90" s="411" t="s">
        <v>1295</v>
      </c>
      <c r="B90" s="457"/>
      <c r="C90" s="491"/>
      <c r="D90" s="523"/>
      <c r="E90" s="541" t="s">
        <v>1394</v>
      </c>
      <c r="F90" s="559"/>
      <c r="G90" s="568"/>
      <c r="H90" s="576"/>
      <c r="I90" s="576"/>
      <c r="J90" s="576"/>
      <c r="K90" s="597"/>
    </row>
    <row r="91" spans="1:13" s="393" customFormat="1" ht="12" customHeight="1">
      <c r="A91" s="411" t="s">
        <v>1296</v>
      </c>
      <c r="B91" s="457"/>
      <c r="C91" s="491"/>
      <c r="D91" s="523"/>
      <c r="E91" s="541" t="s">
        <v>255</v>
      </c>
      <c r="F91" s="559"/>
      <c r="G91" s="568"/>
      <c r="H91" s="576"/>
      <c r="I91" s="576"/>
      <c r="J91" s="576"/>
      <c r="K91" s="597"/>
    </row>
    <row r="92" spans="1:13" s="393" customFormat="1" ht="12" customHeight="1">
      <c r="A92" s="411" t="s">
        <v>1299</v>
      </c>
      <c r="B92" s="457"/>
      <c r="C92" s="491"/>
      <c r="D92" s="523"/>
      <c r="E92" s="541" t="s">
        <v>260</v>
      </c>
      <c r="F92" s="559"/>
      <c r="G92" s="568"/>
      <c r="H92" s="576"/>
      <c r="I92" s="576"/>
      <c r="J92" s="576"/>
      <c r="K92" s="597"/>
    </row>
    <row r="93" spans="1:13" s="393" customFormat="1" ht="44.25" customHeight="1">
      <c r="A93" s="411" t="s">
        <v>532</v>
      </c>
      <c r="B93" s="454" t="s">
        <v>686</v>
      </c>
      <c r="C93" s="496"/>
      <c r="D93" s="528"/>
      <c r="E93" s="543" t="s">
        <v>1396</v>
      </c>
      <c r="F93" s="560"/>
      <c r="G93" s="568"/>
      <c r="H93" s="576"/>
      <c r="I93" s="576"/>
      <c r="J93" s="576"/>
      <c r="K93" s="597"/>
    </row>
    <row r="94" spans="1:13" s="393" customFormat="1" ht="11.25" customHeight="1">
      <c r="A94" s="411" t="s">
        <v>1300</v>
      </c>
      <c r="B94" s="458"/>
      <c r="C94" s="497"/>
      <c r="D94" s="530"/>
      <c r="E94" s="541" t="s">
        <v>1261</v>
      </c>
      <c r="F94" s="545"/>
      <c r="G94" s="568"/>
      <c r="H94" s="576"/>
      <c r="I94" s="576"/>
      <c r="J94" s="576"/>
      <c r="K94" s="597"/>
      <c r="M94" s="611" t="s">
        <v>266</v>
      </c>
    </row>
    <row r="95" spans="1:13" s="393" customFormat="1" ht="23.25" customHeight="1">
      <c r="A95" s="411" t="s">
        <v>353</v>
      </c>
      <c r="B95" s="458"/>
      <c r="C95" s="497"/>
      <c r="D95" s="530"/>
      <c r="E95" s="541" t="s">
        <v>270</v>
      </c>
      <c r="F95" s="545"/>
      <c r="G95" s="568"/>
      <c r="H95" s="576"/>
      <c r="I95" s="576"/>
      <c r="J95" s="576"/>
      <c r="K95" s="597"/>
      <c r="M95" s="612"/>
    </row>
    <row r="96" spans="1:13" s="393" customFormat="1" ht="23.25" customHeight="1">
      <c r="A96" s="411" t="s">
        <v>534</v>
      </c>
      <c r="B96" s="459"/>
      <c r="C96" s="498"/>
      <c r="D96" s="531"/>
      <c r="E96" s="541" t="s">
        <v>1398</v>
      </c>
      <c r="F96" s="545"/>
      <c r="G96" s="568"/>
      <c r="H96" s="576"/>
      <c r="I96" s="576"/>
      <c r="J96" s="576"/>
      <c r="K96" s="597"/>
      <c r="M96" s="611" t="s">
        <v>266</v>
      </c>
    </row>
    <row r="97" spans="1:15" ht="12" customHeight="1">
      <c r="A97" s="413">
        <v>5</v>
      </c>
      <c r="B97" s="460" t="s">
        <v>274</v>
      </c>
      <c r="C97" s="499"/>
      <c r="D97" s="499"/>
      <c r="E97" s="499"/>
      <c r="F97" s="499"/>
      <c r="G97" s="499"/>
      <c r="H97" s="499"/>
      <c r="I97" s="499"/>
      <c r="J97" s="499"/>
      <c r="K97" s="600"/>
    </row>
    <row r="98" spans="1:15" ht="12" customHeight="1">
      <c r="A98" s="410" t="s">
        <v>1267</v>
      </c>
      <c r="B98" s="437" t="s">
        <v>276</v>
      </c>
      <c r="C98" s="500"/>
      <c r="D98" s="532"/>
      <c r="E98" s="539" t="s">
        <v>95</v>
      </c>
      <c r="F98" s="540"/>
      <c r="G98" s="478"/>
      <c r="H98" s="576"/>
      <c r="I98" s="576"/>
      <c r="J98" s="576"/>
      <c r="K98" s="597"/>
    </row>
    <row r="99" spans="1:15" ht="12" customHeight="1">
      <c r="A99" s="408" t="s">
        <v>1268</v>
      </c>
      <c r="B99" s="450" t="s">
        <v>1315</v>
      </c>
      <c r="C99" s="490"/>
      <c r="D99" s="522"/>
      <c r="E99" s="437" t="s">
        <v>1399</v>
      </c>
      <c r="F99" s="540"/>
      <c r="G99" s="478"/>
      <c r="H99" s="576"/>
      <c r="I99" s="576"/>
      <c r="J99" s="576"/>
      <c r="K99" s="597"/>
    </row>
    <row r="100" spans="1:15" ht="12" customHeight="1">
      <c r="A100" s="408" t="s">
        <v>68</v>
      </c>
      <c r="B100" s="461"/>
      <c r="C100" s="492"/>
      <c r="D100" s="524"/>
      <c r="E100" s="539" t="s">
        <v>281</v>
      </c>
      <c r="F100" s="540"/>
      <c r="G100" s="478"/>
      <c r="H100" s="576"/>
      <c r="I100" s="576"/>
      <c r="J100" s="576"/>
      <c r="K100" s="597"/>
    </row>
    <row r="101" spans="1:15" ht="12" customHeight="1">
      <c r="A101" s="408" t="s">
        <v>283</v>
      </c>
      <c r="B101" s="437" t="s">
        <v>1316</v>
      </c>
      <c r="C101" s="485"/>
      <c r="D101" s="515"/>
      <c r="E101" s="539" t="s">
        <v>1400</v>
      </c>
      <c r="F101" s="540"/>
      <c r="G101" s="478"/>
      <c r="H101" s="576"/>
      <c r="I101" s="576"/>
      <c r="J101" s="576"/>
      <c r="K101" s="597"/>
    </row>
    <row r="102" spans="1:15" ht="12" customHeight="1">
      <c r="A102" s="410" t="s">
        <v>1269</v>
      </c>
      <c r="B102" s="437"/>
      <c r="C102" s="485"/>
      <c r="D102" s="515"/>
      <c r="E102" s="437" t="s">
        <v>281</v>
      </c>
      <c r="F102" s="540"/>
      <c r="G102" s="478"/>
      <c r="H102" s="576"/>
      <c r="I102" s="576"/>
      <c r="J102" s="576"/>
      <c r="K102" s="597"/>
    </row>
    <row r="103" spans="1:15" ht="12" customHeight="1">
      <c r="A103" s="410" t="s">
        <v>290</v>
      </c>
      <c r="B103" s="437" t="s">
        <v>1318</v>
      </c>
      <c r="C103" s="485"/>
      <c r="D103" s="515"/>
      <c r="E103" s="539" t="s">
        <v>222</v>
      </c>
      <c r="F103" s="540"/>
      <c r="G103" s="478"/>
      <c r="H103" s="576"/>
      <c r="I103" s="576"/>
      <c r="J103" s="576"/>
      <c r="K103" s="597"/>
      <c r="O103" s="392" t="s">
        <v>266</v>
      </c>
    </row>
    <row r="104" spans="1:15" ht="12" customHeight="1">
      <c r="A104" s="410" t="s">
        <v>1270</v>
      </c>
      <c r="B104" s="437" t="s">
        <v>1319</v>
      </c>
      <c r="C104" s="485"/>
      <c r="D104" s="515"/>
      <c r="E104" s="539" t="s">
        <v>170</v>
      </c>
      <c r="F104" s="540"/>
      <c r="G104" s="478"/>
      <c r="H104" s="576"/>
      <c r="I104" s="576"/>
      <c r="J104" s="576"/>
      <c r="K104" s="597"/>
    </row>
    <row r="105" spans="1:15" ht="12" customHeight="1">
      <c r="A105" s="410" t="s">
        <v>295</v>
      </c>
      <c r="B105" s="437"/>
      <c r="C105" s="485"/>
      <c r="D105" s="515"/>
      <c r="E105" s="539" t="s">
        <v>1401</v>
      </c>
      <c r="F105" s="540"/>
      <c r="G105" s="478"/>
      <c r="H105" s="576"/>
      <c r="I105" s="576"/>
      <c r="J105" s="576"/>
      <c r="K105" s="597"/>
    </row>
    <row r="106" spans="1:15" ht="12" customHeight="1">
      <c r="A106" s="410" t="s">
        <v>300</v>
      </c>
      <c r="B106" s="437"/>
      <c r="C106" s="485"/>
      <c r="D106" s="515"/>
      <c r="E106" s="539" t="s">
        <v>281</v>
      </c>
      <c r="F106" s="540"/>
      <c r="G106" s="478"/>
      <c r="H106" s="576"/>
      <c r="I106" s="576"/>
      <c r="J106" s="576"/>
      <c r="K106" s="597"/>
    </row>
    <row r="107" spans="1:15" ht="12" customHeight="1">
      <c r="A107" s="410" t="s">
        <v>1271</v>
      </c>
      <c r="B107" s="437"/>
      <c r="C107" s="485"/>
      <c r="D107" s="515"/>
      <c r="E107" s="539" t="s">
        <v>1402</v>
      </c>
      <c r="F107" s="540"/>
      <c r="G107" s="478"/>
      <c r="H107" s="576"/>
      <c r="I107" s="576"/>
      <c r="J107" s="576"/>
      <c r="K107" s="597"/>
    </row>
    <row r="108" spans="1:15" s="393" customFormat="1" ht="12" customHeight="1">
      <c r="A108" s="412" t="s">
        <v>1272</v>
      </c>
      <c r="B108" s="439" t="s">
        <v>1320</v>
      </c>
      <c r="C108" s="437" t="s">
        <v>1320</v>
      </c>
      <c r="D108" s="514"/>
      <c r="E108" s="542" t="s">
        <v>279</v>
      </c>
      <c r="F108" s="545"/>
      <c r="G108" s="568"/>
      <c r="H108" s="576"/>
      <c r="I108" s="576"/>
      <c r="J108" s="576"/>
      <c r="K108" s="597"/>
    </row>
    <row r="109" spans="1:15" s="393" customFormat="1" ht="12" customHeight="1">
      <c r="A109" s="412" t="s">
        <v>303</v>
      </c>
      <c r="B109" s="439"/>
      <c r="C109" s="437"/>
      <c r="D109" s="514"/>
      <c r="E109" s="542" t="s">
        <v>1403</v>
      </c>
      <c r="F109" s="532"/>
      <c r="G109" s="568"/>
      <c r="H109" s="576"/>
      <c r="I109" s="576"/>
      <c r="J109" s="576"/>
      <c r="K109" s="597"/>
    </row>
    <row r="110" spans="1:15" s="393" customFormat="1" ht="12" customHeight="1">
      <c r="A110" s="412" t="s">
        <v>1273</v>
      </c>
      <c r="B110" s="439"/>
      <c r="C110" s="437"/>
      <c r="D110" s="514"/>
      <c r="E110" s="542" t="s">
        <v>1404</v>
      </c>
      <c r="F110" s="545"/>
      <c r="G110" s="568"/>
      <c r="H110" s="576"/>
      <c r="I110" s="576"/>
      <c r="J110" s="576"/>
      <c r="K110" s="597"/>
    </row>
    <row r="111" spans="1:15" s="393" customFormat="1" ht="12" customHeight="1">
      <c r="A111" s="412" t="s">
        <v>1274</v>
      </c>
      <c r="B111" s="439"/>
      <c r="C111" s="437"/>
      <c r="D111" s="514"/>
      <c r="E111" s="542" t="s">
        <v>281</v>
      </c>
      <c r="F111" s="545"/>
      <c r="G111" s="568"/>
      <c r="H111" s="576"/>
      <c r="I111" s="576"/>
      <c r="J111" s="576"/>
      <c r="K111" s="597"/>
    </row>
    <row r="112" spans="1:15" s="393" customFormat="1" ht="12" customHeight="1">
      <c r="A112" s="412" t="s">
        <v>1275</v>
      </c>
      <c r="B112" s="439"/>
      <c r="C112" s="437"/>
      <c r="D112" s="514"/>
      <c r="E112" s="543" t="s">
        <v>1405</v>
      </c>
      <c r="F112" s="560"/>
      <c r="G112" s="569"/>
      <c r="H112" s="576"/>
      <c r="I112" s="576"/>
      <c r="J112" s="576"/>
      <c r="K112" s="597"/>
    </row>
    <row r="113" spans="1:11" s="393" customFormat="1" ht="11.25" customHeight="1">
      <c r="A113" s="412" t="s">
        <v>316</v>
      </c>
      <c r="B113" s="439"/>
      <c r="C113" s="437" t="s">
        <v>1336</v>
      </c>
      <c r="D113" s="533"/>
      <c r="E113" s="542" t="s">
        <v>318</v>
      </c>
      <c r="F113" s="545"/>
      <c r="G113" s="568"/>
      <c r="H113" s="576"/>
      <c r="I113" s="576"/>
      <c r="J113" s="576"/>
      <c r="K113" s="597"/>
    </row>
    <row r="114" spans="1:11" s="393" customFormat="1" ht="11.25" customHeight="1">
      <c r="A114" s="412" t="s">
        <v>1276</v>
      </c>
      <c r="B114" s="439"/>
      <c r="C114" s="450" t="s">
        <v>1337</v>
      </c>
      <c r="D114" s="522"/>
      <c r="E114" s="542" t="s">
        <v>1406</v>
      </c>
      <c r="F114" s="545"/>
      <c r="G114" s="568"/>
      <c r="H114" s="576"/>
      <c r="I114" s="576"/>
      <c r="J114" s="576"/>
      <c r="K114" s="597"/>
    </row>
    <row r="115" spans="1:11" s="393" customFormat="1" ht="11.25" customHeight="1">
      <c r="A115" s="412" t="s">
        <v>1277</v>
      </c>
      <c r="B115" s="439"/>
      <c r="C115" s="461"/>
      <c r="D115" s="524"/>
      <c r="E115" s="542" t="s">
        <v>1407</v>
      </c>
      <c r="F115" s="532"/>
      <c r="G115" s="568"/>
      <c r="H115" s="576"/>
      <c r="I115" s="576"/>
      <c r="J115" s="576"/>
      <c r="K115" s="597"/>
    </row>
    <row r="116" spans="1:11" s="393" customFormat="1" ht="12" customHeight="1">
      <c r="A116" s="412" t="s">
        <v>321</v>
      </c>
      <c r="B116" s="439"/>
      <c r="C116" s="437" t="s">
        <v>1338</v>
      </c>
      <c r="D116" s="533"/>
      <c r="E116" s="542" t="s">
        <v>326</v>
      </c>
      <c r="F116" s="545"/>
      <c r="G116" s="568"/>
      <c r="H116" s="576"/>
      <c r="I116" s="576"/>
      <c r="J116" s="576"/>
      <c r="K116" s="597"/>
    </row>
    <row r="117" spans="1:11" s="393" customFormat="1" ht="12" customHeight="1">
      <c r="A117" s="412" t="s">
        <v>1278</v>
      </c>
      <c r="B117" s="439"/>
      <c r="C117" s="501"/>
      <c r="D117" s="533"/>
      <c r="E117" s="542" t="s">
        <v>1408</v>
      </c>
      <c r="F117" s="545"/>
      <c r="G117" s="568"/>
      <c r="H117" s="576"/>
      <c r="I117" s="576"/>
      <c r="J117" s="576"/>
      <c r="K117" s="597"/>
    </row>
    <row r="118" spans="1:11" s="393" customFormat="1" ht="12" customHeight="1">
      <c r="A118" s="414" t="s">
        <v>1279</v>
      </c>
      <c r="B118" s="439"/>
      <c r="C118" s="501"/>
      <c r="D118" s="533"/>
      <c r="E118" s="542" t="s">
        <v>1409</v>
      </c>
      <c r="F118" s="545"/>
      <c r="G118" s="568"/>
      <c r="H118" s="576"/>
      <c r="I118" s="576"/>
      <c r="J118" s="576"/>
      <c r="K118" s="597"/>
    </row>
    <row r="119" spans="1:11" s="393" customFormat="1" ht="12" customHeight="1">
      <c r="A119" s="414" t="s">
        <v>1280</v>
      </c>
      <c r="B119" s="439"/>
      <c r="C119" s="501"/>
      <c r="D119" s="533"/>
      <c r="E119" s="542" t="s">
        <v>281</v>
      </c>
      <c r="F119" s="545"/>
      <c r="G119" s="568"/>
      <c r="H119" s="576"/>
      <c r="I119" s="576"/>
      <c r="J119" s="576"/>
      <c r="K119" s="597"/>
    </row>
    <row r="120" spans="1:11" s="393" customFormat="1" ht="12" customHeight="1">
      <c r="A120" s="414" t="s">
        <v>1281</v>
      </c>
      <c r="B120" s="439" t="s">
        <v>1321</v>
      </c>
      <c r="C120" s="437" t="s">
        <v>1339</v>
      </c>
      <c r="D120" s="533"/>
      <c r="E120" s="542" t="s">
        <v>1410</v>
      </c>
      <c r="F120" s="545"/>
      <c r="G120" s="568"/>
      <c r="H120" s="576"/>
      <c r="I120" s="576"/>
      <c r="J120" s="576"/>
      <c r="K120" s="597"/>
    </row>
    <row r="121" spans="1:11" s="393" customFormat="1" ht="12" customHeight="1">
      <c r="A121" s="414" t="s">
        <v>335</v>
      </c>
      <c r="B121" s="439"/>
      <c r="C121" s="501"/>
      <c r="D121" s="533"/>
      <c r="E121" s="541" t="s">
        <v>1131</v>
      </c>
      <c r="F121" s="545"/>
      <c r="G121" s="568"/>
      <c r="H121" s="576"/>
      <c r="I121" s="576"/>
      <c r="J121" s="576"/>
      <c r="K121" s="597"/>
    </row>
    <row r="122" spans="1:11" s="393" customFormat="1" ht="12" customHeight="1">
      <c r="A122" s="414" t="s">
        <v>1282</v>
      </c>
      <c r="B122" s="439"/>
      <c r="C122" s="437" t="s">
        <v>346</v>
      </c>
      <c r="D122" s="533"/>
      <c r="E122" s="544" t="s">
        <v>350</v>
      </c>
      <c r="F122" s="545"/>
      <c r="G122" s="568"/>
      <c r="H122" s="576"/>
      <c r="I122" s="576"/>
      <c r="J122" s="576"/>
      <c r="K122" s="597"/>
    </row>
    <row r="123" spans="1:11" s="393" customFormat="1" ht="12" customHeight="1">
      <c r="A123" s="414" t="s">
        <v>1283</v>
      </c>
      <c r="B123" s="439"/>
      <c r="C123" s="437"/>
      <c r="D123" s="533"/>
      <c r="E123" s="545" t="s">
        <v>1544</v>
      </c>
      <c r="F123" s="545"/>
      <c r="G123" s="568"/>
      <c r="H123" s="576"/>
      <c r="I123" s="576"/>
      <c r="J123" s="576"/>
      <c r="K123" s="597"/>
    </row>
    <row r="124" spans="1:11" s="393" customFormat="1" ht="12" customHeight="1">
      <c r="A124" s="414" t="s">
        <v>1284</v>
      </c>
      <c r="B124" s="439" t="s">
        <v>1356</v>
      </c>
      <c r="C124" s="437" t="s">
        <v>1341</v>
      </c>
      <c r="D124" s="533"/>
      <c r="E124" s="542" t="s">
        <v>1411</v>
      </c>
      <c r="F124" s="545"/>
      <c r="G124" s="568"/>
      <c r="H124" s="576"/>
      <c r="I124" s="576"/>
      <c r="J124" s="576"/>
      <c r="K124" s="597"/>
    </row>
    <row r="125" spans="1:11" s="393" customFormat="1" ht="12" customHeight="1">
      <c r="A125" s="414" t="s">
        <v>1285</v>
      </c>
      <c r="B125" s="439"/>
      <c r="C125" s="501"/>
      <c r="D125" s="533"/>
      <c r="E125" s="541" t="s">
        <v>1412</v>
      </c>
      <c r="F125" s="545"/>
      <c r="G125" s="568"/>
      <c r="H125" s="576"/>
      <c r="I125" s="576"/>
      <c r="J125" s="576"/>
      <c r="K125" s="597"/>
    </row>
    <row r="126" spans="1:11" s="393" customFormat="1" ht="12" customHeight="1">
      <c r="A126" s="414" t="s">
        <v>1286</v>
      </c>
      <c r="B126" s="439"/>
      <c r="C126" s="454" t="s">
        <v>363</v>
      </c>
      <c r="D126" s="528"/>
      <c r="E126" s="542" t="s">
        <v>1545</v>
      </c>
      <c r="F126" s="545"/>
      <c r="G126" s="568"/>
      <c r="H126" s="576"/>
      <c r="I126" s="576"/>
      <c r="J126" s="576"/>
      <c r="K126" s="597"/>
    </row>
    <row r="127" spans="1:11" s="393" customFormat="1" ht="12" customHeight="1">
      <c r="A127" s="414" t="s">
        <v>63</v>
      </c>
      <c r="B127" s="439"/>
      <c r="C127" s="458"/>
      <c r="D127" s="530"/>
      <c r="E127" s="541" t="s">
        <v>575</v>
      </c>
      <c r="F127" s="545"/>
      <c r="G127" s="568"/>
      <c r="H127" s="576"/>
      <c r="I127" s="576"/>
      <c r="J127" s="576"/>
      <c r="K127" s="597"/>
    </row>
    <row r="128" spans="1:11" s="393" customFormat="1" ht="23.25" customHeight="1">
      <c r="A128" s="414" t="s">
        <v>1287</v>
      </c>
      <c r="B128" s="439"/>
      <c r="C128" s="458"/>
      <c r="D128" s="530"/>
      <c r="E128" s="542" t="s">
        <v>1189</v>
      </c>
      <c r="F128" s="545"/>
      <c r="G128" s="568"/>
      <c r="H128" s="576"/>
      <c r="I128" s="576"/>
      <c r="J128" s="576"/>
      <c r="K128" s="597"/>
    </row>
    <row r="129" spans="1:11" s="393" customFormat="1" ht="12" customHeight="1">
      <c r="A129" s="414" t="s">
        <v>1289</v>
      </c>
      <c r="B129" s="439"/>
      <c r="C129" s="455"/>
      <c r="D129" s="529"/>
      <c r="E129" s="541" t="s">
        <v>1414</v>
      </c>
      <c r="F129" s="545"/>
      <c r="G129" s="568"/>
      <c r="H129" s="576"/>
      <c r="I129" s="576"/>
      <c r="J129" s="576"/>
      <c r="K129" s="597"/>
    </row>
    <row r="130" spans="1:11" s="393" customFormat="1" ht="12.75" customHeight="1">
      <c r="A130" s="414" t="s">
        <v>1290</v>
      </c>
      <c r="B130" s="439"/>
      <c r="C130" s="502" t="s">
        <v>373</v>
      </c>
      <c r="D130" s="534"/>
      <c r="E130" s="541" t="s">
        <v>151</v>
      </c>
      <c r="F130" s="545"/>
      <c r="G130" s="568"/>
      <c r="H130" s="576"/>
      <c r="I130" s="576"/>
      <c r="J130" s="576"/>
      <c r="K130" s="597"/>
    </row>
    <row r="131" spans="1:11" ht="12" customHeight="1">
      <c r="A131" s="404">
        <v>6</v>
      </c>
      <c r="B131" s="436" t="s">
        <v>376</v>
      </c>
      <c r="C131" s="484"/>
      <c r="D131" s="484"/>
      <c r="E131" s="484"/>
      <c r="F131" s="484"/>
      <c r="G131" s="484"/>
      <c r="H131" s="484"/>
      <c r="I131" s="484"/>
      <c r="J131" s="484"/>
      <c r="K131" s="596"/>
    </row>
    <row r="132" spans="1:11" ht="12" customHeight="1">
      <c r="A132" s="405" t="s">
        <v>1267</v>
      </c>
      <c r="B132" s="439" t="s">
        <v>378</v>
      </c>
      <c r="C132" s="438" t="s">
        <v>381</v>
      </c>
      <c r="D132" s="515"/>
      <c r="E132" s="539" t="s">
        <v>1340</v>
      </c>
      <c r="F132" s="540"/>
      <c r="G132" s="478"/>
      <c r="H132" s="576"/>
      <c r="I132" s="576"/>
      <c r="J132" s="576"/>
      <c r="K132" s="597"/>
    </row>
    <row r="133" spans="1:11" ht="12" customHeight="1">
      <c r="A133" s="405" t="s">
        <v>1268</v>
      </c>
      <c r="B133" s="439"/>
      <c r="C133" s="438"/>
      <c r="D133" s="515"/>
      <c r="E133" s="539" t="s">
        <v>1415</v>
      </c>
      <c r="F133" s="540"/>
      <c r="G133" s="478"/>
      <c r="H133" s="576"/>
      <c r="I133" s="576"/>
      <c r="J133" s="576"/>
      <c r="K133" s="597"/>
    </row>
    <row r="134" spans="1:11" ht="21" customHeight="1">
      <c r="A134" s="405" t="s">
        <v>68</v>
      </c>
      <c r="B134" s="440"/>
      <c r="C134" s="437" t="s">
        <v>1343</v>
      </c>
      <c r="D134" s="515"/>
      <c r="E134" s="438" t="s">
        <v>1416</v>
      </c>
      <c r="F134" s="540"/>
      <c r="G134" s="478"/>
      <c r="H134" s="576"/>
      <c r="I134" s="576"/>
      <c r="J134" s="576"/>
      <c r="K134" s="597"/>
    </row>
    <row r="135" spans="1:11" ht="12" customHeight="1">
      <c r="A135" s="405" t="s">
        <v>283</v>
      </c>
      <c r="B135" s="440"/>
      <c r="C135" s="437"/>
      <c r="D135" s="515"/>
      <c r="E135" s="438" t="s">
        <v>1417</v>
      </c>
      <c r="F135" s="540"/>
      <c r="G135" s="478"/>
      <c r="H135" s="576"/>
      <c r="I135" s="576"/>
      <c r="J135" s="576"/>
      <c r="K135" s="597"/>
    </row>
    <row r="136" spans="1:11" ht="11.25" customHeight="1">
      <c r="A136" s="406" t="s">
        <v>1269</v>
      </c>
      <c r="B136" s="437" t="s">
        <v>393</v>
      </c>
      <c r="C136" s="485"/>
      <c r="D136" s="515"/>
      <c r="E136" s="539" t="s">
        <v>395</v>
      </c>
      <c r="F136" s="540"/>
      <c r="G136" s="478"/>
      <c r="H136" s="576"/>
      <c r="I136" s="576"/>
      <c r="J136" s="576"/>
      <c r="K136" s="597"/>
    </row>
    <row r="137" spans="1:11" ht="11.25" customHeight="1">
      <c r="A137" s="406" t="s">
        <v>290</v>
      </c>
      <c r="B137" s="462" t="s">
        <v>1322</v>
      </c>
      <c r="C137" s="437" t="s">
        <v>1344</v>
      </c>
      <c r="D137" s="515"/>
      <c r="E137" s="539" t="s">
        <v>1418</v>
      </c>
      <c r="F137" s="540"/>
      <c r="G137" s="478"/>
      <c r="H137" s="576"/>
      <c r="I137" s="576"/>
      <c r="J137" s="576"/>
      <c r="K137" s="597"/>
    </row>
    <row r="138" spans="1:11" ht="12" customHeight="1">
      <c r="A138" s="406" t="s">
        <v>1270</v>
      </c>
      <c r="B138" s="463"/>
      <c r="C138" s="486"/>
      <c r="D138" s="515"/>
      <c r="E138" s="539" t="s">
        <v>369</v>
      </c>
      <c r="F138" s="540"/>
      <c r="G138" s="478"/>
      <c r="H138" s="576"/>
      <c r="I138" s="576"/>
      <c r="J138" s="576"/>
      <c r="K138" s="597"/>
    </row>
    <row r="139" spans="1:11" ht="12" customHeight="1">
      <c r="A139" s="406" t="s">
        <v>295</v>
      </c>
      <c r="B139" s="463"/>
      <c r="C139" s="437" t="s">
        <v>73</v>
      </c>
      <c r="D139" s="515"/>
      <c r="E139" s="501" t="s">
        <v>311</v>
      </c>
      <c r="F139" s="540"/>
      <c r="G139" s="478"/>
      <c r="H139" s="576"/>
      <c r="I139" s="576"/>
      <c r="J139" s="576"/>
      <c r="K139" s="597"/>
    </row>
    <row r="140" spans="1:11" ht="12" customHeight="1">
      <c r="A140" s="407" t="s">
        <v>300</v>
      </c>
      <c r="B140" s="464"/>
      <c r="C140" s="503"/>
      <c r="D140" s="516"/>
      <c r="E140" s="546" t="s">
        <v>369</v>
      </c>
      <c r="F140" s="555"/>
      <c r="G140" s="567"/>
      <c r="H140" s="577"/>
      <c r="I140" s="577"/>
      <c r="J140" s="577"/>
      <c r="K140" s="599"/>
    </row>
    <row r="141" spans="1:11" ht="11.25" customHeight="1">
      <c r="A141" s="415">
        <v>7</v>
      </c>
      <c r="B141" s="465" t="s">
        <v>72</v>
      </c>
      <c r="C141" s="504"/>
      <c r="D141" s="504"/>
      <c r="E141" s="504"/>
      <c r="F141" s="504"/>
      <c r="G141" s="504"/>
      <c r="H141" s="504"/>
      <c r="I141" s="504"/>
      <c r="J141" s="504"/>
      <c r="K141" s="601"/>
    </row>
    <row r="142" spans="1:11" s="392" customFormat="1" ht="23.25" customHeight="1">
      <c r="A142" s="416" t="s">
        <v>1267</v>
      </c>
      <c r="B142" s="466" t="s">
        <v>1546</v>
      </c>
      <c r="C142" s="466"/>
      <c r="D142" s="466"/>
      <c r="E142" s="547" t="s">
        <v>1348</v>
      </c>
      <c r="F142" s="547"/>
      <c r="G142" s="568"/>
      <c r="H142" s="576"/>
      <c r="I142" s="576"/>
      <c r="J142" s="576"/>
      <c r="K142" s="597"/>
    </row>
    <row r="143" spans="1:11" s="392" customFormat="1" ht="12" customHeight="1">
      <c r="A143" s="416" t="s">
        <v>1268</v>
      </c>
      <c r="B143" s="466"/>
      <c r="C143" s="466"/>
      <c r="D143" s="466"/>
      <c r="E143" s="547" t="s">
        <v>1547</v>
      </c>
      <c r="F143" s="547"/>
      <c r="G143" s="568"/>
      <c r="H143" s="576"/>
      <c r="I143" s="576"/>
      <c r="J143" s="576"/>
      <c r="K143" s="597"/>
    </row>
    <row r="144" spans="1:11" s="392" customFormat="1" ht="12" customHeight="1">
      <c r="A144" s="416" t="s">
        <v>68</v>
      </c>
      <c r="B144" s="466"/>
      <c r="C144" s="466"/>
      <c r="D144" s="466"/>
      <c r="E144" s="548" t="s">
        <v>1548</v>
      </c>
      <c r="F144" s="548"/>
      <c r="G144" s="568"/>
      <c r="H144" s="576"/>
      <c r="I144" s="576"/>
      <c r="J144" s="576"/>
      <c r="K144" s="597"/>
    </row>
    <row r="145" spans="1:11" s="392" customFormat="1" ht="12" customHeight="1">
      <c r="A145" s="416" t="s">
        <v>283</v>
      </c>
      <c r="B145" s="466"/>
      <c r="C145" s="466"/>
      <c r="D145" s="466"/>
      <c r="E145" s="549" t="s">
        <v>825</v>
      </c>
      <c r="F145" s="561"/>
      <c r="G145" s="568"/>
      <c r="H145" s="576"/>
      <c r="I145" s="576"/>
      <c r="J145" s="576"/>
      <c r="K145" s="597"/>
    </row>
    <row r="146" spans="1:11" s="392" customFormat="1" ht="24.75" customHeight="1">
      <c r="A146" s="414" t="s">
        <v>1269</v>
      </c>
      <c r="B146" s="466"/>
      <c r="C146" s="466"/>
      <c r="D146" s="466"/>
      <c r="E146" s="549" t="s">
        <v>407</v>
      </c>
      <c r="F146" s="561"/>
      <c r="G146" s="568"/>
      <c r="H146" s="576"/>
      <c r="I146" s="576"/>
      <c r="J146" s="576"/>
      <c r="K146" s="597"/>
    </row>
    <row r="147" spans="1:11" ht="12" customHeight="1">
      <c r="A147" s="405"/>
      <c r="B147" s="467"/>
      <c r="C147" s="505"/>
      <c r="D147" s="505"/>
      <c r="E147" s="505"/>
      <c r="F147" s="562"/>
      <c r="G147" s="478"/>
      <c r="H147" s="576"/>
      <c r="I147" s="576"/>
      <c r="J147" s="576"/>
      <c r="K147" s="597"/>
    </row>
    <row r="148" spans="1:11" ht="12" customHeight="1">
      <c r="A148" s="405"/>
      <c r="B148" s="467"/>
      <c r="C148" s="505"/>
      <c r="D148" s="505"/>
      <c r="E148" s="505"/>
      <c r="F148" s="562"/>
      <c r="G148" s="478"/>
      <c r="H148" s="576"/>
      <c r="I148" s="576"/>
      <c r="J148" s="576"/>
      <c r="K148" s="597"/>
    </row>
    <row r="149" spans="1:11" ht="12" customHeight="1">
      <c r="A149" s="417"/>
      <c r="B149" s="468"/>
      <c r="C149" s="506"/>
      <c r="D149" s="506"/>
      <c r="E149" s="506"/>
      <c r="F149" s="563"/>
      <c r="G149" s="570"/>
      <c r="H149" s="578"/>
      <c r="I149" s="578"/>
      <c r="J149" s="578"/>
      <c r="K149" s="602"/>
    </row>
    <row r="150" spans="1:11" ht="12" customHeight="1">
      <c r="A150" s="405"/>
      <c r="B150" s="467"/>
      <c r="C150" s="505"/>
      <c r="D150" s="505"/>
      <c r="E150" s="505"/>
      <c r="F150" s="562"/>
      <c r="G150" s="478"/>
      <c r="H150" s="576"/>
      <c r="I150" s="576"/>
      <c r="J150" s="576"/>
      <c r="K150" s="597"/>
    </row>
    <row r="151" spans="1:11" ht="12" customHeight="1">
      <c r="A151" s="405"/>
      <c r="B151" s="467"/>
      <c r="C151" s="505"/>
      <c r="D151" s="505"/>
      <c r="E151" s="505"/>
      <c r="F151" s="562"/>
      <c r="G151" s="478"/>
      <c r="H151" s="576"/>
      <c r="I151" s="576"/>
      <c r="J151" s="576"/>
      <c r="K151" s="597"/>
    </row>
    <row r="152" spans="1:11" ht="12" customHeight="1">
      <c r="A152" s="418" t="s">
        <v>755</v>
      </c>
      <c r="B152" s="469"/>
      <c r="C152" s="469"/>
      <c r="D152" s="469"/>
      <c r="E152" s="469"/>
      <c r="F152" s="469"/>
      <c r="G152" s="469"/>
      <c r="H152" s="469"/>
      <c r="I152" s="469"/>
      <c r="J152" s="469"/>
      <c r="K152" s="603"/>
    </row>
    <row r="153" spans="1:11" ht="12" customHeight="1">
      <c r="A153" s="419" t="s">
        <v>1301</v>
      </c>
      <c r="B153" s="470"/>
      <c r="C153" s="470"/>
      <c r="D153" s="470"/>
      <c r="E153" s="470"/>
      <c r="F153" s="470"/>
      <c r="G153" s="470"/>
      <c r="H153" s="470"/>
      <c r="I153" s="470"/>
      <c r="J153" s="470"/>
      <c r="K153" s="604"/>
    </row>
    <row r="154" spans="1:11" ht="12" customHeight="1">
      <c r="A154" s="420" t="s">
        <v>1302</v>
      </c>
      <c r="B154" s="471" t="s">
        <v>1323</v>
      </c>
      <c r="C154" s="507"/>
      <c r="D154" s="535" t="s">
        <v>1302</v>
      </c>
      <c r="E154" s="471" t="s">
        <v>24</v>
      </c>
      <c r="F154" s="507"/>
      <c r="G154" s="507"/>
      <c r="H154" s="507"/>
      <c r="I154" s="507"/>
      <c r="J154" s="507"/>
      <c r="K154" s="605"/>
    </row>
    <row r="155" spans="1:11" ht="12" customHeight="1">
      <c r="A155" s="421" t="s">
        <v>397</v>
      </c>
      <c r="B155" s="472"/>
      <c r="C155" s="472"/>
      <c r="D155" s="472"/>
      <c r="E155" s="550"/>
      <c r="F155" s="550"/>
      <c r="G155" s="550"/>
      <c r="H155" s="550"/>
      <c r="I155" s="550"/>
      <c r="J155" s="550"/>
      <c r="K155" s="606"/>
    </row>
    <row r="156" spans="1:11" ht="21" customHeight="1">
      <c r="A156" s="422" t="s">
        <v>1266</v>
      </c>
      <c r="B156" s="473" t="s">
        <v>399</v>
      </c>
      <c r="C156" s="508"/>
      <c r="D156" s="473" t="s">
        <v>1346</v>
      </c>
      <c r="E156" s="508"/>
      <c r="F156" s="473" t="s">
        <v>1419</v>
      </c>
      <c r="G156" s="571"/>
      <c r="H156" s="571"/>
      <c r="I156" s="571"/>
      <c r="J156" s="508"/>
      <c r="K156" s="607" t="s">
        <v>1424</v>
      </c>
    </row>
    <row r="157" spans="1:11" ht="21" customHeight="1">
      <c r="A157" s="423"/>
      <c r="B157" s="474"/>
      <c r="C157" s="509"/>
      <c r="D157" s="474"/>
      <c r="E157" s="509"/>
      <c r="F157" s="474"/>
      <c r="G157" s="572"/>
      <c r="H157" s="572"/>
      <c r="I157" s="572"/>
      <c r="J157" s="509"/>
      <c r="K157" s="608"/>
    </row>
    <row r="158" spans="1:11" ht="21" customHeight="1">
      <c r="A158" s="423"/>
      <c r="B158" s="474"/>
      <c r="C158" s="509"/>
      <c r="D158" s="474"/>
      <c r="E158" s="509"/>
      <c r="F158" s="474"/>
      <c r="G158" s="572"/>
      <c r="H158" s="572"/>
      <c r="I158" s="572"/>
      <c r="J158" s="572"/>
      <c r="K158" s="608"/>
    </row>
    <row r="159" spans="1:11" ht="21" customHeight="1">
      <c r="A159" s="423"/>
      <c r="B159" s="474"/>
      <c r="C159" s="509"/>
      <c r="D159" s="474"/>
      <c r="E159" s="509"/>
      <c r="F159" s="474"/>
      <c r="G159" s="572"/>
      <c r="H159" s="572"/>
      <c r="I159" s="572"/>
      <c r="J159" s="572"/>
      <c r="K159" s="608"/>
    </row>
    <row r="160" spans="1:11" ht="19.5" customHeight="1">
      <c r="A160" s="423"/>
      <c r="B160" s="474"/>
      <c r="C160" s="509"/>
      <c r="D160" s="474"/>
      <c r="E160" s="509"/>
      <c r="F160" s="474"/>
      <c r="G160" s="572"/>
      <c r="H160" s="572"/>
      <c r="I160" s="572"/>
      <c r="J160" s="572"/>
      <c r="K160" s="608"/>
    </row>
    <row r="161" spans="1:11" ht="19.5" customHeight="1">
      <c r="A161" s="423"/>
      <c r="B161" s="474"/>
      <c r="C161" s="509"/>
      <c r="D161" s="474"/>
      <c r="E161" s="509"/>
      <c r="F161" s="474"/>
      <c r="G161" s="572"/>
      <c r="H161" s="572"/>
      <c r="I161" s="572"/>
      <c r="J161" s="572"/>
      <c r="K161" s="608"/>
    </row>
    <row r="162" spans="1:11" ht="21" customHeight="1">
      <c r="A162" s="423"/>
      <c r="B162" s="474"/>
      <c r="C162" s="509"/>
      <c r="D162" s="474"/>
      <c r="E162" s="509"/>
      <c r="F162" s="474"/>
      <c r="G162" s="572"/>
      <c r="H162" s="572"/>
      <c r="I162" s="572"/>
      <c r="J162" s="572"/>
      <c r="K162" s="608"/>
    </row>
    <row r="163" spans="1:11" ht="21" customHeight="1">
      <c r="A163" s="423"/>
      <c r="B163" s="474"/>
      <c r="C163" s="509"/>
      <c r="D163" s="474"/>
      <c r="E163" s="509"/>
      <c r="F163" s="474"/>
      <c r="G163" s="572"/>
      <c r="H163" s="572"/>
      <c r="I163" s="572"/>
      <c r="J163" s="572"/>
      <c r="K163" s="608"/>
    </row>
    <row r="164" spans="1:11" ht="19.5" customHeight="1">
      <c r="A164" s="423"/>
      <c r="B164" s="474"/>
      <c r="C164" s="509"/>
      <c r="D164" s="474"/>
      <c r="E164" s="509"/>
      <c r="F164" s="474"/>
      <c r="G164" s="572"/>
      <c r="H164" s="572"/>
      <c r="I164" s="572"/>
      <c r="J164" s="572"/>
      <c r="K164" s="608"/>
    </row>
    <row r="165" spans="1:11" ht="19.5" customHeight="1">
      <c r="A165" s="423"/>
      <c r="B165" s="474"/>
      <c r="C165" s="509"/>
      <c r="D165" s="474"/>
      <c r="E165" s="509"/>
      <c r="F165" s="474"/>
      <c r="G165" s="572"/>
      <c r="H165" s="572"/>
      <c r="I165" s="572"/>
      <c r="J165" s="572"/>
      <c r="K165" s="608"/>
    </row>
    <row r="166" spans="1:11" ht="19.5" customHeight="1">
      <c r="A166" s="424"/>
      <c r="B166" s="475"/>
      <c r="C166" s="510"/>
      <c r="D166" s="475"/>
      <c r="E166" s="510"/>
      <c r="F166" s="475"/>
      <c r="G166" s="573"/>
      <c r="H166" s="573"/>
      <c r="I166" s="573"/>
      <c r="J166" s="573"/>
      <c r="K166" s="609"/>
    </row>
    <row r="168" spans="1:11" ht="11.25" customHeight="1">
      <c r="A168" s="425" t="s">
        <v>408</v>
      </c>
      <c r="B168" s="476"/>
      <c r="C168" s="476"/>
      <c r="D168" s="476"/>
      <c r="E168" s="476"/>
      <c r="F168" s="476"/>
      <c r="G168" s="476"/>
      <c r="H168" s="476"/>
      <c r="I168" s="476"/>
      <c r="J168" s="476"/>
      <c r="K168" s="476"/>
    </row>
    <row r="169" spans="1:11">
      <c r="A169" s="426" t="s">
        <v>2</v>
      </c>
      <c r="B169" s="425" t="s">
        <v>1324</v>
      </c>
      <c r="C169" s="425"/>
      <c r="D169" s="425"/>
      <c r="E169" s="425"/>
      <c r="F169" s="425"/>
      <c r="G169" s="425"/>
      <c r="H169" s="425"/>
      <c r="I169" s="425"/>
      <c r="J169" s="425"/>
      <c r="K169" s="425"/>
    </row>
    <row r="170" spans="1:11">
      <c r="A170" s="426" t="s">
        <v>3</v>
      </c>
      <c r="B170" s="425" t="s">
        <v>1325</v>
      </c>
      <c r="C170" s="425"/>
      <c r="D170" s="425"/>
      <c r="E170" s="425"/>
      <c r="F170" s="425"/>
      <c r="G170" s="425"/>
      <c r="H170" s="425"/>
      <c r="I170" s="425"/>
      <c r="J170" s="425"/>
      <c r="K170" s="425"/>
    </row>
    <row r="171" spans="1:11" ht="31.5" customHeight="1">
      <c r="A171" s="426" t="s">
        <v>21</v>
      </c>
      <c r="B171" s="425" t="s">
        <v>1342</v>
      </c>
      <c r="C171" s="425"/>
      <c r="D171" s="425"/>
      <c r="E171" s="425"/>
      <c r="F171" s="425"/>
      <c r="G171" s="425"/>
      <c r="H171" s="425"/>
      <c r="I171" s="425"/>
      <c r="J171" s="425"/>
      <c r="K171" s="425"/>
    </row>
    <row r="172" spans="1:11">
      <c r="A172" s="426" t="s">
        <v>9</v>
      </c>
      <c r="B172" s="425" t="s">
        <v>1183</v>
      </c>
      <c r="C172" s="425"/>
      <c r="D172" s="425"/>
      <c r="E172" s="425"/>
      <c r="F172" s="425"/>
      <c r="G172" s="425"/>
      <c r="H172" s="425"/>
      <c r="I172" s="425"/>
      <c r="J172" s="425"/>
      <c r="K172" s="425"/>
    </row>
    <row r="173" spans="1:11">
      <c r="A173" s="426" t="s">
        <v>33</v>
      </c>
      <c r="B173" s="425" t="s">
        <v>1553</v>
      </c>
      <c r="C173" s="425"/>
      <c r="D173" s="425"/>
      <c r="E173" s="425"/>
      <c r="F173" s="425"/>
      <c r="G173" s="425"/>
      <c r="H173" s="425"/>
      <c r="I173" s="425"/>
      <c r="J173" s="425"/>
      <c r="K173" s="425"/>
    </row>
    <row r="174" spans="1:11" ht="21" customHeight="1">
      <c r="A174" s="426" t="s">
        <v>41</v>
      </c>
      <c r="B174" s="425" t="s">
        <v>1554</v>
      </c>
      <c r="C174" s="425"/>
      <c r="D174" s="425"/>
      <c r="E174" s="425"/>
      <c r="F174" s="425"/>
      <c r="G174" s="425"/>
      <c r="H174" s="425"/>
      <c r="I174" s="425"/>
      <c r="J174" s="425"/>
      <c r="K174" s="425"/>
    </row>
    <row r="175" spans="1:11" ht="11.25" customHeight="1">
      <c r="A175" s="426" t="s">
        <v>37</v>
      </c>
      <c r="B175" s="425" t="s">
        <v>198</v>
      </c>
      <c r="C175" s="425"/>
      <c r="D175" s="425"/>
      <c r="E175" s="425"/>
      <c r="F175" s="425"/>
      <c r="G175" s="425"/>
      <c r="H175" s="425"/>
      <c r="I175" s="425"/>
      <c r="J175" s="425"/>
      <c r="K175" s="425"/>
    </row>
    <row r="176" spans="1:11" ht="21.75" customHeight="1">
      <c r="A176" s="426" t="s">
        <v>27</v>
      </c>
      <c r="B176" s="425" t="s">
        <v>122</v>
      </c>
      <c r="C176" s="425"/>
      <c r="D176" s="425"/>
      <c r="E176" s="425"/>
      <c r="F176" s="425"/>
      <c r="G176" s="425"/>
      <c r="H176" s="425"/>
      <c r="I176" s="425"/>
      <c r="J176" s="425"/>
      <c r="K176" s="425"/>
    </row>
    <row r="177" spans="1:11" ht="21.75" customHeight="1">
      <c r="A177" s="426" t="s">
        <v>7</v>
      </c>
      <c r="B177" s="425" t="s">
        <v>29</v>
      </c>
      <c r="C177" s="425"/>
      <c r="D177" s="425"/>
      <c r="E177" s="425"/>
      <c r="F177" s="425"/>
      <c r="G177" s="425"/>
      <c r="H177" s="425"/>
      <c r="I177" s="425"/>
      <c r="J177" s="425"/>
      <c r="K177" s="425"/>
    </row>
    <row r="178" spans="1:11" ht="21" customHeight="1">
      <c r="A178" s="426" t="s">
        <v>43</v>
      </c>
      <c r="B178" s="425" t="s">
        <v>1555</v>
      </c>
      <c r="C178" s="425"/>
      <c r="D178" s="425"/>
      <c r="E178" s="425"/>
      <c r="F178" s="425"/>
      <c r="G178" s="425"/>
      <c r="H178" s="425"/>
      <c r="I178" s="425"/>
      <c r="J178" s="425"/>
      <c r="K178" s="425"/>
    </row>
    <row r="179" spans="1:11" ht="39" customHeight="1">
      <c r="A179" s="426" t="s">
        <v>0</v>
      </c>
      <c r="B179" s="425" t="s">
        <v>1382</v>
      </c>
      <c r="C179" s="425"/>
      <c r="D179" s="425"/>
      <c r="E179" s="425"/>
      <c r="F179" s="425"/>
      <c r="G179" s="425"/>
      <c r="H179" s="425"/>
      <c r="I179" s="425"/>
      <c r="J179" s="425"/>
      <c r="K179" s="425"/>
    </row>
    <row r="180" spans="1:11" ht="49.5" customHeight="1">
      <c r="A180" s="426" t="s">
        <v>127</v>
      </c>
      <c r="B180" s="425" t="s">
        <v>414</v>
      </c>
      <c r="C180" s="425"/>
      <c r="D180" s="425"/>
      <c r="E180" s="425"/>
      <c r="F180" s="425"/>
      <c r="G180" s="425"/>
      <c r="H180" s="425"/>
      <c r="I180" s="425"/>
      <c r="J180" s="425"/>
      <c r="K180" s="425"/>
    </row>
    <row r="181" spans="1:11" ht="24" customHeight="1">
      <c r="A181" s="426" t="s">
        <v>143</v>
      </c>
      <c r="B181" s="425" t="s">
        <v>1551</v>
      </c>
      <c r="C181" s="425"/>
      <c r="D181" s="425"/>
      <c r="E181" s="425"/>
      <c r="F181" s="425"/>
      <c r="G181" s="425"/>
      <c r="H181" s="425"/>
      <c r="I181" s="425"/>
      <c r="J181" s="425"/>
      <c r="K181" s="425"/>
    </row>
    <row r="182" spans="1:11" ht="22.5" customHeight="1">
      <c r="A182" s="426" t="s">
        <v>150</v>
      </c>
      <c r="B182" s="425" t="s">
        <v>417</v>
      </c>
      <c r="C182" s="425"/>
      <c r="D182" s="425"/>
      <c r="E182" s="425"/>
      <c r="F182" s="425"/>
      <c r="G182" s="425"/>
      <c r="H182" s="425"/>
      <c r="I182" s="425"/>
      <c r="J182" s="425"/>
      <c r="K182" s="425"/>
    </row>
    <row r="187" spans="1:11" ht="10.5" customHeight="1"/>
    <row r="188" spans="1:11" ht="10.5" customHeight="1"/>
    <row r="189" spans="1:11" ht="10.5" customHeight="1">
      <c r="A189" s="427" t="s">
        <v>1303</v>
      </c>
    </row>
    <row r="190" spans="1:11" ht="10.5" customHeight="1">
      <c r="A190" s="427"/>
    </row>
    <row r="191" spans="1:11" ht="10.5" customHeight="1">
      <c r="A191" s="427" t="s">
        <v>405</v>
      </c>
    </row>
    <row r="192" spans="1:11" ht="10.5" customHeight="1"/>
    <row r="193" ht="10.5" customHeight="1"/>
  </sheetData>
  <mergeCells count="264">
    <mergeCell ref="A2:K2"/>
    <mergeCell ref="D4:I4"/>
    <mergeCell ref="J4:K4"/>
    <mergeCell ref="D5:I5"/>
    <mergeCell ref="J5:K5"/>
    <mergeCell ref="D6:I6"/>
    <mergeCell ref="J6:K6"/>
    <mergeCell ref="D7:I7"/>
    <mergeCell ref="J7:K7"/>
    <mergeCell ref="H9:J9"/>
    <mergeCell ref="B12:K12"/>
    <mergeCell ref="B13:D13"/>
    <mergeCell ref="E13:F13"/>
    <mergeCell ref="B14:D14"/>
    <mergeCell ref="E14:F14"/>
    <mergeCell ref="E15:F15"/>
    <mergeCell ref="E16:F16"/>
    <mergeCell ref="E17:F17"/>
    <mergeCell ref="E18:F18"/>
    <mergeCell ref="E19:F19"/>
    <mergeCell ref="E20:F20"/>
    <mergeCell ref="E21:F21"/>
    <mergeCell ref="B22:K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B41:K41"/>
    <mergeCell ref="B42:D42"/>
    <mergeCell ref="E42:F42"/>
    <mergeCell ref="E43:F43"/>
    <mergeCell ref="E44:F44"/>
    <mergeCell ref="E45:F45"/>
    <mergeCell ref="E46:F46"/>
    <mergeCell ref="E47:F47"/>
    <mergeCell ref="E48:F48"/>
    <mergeCell ref="E49:F49"/>
    <mergeCell ref="E50:F50"/>
    <mergeCell ref="B51:K51"/>
    <mergeCell ref="C52:F52"/>
    <mergeCell ref="C53:F53"/>
    <mergeCell ref="C54:F54"/>
    <mergeCell ref="E55:F55"/>
    <mergeCell ref="E56:F56"/>
    <mergeCell ref="E57:F57"/>
    <mergeCell ref="E58:F58"/>
    <mergeCell ref="E59:F59"/>
    <mergeCell ref="E60:F60"/>
    <mergeCell ref="E61:F61"/>
    <mergeCell ref="E62:F62"/>
    <mergeCell ref="E63:F63"/>
    <mergeCell ref="E64:F64"/>
    <mergeCell ref="E65:F65"/>
    <mergeCell ref="C66:D66"/>
    <mergeCell ref="E66:F66"/>
    <mergeCell ref="C67:D67"/>
    <mergeCell ref="E67:F67"/>
    <mergeCell ref="E68:F68"/>
    <mergeCell ref="E69:F69"/>
    <mergeCell ref="E70:F70"/>
    <mergeCell ref="E71:F71"/>
    <mergeCell ref="E72:F72"/>
    <mergeCell ref="E73:F73"/>
    <mergeCell ref="E74:F74"/>
    <mergeCell ref="E75:F75"/>
    <mergeCell ref="C76:D76"/>
    <mergeCell ref="E76:F76"/>
    <mergeCell ref="E77:F77"/>
    <mergeCell ref="E78:F78"/>
    <mergeCell ref="E79:F79"/>
    <mergeCell ref="E80:F80"/>
    <mergeCell ref="E81:F81"/>
    <mergeCell ref="E82:F82"/>
    <mergeCell ref="E83:F83"/>
    <mergeCell ref="B84:D84"/>
    <mergeCell ref="E84:F84"/>
    <mergeCell ref="E85:F85"/>
    <mergeCell ref="E86:F86"/>
    <mergeCell ref="E87:F87"/>
    <mergeCell ref="E88:F88"/>
    <mergeCell ref="E89:F89"/>
    <mergeCell ref="E90:F90"/>
    <mergeCell ref="E91:F91"/>
    <mergeCell ref="E92:F92"/>
    <mergeCell ref="E93:F93"/>
    <mergeCell ref="E94:F94"/>
    <mergeCell ref="E95:F95"/>
    <mergeCell ref="E96:F96"/>
    <mergeCell ref="B97:K97"/>
    <mergeCell ref="B98:D98"/>
    <mergeCell ref="E98:F98"/>
    <mergeCell ref="E99:F99"/>
    <mergeCell ref="E100:F100"/>
    <mergeCell ref="E101:F101"/>
    <mergeCell ref="E102:F102"/>
    <mergeCell ref="B103:D103"/>
    <mergeCell ref="E103:F103"/>
    <mergeCell ref="E104:F104"/>
    <mergeCell ref="E105:F105"/>
    <mergeCell ref="E106:F106"/>
    <mergeCell ref="E107:F107"/>
    <mergeCell ref="E108:F108"/>
    <mergeCell ref="E109:F109"/>
    <mergeCell ref="E110:F110"/>
    <mergeCell ref="E111:F111"/>
    <mergeCell ref="E112:F112"/>
    <mergeCell ref="C113:D113"/>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C130:D130"/>
    <mergeCell ref="E130:F130"/>
    <mergeCell ref="B131:K131"/>
    <mergeCell ref="E132:F132"/>
    <mergeCell ref="E133:F133"/>
    <mergeCell ref="E134:F134"/>
    <mergeCell ref="E135:F135"/>
    <mergeCell ref="B136:D136"/>
    <mergeCell ref="E136:F136"/>
    <mergeCell ref="E137:F137"/>
    <mergeCell ref="E138:F138"/>
    <mergeCell ref="E139:F139"/>
    <mergeCell ref="E140:F140"/>
    <mergeCell ref="B141:K141"/>
    <mergeCell ref="E142:F142"/>
    <mergeCell ref="E143:F143"/>
    <mergeCell ref="E144:F144"/>
    <mergeCell ref="E145:F145"/>
    <mergeCell ref="E146:F146"/>
    <mergeCell ref="A152:K152"/>
    <mergeCell ref="A153:K153"/>
    <mergeCell ref="A155:D155"/>
    <mergeCell ref="B156:C156"/>
    <mergeCell ref="D156:E156"/>
    <mergeCell ref="F156:J156"/>
    <mergeCell ref="B157:C157"/>
    <mergeCell ref="D157:E157"/>
    <mergeCell ref="F157:J157"/>
    <mergeCell ref="B158:C158"/>
    <mergeCell ref="D158:E158"/>
    <mergeCell ref="F158:J158"/>
    <mergeCell ref="B159:C159"/>
    <mergeCell ref="D159:E159"/>
    <mergeCell ref="F159:J159"/>
    <mergeCell ref="B160:C160"/>
    <mergeCell ref="D160:E160"/>
    <mergeCell ref="F160:J160"/>
    <mergeCell ref="B161:C161"/>
    <mergeCell ref="D161:E161"/>
    <mergeCell ref="F161:J161"/>
    <mergeCell ref="B162:C162"/>
    <mergeCell ref="D162:E162"/>
    <mergeCell ref="F162:J162"/>
    <mergeCell ref="B163:C163"/>
    <mergeCell ref="D163:E163"/>
    <mergeCell ref="F163:J163"/>
    <mergeCell ref="B164:C164"/>
    <mergeCell ref="D164:E164"/>
    <mergeCell ref="F164:J164"/>
    <mergeCell ref="B165:C165"/>
    <mergeCell ref="D165:E165"/>
    <mergeCell ref="F165:J165"/>
    <mergeCell ref="B166:C166"/>
    <mergeCell ref="D166:E166"/>
    <mergeCell ref="F166:J166"/>
    <mergeCell ref="A168:K168"/>
    <mergeCell ref="B169:K169"/>
    <mergeCell ref="B170:K170"/>
    <mergeCell ref="B171:K171"/>
    <mergeCell ref="B172:K172"/>
    <mergeCell ref="B173:K173"/>
    <mergeCell ref="B174:K174"/>
    <mergeCell ref="B175:K175"/>
    <mergeCell ref="B176:K176"/>
    <mergeCell ref="B177:K177"/>
    <mergeCell ref="B178:K178"/>
    <mergeCell ref="B179:K179"/>
    <mergeCell ref="B180:K180"/>
    <mergeCell ref="B181:K181"/>
    <mergeCell ref="B182:K182"/>
    <mergeCell ref="A4:B7"/>
    <mergeCell ref="C6:C7"/>
    <mergeCell ref="A9:A11"/>
    <mergeCell ref="B9:F11"/>
    <mergeCell ref="G9:G10"/>
    <mergeCell ref="K9:K11"/>
    <mergeCell ref="H10:H11"/>
    <mergeCell ref="B15:D17"/>
    <mergeCell ref="B18:D19"/>
    <mergeCell ref="B20:D21"/>
    <mergeCell ref="B23:D24"/>
    <mergeCell ref="B25:D26"/>
    <mergeCell ref="C27:D32"/>
    <mergeCell ref="C33:D36"/>
    <mergeCell ref="C37:D38"/>
    <mergeCell ref="C39:D40"/>
    <mergeCell ref="B43:D46"/>
    <mergeCell ref="B47:D48"/>
    <mergeCell ref="B49:D50"/>
    <mergeCell ref="B52:B56"/>
    <mergeCell ref="C55:D56"/>
    <mergeCell ref="C57:D61"/>
    <mergeCell ref="C62:D65"/>
    <mergeCell ref="B68:B73"/>
    <mergeCell ref="C68:D70"/>
    <mergeCell ref="C71:D73"/>
    <mergeCell ref="B74:B76"/>
    <mergeCell ref="C74:D75"/>
    <mergeCell ref="B85:D86"/>
    <mergeCell ref="B87:B88"/>
    <mergeCell ref="C87:D88"/>
    <mergeCell ref="B89:D92"/>
    <mergeCell ref="B93:D96"/>
    <mergeCell ref="B99:D100"/>
    <mergeCell ref="B101:D102"/>
    <mergeCell ref="B104:D107"/>
    <mergeCell ref="C108:D112"/>
    <mergeCell ref="C114:D115"/>
    <mergeCell ref="C116:D119"/>
    <mergeCell ref="B120:B123"/>
    <mergeCell ref="C120:D121"/>
    <mergeCell ref="C122:D123"/>
    <mergeCell ref="C124:D125"/>
    <mergeCell ref="C126:D129"/>
    <mergeCell ref="B132:B135"/>
    <mergeCell ref="C132:D133"/>
    <mergeCell ref="C134:D135"/>
    <mergeCell ref="B137:B140"/>
    <mergeCell ref="C137:D138"/>
    <mergeCell ref="C139:D140"/>
    <mergeCell ref="B142:D146"/>
    <mergeCell ref="B27:B40"/>
    <mergeCell ref="B57:B67"/>
    <mergeCell ref="B77:D83"/>
    <mergeCell ref="B108:B119"/>
    <mergeCell ref="B124:B130"/>
  </mergeCells>
  <phoneticPr fontId="19"/>
  <dataValidations count="2">
    <dataValidation type="list" allowBlank="1" showDropDown="0" showInputMessage="1" showErrorMessage="1" sqref="H52:J96 H142:J151 H132:J140 H13:J21 H42:J50 H23:J40 H98:J130">
      <formula1>$A$189:$A$191</formula1>
    </dataValidation>
    <dataValidation type="list" allowBlank="1" showDropDown="0" showInputMessage="1" showErrorMessage="1" sqref="A154 D154">
      <formula1>$N$6:$N$7</formula1>
    </dataValidation>
  </dataValidations>
  <printOptions horizontalCentered="1"/>
  <pageMargins left="0.78740157480314954" right="0.59055118110236227" top="0.59055118110236227" bottom="0.39370078740157477" header="0.51181102362204722" footer="0.51181102362204722"/>
  <pageSetup paperSize="9" scale="85" fitToWidth="1" fitToHeight="1" orientation="portrait" usePrinterDefaults="1" r:id="rId1"/>
  <headerFooter alignWithMargins="0"/>
  <rowBreaks count="1" manualBreakCount="1">
    <brk id="6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3"/>
  <dimension ref="A1:H94"/>
  <sheetViews>
    <sheetView workbookViewId="0"/>
  </sheetViews>
  <sheetFormatPr defaultRowHeight="20.100000000000001" customHeight="1"/>
  <cols>
    <col min="1" max="4" width="24.125" style="613" customWidth="1"/>
    <col min="5" max="5" width="9.625" style="614" customWidth="1"/>
    <col min="6" max="7" width="9.125" style="613" customWidth="1"/>
    <col min="8" max="8" width="10.375" style="613" customWidth="1"/>
    <col min="9" max="9" width="0.875" style="613" customWidth="1"/>
    <col min="10" max="16384" width="9" style="613" customWidth="1"/>
  </cols>
  <sheetData>
    <row r="1" spans="1:8" ht="11.25" customHeight="1">
      <c r="A1" s="613" t="s">
        <v>683</v>
      </c>
    </row>
    <row r="2" spans="1:8" ht="12.75" customHeight="1">
      <c r="A2" s="615" t="s">
        <v>495</v>
      </c>
      <c r="B2" s="615"/>
      <c r="C2" s="615"/>
      <c r="D2" s="615"/>
      <c r="E2" s="615"/>
      <c r="F2" s="615"/>
      <c r="G2" s="615"/>
      <c r="H2" s="615"/>
    </row>
    <row r="3" spans="1:8" ht="12.95" customHeight="1">
      <c r="A3" s="616"/>
      <c r="B3" s="619"/>
      <c r="C3" s="619"/>
      <c r="D3" s="623"/>
      <c r="E3" s="626" t="s">
        <v>1428</v>
      </c>
      <c r="F3" s="633" t="s">
        <v>113</v>
      </c>
      <c r="G3" s="639"/>
      <c r="H3" s="645"/>
    </row>
    <row r="4" spans="1:8" ht="12.95" customHeight="1">
      <c r="A4" s="617"/>
      <c r="B4" s="620"/>
      <c r="C4" s="620"/>
      <c r="D4" s="624"/>
      <c r="E4" s="627">
        <v>1</v>
      </c>
      <c r="F4" s="634" t="s">
        <v>1445</v>
      </c>
      <c r="G4" s="640"/>
      <c r="H4" s="646"/>
    </row>
    <row r="5" spans="1:8" ht="12.95" customHeight="1">
      <c r="A5" s="617"/>
      <c r="B5" s="620"/>
      <c r="C5" s="620"/>
      <c r="D5" s="624"/>
      <c r="E5" s="626" t="s">
        <v>1267</v>
      </c>
      <c r="F5" s="635" t="s">
        <v>1304</v>
      </c>
      <c r="G5" s="641"/>
      <c r="H5" s="647"/>
    </row>
    <row r="6" spans="1:8" ht="12.95" customHeight="1">
      <c r="A6" s="617"/>
      <c r="B6" s="620"/>
      <c r="C6" s="620"/>
      <c r="D6" s="624"/>
      <c r="E6" s="626" t="s">
        <v>1268</v>
      </c>
      <c r="F6" s="635" t="s">
        <v>1305</v>
      </c>
      <c r="G6" s="641"/>
      <c r="H6" s="647"/>
    </row>
    <row r="7" spans="1:8" ht="12.95" customHeight="1">
      <c r="A7" s="617"/>
      <c r="B7" s="620"/>
      <c r="C7" s="620"/>
      <c r="D7" s="624"/>
      <c r="E7" s="628" t="s">
        <v>1429</v>
      </c>
      <c r="F7" s="635" t="s">
        <v>1358</v>
      </c>
      <c r="G7" s="641"/>
      <c r="H7" s="647"/>
    </row>
    <row r="8" spans="1:8" ht="12.95" customHeight="1">
      <c r="A8" s="617"/>
      <c r="B8" s="620"/>
      <c r="C8" s="620"/>
      <c r="D8" s="624"/>
      <c r="E8" s="628" t="s">
        <v>134</v>
      </c>
      <c r="F8" s="635" t="s">
        <v>1446</v>
      </c>
      <c r="G8" s="641"/>
      <c r="H8" s="647"/>
    </row>
    <row r="9" spans="1:8" ht="12.95" customHeight="1">
      <c r="A9" s="617"/>
      <c r="B9" s="620"/>
      <c r="C9" s="620"/>
      <c r="D9" s="624"/>
      <c r="E9" s="628" t="s">
        <v>698</v>
      </c>
      <c r="F9" s="635" t="s">
        <v>1308</v>
      </c>
      <c r="G9" s="641"/>
      <c r="H9" s="647"/>
    </row>
    <row r="10" spans="1:8" ht="12.95" customHeight="1">
      <c r="A10" s="617"/>
      <c r="B10" s="620"/>
      <c r="C10" s="620"/>
      <c r="D10" s="624"/>
      <c r="E10" s="627">
        <v>2</v>
      </c>
      <c r="F10" s="634" t="s">
        <v>1447</v>
      </c>
      <c r="G10" s="640"/>
      <c r="H10" s="646"/>
    </row>
    <row r="11" spans="1:8" ht="12.95" customHeight="1">
      <c r="A11" s="617"/>
      <c r="B11" s="620"/>
      <c r="C11" s="620"/>
      <c r="D11" s="624"/>
      <c r="E11" s="626" t="s">
        <v>1430</v>
      </c>
      <c r="F11" s="635" t="s">
        <v>629</v>
      </c>
      <c r="G11" s="641"/>
      <c r="H11" s="647"/>
    </row>
    <row r="12" spans="1:8" ht="12.95" customHeight="1">
      <c r="A12" s="617"/>
      <c r="B12" s="620"/>
      <c r="C12" s="620"/>
      <c r="D12" s="624"/>
      <c r="E12" s="626" t="s">
        <v>1326</v>
      </c>
      <c r="F12" s="635" t="s">
        <v>486</v>
      </c>
      <c r="G12" s="641"/>
      <c r="H12" s="647"/>
    </row>
    <row r="13" spans="1:8" ht="12.95" customHeight="1">
      <c r="A13" s="617"/>
      <c r="B13" s="620"/>
      <c r="C13" s="620"/>
      <c r="D13" s="624"/>
      <c r="E13" s="626" t="s">
        <v>1431</v>
      </c>
      <c r="F13" s="635" t="s">
        <v>648</v>
      </c>
      <c r="G13" s="641"/>
      <c r="H13" s="647"/>
    </row>
    <row r="14" spans="1:8" ht="12.95" customHeight="1">
      <c r="A14" s="617"/>
      <c r="B14" s="620"/>
      <c r="C14" s="620"/>
      <c r="D14" s="624"/>
      <c r="E14" s="627">
        <v>3</v>
      </c>
      <c r="F14" s="634" t="s">
        <v>1448</v>
      </c>
      <c r="G14" s="640"/>
      <c r="H14" s="646"/>
    </row>
    <row r="15" spans="1:8" ht="12.95" customHeight="1">
      <c r="A15" s="617"/>
      <c r="B15" s="620"/>
      <c r="C15" s="620"/>
      <c r="D15" s="624"/>
      <c r="E15" s="626" t="s">
        <v>1267</v>
      </c>
      <c r="F15" s="635" t="s">
        <v>51</v>
      </c>
      <c r="G15" s="641"/>
      <c r="H15" s="647"/>
    </row>
    <row r="16" spans="1:8" ht="12.95" customHeight="1">
      <c r="A16" s="617"/>
      <c r="B16" s="620"/>
      <c r="C16" s="620"/>
      <c r="D16" s="624"/>
      <c r="E16" s="626" t="s">
        <v>477</v>
      </c>
      <c r="F16" s="635" t="s">
        <v>550</v>
      </c>
      <c r="G16" s="641"/>
      <c r="H16" s="647"/>
    </row>
    <row r="17" spans="1:8" ht="12.95" customHeight="1">
      <c r="A17" s="617"/>
      <c r="B17" s="620"/>
      <c r="C17" s="620"/>
      <c r="D17" s="624"/>
      <c r="E17" s="626" t="s">
        <v>134</v>
      </c>
      <c r="F17" s="635" t="s">
        <v>83</v>
      </c>
      <c r="G17" s="641"/>
      <c r="H17" s="647"/>
    </row>
    <row r="18" spans="1:8" ht="12.95" customHeight="1">
      <c r="A18" s="617"/>
      <c r="B18" s="620"/>
      <c r="C18" s="620"/>
      <c r="D18" s="624"/>
      <c r="E18" s="626" t="s">
        <v>698</v>
      </c>
      <c r="F18" s="635" t="s">
        <v>1317</v>
      </c>
      <c r="G18" s="641"/>
      <c r="H18" s="647"/>
    </row>
    <row r="19" spans="1:8" ht="12.95" customHeight="1">
      <c r="A19" s="617"/>
      <c r="B19" s="620"/>
      <c r="C19" s="620"/>
      <c r="D19" s="624"/>
      <c r="E19" s="627">
        <v>4</v>
      </c>
      <c r="F19" s="634" t="s">
        <v>1449</v>
      </c>
      <c r="G19" s="640"/>
      <c r="H19" s="646"/>
    </row>
    <row r="20" spans="1:8" ht="12.95" customHeight="1">
      <c r="A20" s="617"/>
      <c r="B20" s="620"/>
      <c r="C20" s="620"/>
      <c r="D20" s="624"/>
      <c r="E20" s="626" t="s">
        <v>1432</v>
      </c>
      <c r="F20" s="635" t="s">
        <v>1450</v>
      </c>
      <c r="G20" s="641"/>
      <c r="H20" s="647"/>
    </row>
    <row r="21" spans="1:8" ht="12.95" customHeight="1">
      <c r="A21" s="617"/>
      <c r="B21" s="620"/>
      <c r="C21" s="620"/>
      <c r="D21" s="624"/>
      <c r="E21" s="626" t="s">
        <v>1433</v>
      </c>
      <c r="F21" s="635" t="s">
        <v>213</v>
      </c>
      <c r="G21" s="641"/>
      <c r="H21" s="647"/>
    </row>
    <row r="22" spans="1:8" ht="12.95" customHeight="1">
      <c r="A22" s="617"/>
      <c r="B22" s="620"/>
      <c r="C22" s="620"/>
      <c r="D22" s="624"/>
      <c r="E22" s="626" t="s">
        <v>387</v>
      </c>
      <c r="F22" s="635" t="s">
        <v>337</v>
      </c>
      <c r="G22" s="641"/>
      <c r="H22" s="647"/>
    </row>
    <row r="23" spans="1:8" ht="12.95" customHeight="1">
      <c r="A23" s="617"/>
      <c r="B23" s="620"/>
      <c r="C23" s="620"/>
      <c r="D23" s="624"/>
      <c r="E23" s="626" t="s">
        <v>1434</v>
      </c>
      <c r="F23" s="635" t="s">
        <v>1451</v>
      </c>
      <c r="G23" s="641"/>
      <c r="H23" s="647"/>
    </row>
    <row r="24" spans="1:8" ht="12.95" customHeight="1">
      <c r="A24" s="617"/>
      <c r="B24" s="620"/>
      <c r="C24" s="620"/>
      <c r="D24" s="624"/>
      <c r="E24" s="626" t="s">
        <v>1435</v>
      </c>
      <c r="F24" s="635" t="s">
        <v>1452</v>
      </c>
      <c r="G24" s="641"/>
      <c r="H24" s="647"/>
    </row>
    <row r="25" spans="1:8" ht="12.95" customHeight="1">
      <c r="A25" s="617"/>
      <c r="B25" s="620"/>
      <c r="C25" s="620"/>
      <c r="D25" s="624"/>
      <c r="E25" s="626" t="s">
        <v>329</v>
      </c>
      <c r="F25" s="635" t="s">
        <v>1454</v>
      </c>
      <c r="G25" s="641"/>
      <c r="H25" s="647"/>
    </row>
    <row r="26" spans="1:8" ht="12.95" customHeight="1">
      <c r="A26" s="617"/>
      <c r="B26" s="620"/>
      <c r="C26" s="620"/>
      <c r="D26" s="624"/>
      <c r="E26" s="626" t="s">
        <v>764</v>
      </c>
      <c r="F26" s="635" t="s">
        <v>724</v>
      </c>
      <c r="G26" s="641"/>
      <c r="H26" s="647"/>
    </row>
    <row r="27" spans="1:8" ht="12.95" customHeight="1">
      <c r="A27" s="617"/>
      <c r="B27" s="620"/>
      <c r="C27" s="620"/>
      <c r="D27" s="624"/>
      <c r="E27" s="626" t="s">
        <v>1436</v>
      </c>
      <c r="F27" s="635" t="s">
        <v>252</v>
      </c>
      <c r="G27" s="641"/>
      <c r="H27" s="647"/>
    </row>
    <row r="28" spans="1:8" ht="12.95" customHeight="1">
      <c r="A28" s="617"/>
      <c r="B28" s="620"/>
      <c r="C28" s="620"/>
      <c r="D28" s="624"/>
      <c r="E28" s="626" t="s">
        <v>768</v>
      </c>
      <c r="F28" s="635" t="s">
        <v>686</v>
      </c>
      <c r="G28" s="641"/>
      <c r="H28" s="647"/>
    </row>
    <row r="29" spans="1:8" ht="12.95" customHeight="1">
      <c r="A29" s="617"/>
      <c r="B29" s="620"/>
      <c r="C29" s="620"/>
      <c r="D29" s="624"/>
      <c r="E29" s="627">
        <v>5</v>
      </c>
      <c r="F29" s="634" t="s">
        <v>597</v>
      </c>
      <c r="G29" s="640"/>
      <c r="H29" s="646"/>
    </row>
    <row r="30" spans="1:8" ht="12.95" customHeight="1">
      <c r="A30" s="617"/>
      <c r="B30" s="620"/>
      <c r="C30" s="620"/>
      <c r="D30" s="624"/>
      <c r="E30" s="626" t="s">
        <v>1267</v>
      </c>
      <c r="F30" s="635" t="s">
        <v>1455</v>
      </c>
      <c r="G30" s="641"/>
      <c r="H30" s="647"/>
    </row>
    <row r="31" spans="1:8" ht="12.95" customHeight="1">
      <c r="A31" s="617"/>
      <c r="B31" s="620"/>
      <c r="C31" s="620"/>
      <c r="D31" s="624"/>
      <c r="E31" s="626" t="s">
        <v>1437</v>
      </c>
      <c r="F31" s="635" t="s">
        <v>1456</v>
      </c>
      <c r="G31" s="641"/>
      <c r="H31" s="647"/>
    </row>
    <row r="32" spans="1:8" ht="12.95" customHeight="1">
      <c r="A32" s="617"/>
      <c r="B32" s="620"/>
      <c r="C32" s="620"/>
      <c r="D32" s="624"/>
      <c r="E32" s="626" t="s">
        <v>598</v>
      </c>
      <c r="F32" s="635" t="s">
        <v>267</v>
      </c>
      <c r="G32" s="641"/>
      <c r="H32" s="647"/>
    </row>
    <row r="33" spans="1:8" ht="12.95" customHeight="1">
      <c r="A33" s="617"/>
      <c r="B33" s="620"/>
      <c r="C33" s="620"/>
      <c r="D33" s="624"/>
      <c r="E33" s="626" t="s">
        <v>290</v>
      </c>
      <c r="F33" s="635" t="s">
        <v>1457</v>
      </c>
      <c r="G33" s="641"/>
      <c r="H33" s="647"/>
    </row>
    <row r="34" spans="1:8" ht="12.95" customHeight="1">
      <c r="A34" s="617"/>
      <c r="B34" s="620"/>
      <c r="C34" s="620"/>
      <c r="D34" s="624"/>
      <c r="E34" s="626" t="s">
        <v>1438</v>
      </c>
      <c r="F34" s="635" t="s">
        <v>40</v>
      </c>
      <c r="G34" s="641"/>
      <c r="H34" s="647"/>
    </row>
    <row r="35" spans="1:8" ht="12.95" customHeight="1">
      <c r="A35" s="617"/>
      <c r="B35" s="620"/>
      <c r="C35" s="620"/>
      <c r="D35" s="624"/>
      <c r="E35" s="626" t="s">
        <v>1440</v>
      </c>
      <c r="F35" s="635" t="s">
        <v>651</v>
      </c>
      <c r="G35" s="641"/>
      <c r="H35" s="647"/>
    </row>
    <row r="36" spans="1:8" ht="12.95" customHeight="1">
      <c r="A36" s="617"/>
      <c r="B36" s="620"/>
      <c r="C36" s="620"/>
      <c r="D36" s="624"/>
      <c r="E36" s="626" t="s">
        <v>1441</v>
      </c>
      <c r="F36" s="635" t="s">
        <v>691</v>
      </c>
      <c r="G36" s="641"/>
      <c r="H36" s="647"/>
    </row>
    <row r="37" spans="1:8" ht="12.95" customHeight="1">
      <c r="A37" s="617"/>
      <c r="B37" s="620"/>
      <c r="C37" s="620"/>
      <c r="D37" s="624"/>
      <c r="E37" s="626" t="s">
        <v>525</v>
      </c>
      <c r="F37" s="635" t="s">
        <v>1458</v>
      </c>
      <c r="G37" s="641"/>
      <c r="H37" s="647"/>
    </row>
    <row r="38" spans="1:8" ht="12.95" customHeight="1">
      <c r="A38" s="617"/>
      <c r="B38" s="620"/>
      <c r="C38" s="620"/>
      <c r="D38" s="624"/>
      <c r="E38" s="627">
        <v>6</v>
      </c>
      <c r="F38" s="634" t="s">
        <v>404</v>
      </c>
      <c r="G38" s="640"/>
      <c r="H38" s="646"/>
    </row>
    <row r="39" spans="1:8" ht="12.95" customHeight="1">
      <c r="A39" s="617"/>
      <c r="B39" s="620"/>
      <c r="C39" s="620"/>
      <c r="D39" s="624"/>
      <c r="E39" s="626" t="s">
        <v>1442</v>
      </c>
      <c r="F39" s="635" t="s">
        <v>378</v>
      </c>
      <c r="G39" s="641"/>
      <c r="H39" s="647"/>
    </row>
    <row r="40" spans="1:8" ht="12.95" customHeight="1">
      <c r="A40" s="617"/>
      <c r="B40" s="620"/>
      <c r="C40" s="620"/>
      <c r="D40" s="624"/>
      <c r="E40" s="626" t="s">
        <v>1269</v>
      </c>
      <c r="F40" s="635" t="s">
        <v>1459</v>
      </c>
      <c r="G40" s="641"/>
      <c r="H40" s="647"/>
    </row>
    <row r="41" spans="1:8" ht="12.95" customHeight="1">
      <c r="A41" s="617"/>
      <c r="B41" s="620"/>
      <c r="C41" s="620"/>
      <c r="D41" s="624"/>
      <c r="E41" s="626" t="s">
        <v>1443</v>
      </c>
      <c r="F41" s="636" t="s">
        <v>1460</v>
      </c>
      <c r="G41" s="642"/>
      <c r="H41" s="648"/>
    </row>
    <row r="42" spans="1:8" ht="12.95" customHeight="1">
      <c r="A42" s="617"/>
      <c r="B42" s="620"/>
      <c r="C42" s="620"/>
      <c r="D42" s="624"/>
      <c r="E42" s="629" t="s">
        <v>1444</v>
      </c>
      <c r="F42" s="637" t="s">
        <v>72</v>
      </c>
      <c r="G42" s="643"/>
      <c r="H42" s="649"/>
    </row>
    <row r="43" spans="1:8" ht="12.95" customHeight="1">
      <c r="A43" s="617"/>
      <c r="B43" s="620"/>
      <c r="C43" s="620"/>
      <c r="D43" s="624"/>
      <c r="E43" s="626"/>
      <c r="F43" s="635"/>
      <c r="G43" s="641"/>
      <c r="H43" s="647"/>
    </row>
    <row r="44" spans="1:8" ht="12.95" customHeight="1">
      <c r="A44" s="617"/>
      <c r="B44" s="620"/>
      <c r="C44" s="620"/>
      <c r="D44" s="624"/>
      <c r="E44" s="626"/>
      <c r="F44" s="635"/>
      <c r="G44" s="641"/>
      <c r="H44" s="647"/>
    </row>
    <row r="45" spans="1:8" ht="12.95" customHeight="1">
      <c r="A45" s="617"/>
      <c r="B45" s="620"/>
      <c r="C45" s="620"/>
      <c r="D45" s="624"/>
      <c r="E45" s="630"/>
      <c r="F45" s="636"/>
      <c r="G45" s="642"/>
      <c r="H45" s="648"/>
    </row>
    <row r="46" spans="1:8" ht="12.95" customHeight="1">
      <c r="A46" s="618" t="s">
        <v>1427</v>
      </c>
      <c r="B46" s="621"/>
      <c r="C46" s="621"/>
      <c r="D46" s="625"/>
      <c r="E46" s="631"/>
      <c r="F46" s="635"/>
      <c r="G46" s="644"/>
      <c r="H46" s="650"/>
    </row>
    <row r="47" spans="1:8" ht="11.25" customHeight="1">
      <c r="A47" s="613" t="s">
        <v>683</v>
      </c>
    </row>
    <row r="48" spans="1:8" ht="12.75" customHeight="1">
      <c r="A48" s="615" t="s">
        <v>495</v>
      </c>
      <c r="B48" s="615"/>
      <c r="C48" s="615"/>
      <c r="D48" s="615"/>
      <c r="E48" s="615"/>
      <c r="F48" s="615"/>
      <c r="G48" s="615"/>
      <c r="H48" s="615"/>
    </row>
    <row r="49" spans="1:8" ht="12.95" customHeight="1">
      <c r="A49" s="616"/>
      <c r="B49" s="619"/>
      <c r="C49" s="619"/>
      <c r="D49" s="623"/>
      <c r="E49" s="626" t="s">
        <v>1428</v>
      </c>
      <c r="F49" s="633" t="s">
        <v>113</v>
      </c>
      <c r="G49" s="639"/>
      <c r="H49" s="645"/>
    </row>
    <row r="50" spans="1:8" ht="12.95" customHeight="1">
      <c r="A50" s="617"/>
      <c r="B50" s="620"/>
      <c r="C50" s="620"/>
      <c r="D50" s="624"/>
      <c r="E50" s="627">
        <v>1</v>
      </c>
      <c r="F50" s="634" t="s">
        <v>1445</v>
      </c>
      <c r="G50" s="640"/>
      <c r="H50" s="646"/>
    </row>
    <row r="51" spans="1:8" ht="12.95" customHeight="1">
      <c r="A51" s="617"/>
      <c r="B51" s="620"/>
      <c r="C51" s="620"/>
      <c r="D51" s="624"/>
      <c r="E51" s="626" t="s">
        <v>1267</v>
      </c>
      <c r="F51" s="635" t="s">
        <v>1304</v>
      </c>
      <c r="G51" s="641"/>
      <c r="H51" s="647"/>
    </row>
    <row r="52" spans="1:8" ht="12.95" customHeight="1">
      <c r="A52" s="617"/>
      <c r="B52" s="620"/>
      <c r="C52" s="620"/>
      <c r="D52" s="624"/>
      <c r="E52" s="626" t="s">
        <v>1268</v>
      </c>
      <c r="F52" s="635" t="s">
        <v>1305</v>
      </c>
      <c r="G52" s="641"/>
      <c r="H52" s="647"/>
    </row>
    <row r="53" spans="1:8" ht="12.95" customHeight="1">
      <c r="A53" s="617"/>
      <c r="B53" s="620"/>
      <c r="C53" s="620"/>
      <c r="D53" s="624"/>
      <c r="E53" s="628" t="s">
        <v>1429</v>
      </c>
      <c r="F53" s="635" t="s">
        <v>1358</v>
      </c>
      <c r="G53" s="641"/>
      <c r="H53" s="647"/>
    </row>
    <row r="54" spans="1:8" ht="12.95" customHeight="1">
      <c r="A54" s="617"/>
      <c r="B54" s="620"/>
      <c r="C54" s="620"/>
      <c r="D54" s="624"/>
      <c r="E54" s="628" t="s">
        <v>134</v>
      </c>
      <c r="F54" s="635" t="s">
        <v>1446</v>
      </c>
      <c r="G54" s="641"/>
      <c r="H54" s="647"/>
    </row>
    <row r="55" spans="1:8" ht="12.95" customHeight="1">
      <c r="A55" s="617"/>
      <c r="B55" s="620"/>
      <c r="C55" s="620"/>
      <c r="D55" s="624"/>
      <c r="E55" s="628" t="s">
        <v>698</v>
      </c>
      <c r="F55" s="635" t="s">
        <v>1308</v>
      </c>
      <c r="G55" s="641"/>
      <c r="H55" s="647"/>
    </row>
    <row r="56" spans="1:8" ht="12.95" customHeight="1">
      <c r="A56" s="617"/>
      <c r="B56" s="620"/>
      <c r="C56" s="620"/>
      <c r="D56" s="624"/>
      <c r="E56" s="627">
        <v>2</v>
      </c>
      <c r="F56" s="634" t="s">
        <v>1447</v>
      </c>
      <c r="G56" s="640"/>
      <c r="H56" s="646"/>
    </row>
    <row r="57" spans="1:8" ht="12.95" customHeight="1">
      <c r="A57" s="617"/>
      <c r="B57" s="620"/>
      <c r="C57" s="620"/>
      <c r="D57" s="624"/>
      <c r="E57" s="626" t="s">
        <v>1430</v>
      </c>
      <c r="F57" s="635" t="s">
        <v>629</v>
      </c>
      <c r="G57" s="641"/>
      <c r="H57" s="647"/>
    </row>
    <row r="58" spans="1:8" ht="12.95" customHeight="1">
      <c r="A58" s="617"/>
      <c r="B58" s="620"/>
      <c r="C58" s="620"/>
      <c r="D58" s="624"/>
      <c r="E58" s="626" t="s">
        <v>1326</v>
      </c>
      <c r="F58" s="635" t="s">
        <v>486</v>
      </c>
      <c r="G58" s="641"/>
      <c r="H58" s="647"/>
    </row>
    <row r="59" spans="1:8" ht="12.95" customHeight="1">
      <c r="A59" s="617"/>
      <c r="B59" s="620"/>
      <c r="C59" s="620"/>
      <c r="D59" s="624"/>
      <c r="E59" s="626" t="s">
        <v>1431</v>
      </c>
      <c r="F59" s="635" t="s">
        <v>648</v>
      </c>
      <c r="G59" s="641"/>
      <c r="H59" s="647"/>
    </row>
    <row r="60" spans="1:8" ht="12.95" customHeight="1">
      <c r="A60" s="617"/>
      <c r="B60" s="620"/>
      <c r="C60" s="620"/>
      <c r="D60" s="624"/>
      <c r="E60" s="627">
        <v>3</v>
      </c>
      <c r="F60" s="634" t="s">
        <v>1448</v>
      </c>
      <c r="G60" s="640"/>
      <c r="H60" s="646"/>
    </row>
    <row r="61" spans="1:8" ht="12.95" customHeight="1">
      <c r="A61" s="617"/>
      <c r="B61" s="620"/>
      <c r="C61" s="620"/>
      <c r="D61" s="624"/>
      <c r="E61" s="626" t="s">
        <v>1267</v>
      </c>
      <c r="F61" s="635" t="s">
        <v>51</v>
      </c>
      <c r="G61" s="641"/>
      <c r="H61" s="647"/>
    </row>
    <row r="62" spans="1:8" ht="12.95" customHeight="1">
      <c r="A62" s="617"/>
      <c r="B62" s="620"/>
      <c r="C62" s="620"/>
      <c r="D62" s="624"/>
      <c r="E62" s="626" t="s">
        <v>477</v>
      </c>
      <c r="F62" s="635" t="s">
        <v>550</v>
      </c>
      <c r="G62" s="641"/>
      <c r="H62" s="647"/>
    </row>
    <row r="63" spans="1:8" ht="12.95" customHeight="1">
      <c r="A63" s="617"/>
      <c r="B63" s="620"/>
      <c r="C63" s="620"/>
      <c r="D63" s="624"/>
      <c r="E63" s="626" t="s">
        <v>134</v>
      </c>
      <c r="F63" s="635" t="s">
        <v>83</v>
      </c>
      <c r="G63" s="641"/>
      <c r="H63" s="647"/>
    </row>
    <row r="64" spans="1:8" ht="12.95" customHeight="1">
      <c r="A64" s="617"/>
      <c r="B64" s="620"/>
      <c r="C64" s="620"/>
      <c r="D64" s="624"/>
      <c r="E64" s="626" t="s">
        <v>698</v>
      </c>
      <c r="F64" s="635" t="s">
        <v>1317</v>
      </c>
      <c r="G64" s="641"/>
      <c r="H64" s="647"/>
    </row>
    <row r="65" spans="1:8" ht="12.95" customHeight="1">
      <c r="A65" s="617"/>
      <c r="B65" s="620"/>
      <c r="C65" s="620"/>
      <c r="D65" s="624"/>
      <c r="E65" s="627">
        <v>4</v>
      </c>
      <c r="F65" s="634" t="s">
        <v>1449</v>
      </c>
      <c r="G65" s="640"/>
      <c r="H65" s="646"/>
    </row>
    <row r="66" spans="1:8" ht="12.95" customHeight="1">
      <c r="A66" s="617"/>
      <c r="B66" s="620"/>
      <c r="C66" s="620"/>
      <c r="D66" s="624"/>
      <c r="E66" s="626" t="s">
        <v>1432</v>
      </c>
      <c r="F66" s="635" t="s">
        <v>1450</v>
      </c>
      <c r="G66" s="641"/>
      <c r="H66" s="647"/>
    </row>
    <row r="67" spans="1:8" ht="12.95" customHeight="1">
      <c r="A67" s="617"/>
      <c r="B67" s="620"/>
      <c r="C67" s="620"/>
      <c r="D67" s="624"/>
      <c r="E67" s="626" t="s">
        <v>1433</v>
      </c>
      <c r="F67" s="635" t="s">
        <v>213</v>
      </c>
      <c r="G67" s="641"/>
      <c r="H67" s="647"/>
    </row>
    <row r="68" spans="1:8" ht="12.95" customHeight="1">
      <c r="A68" s="617"/>
      <c r="B68" s="620"/>
      <c r="C68" s="620"/>
      <c r="D68" s="624"/>
      <c r="E68" s="626" t="s">
        <v>387</v>
      </c>
      <c r="F68" s="635" t="s">
        <v>337</v>
      </c>
      <c r="G68" s="641"/>
      <c r="H68" s="647"/>
    </row>
    <row r="69" spans="1:8" ht="12.95" customHeight="1">
      <c r="A69" s="617"/>
      <c r="B69" s="620"/>
      <c r="C69" s="620"/>
      <c r="D69" s="624"/>
      <c r="E69" s="626" t="s">
        <v>1434</v>
      </c>
      <c r="F69" s="635" t="s">
        <v>1451</v>
      </c>
      <c r="G69" s="641"/>
      <c r="H69" s="647"/>
    </row>
    <row r="70" spans="1:8" ht="12.95" customHeight="1">
      <c r="A70" s="617"/>
      <c r="B70" s="620"/>
      <c r="C70" s="620"/>
      <c r="D70" s="624"/>
      <c r="E70" s="626" t="s">
        <v>1435</v>
      </c>
      <c r="F70" s="635" t="s">
        <v>1452</v>
      </c>
      <c r="G70" s="641"/>
      <c r="H70" s="647"/>
    </row>
    <row r="71" spans="1:8" ht="12.95" customHeight="1">
      <c r="A71" s="617"/>
      <c r="B71" s="620"/>
      <c r="C71" s="620"/>
      <c r="D71" s="624"/>
      <c r="E71" s="626" t="s">
        <v>329</v>
      </c>
      <c r="F71" s="635" t="s">
        <v>1454</v>
      </c>
      <c r="G71" s="641"/>
      <c r="H71" s="647"/>
    </row>
    <row r="72" spans="1:8" ht="12.95" customHeight="1">
      <c r="A72" s="617"/>
      <c r="B72" s="620"/>
      <c r="C72" s="620"/>
      <c r="D72" s="624"/>
      <c r="E72" s="626" t="s">
        <v>764</v>
      </c>
      <c r="F72" s="635" t="s">
        <v>724</v>
      </c>
      <c r="G72" s="641"/>
      <c r="H72" s="647"/>
    </row>
    <row r="73" spans="1:8" ht="12.95" customHeight="1">
      <c r="A73" s="617"/>
      <c r="B73" s="620"/>
      <c r="C73" s="620"/>
      <c r="D73" s="624"/>
      <c r="E73" s="626" t="s">
        <v>1436</v>
      </c>
      <c r="F73" s="635" t="s">
        <v>252</v>
      </c>
      <c r="G73" s="641"/>
      <c r="H73" s="647"/>
    </row>
    <row r="74" spans="1:8" ht="12.95" customHeight="1">
      <c r="A74" s="617"/>
      <c r="B74" s="620"/>
      <c r="C74" s="620"/>
      <c r="D74" s="624"/>
      <c r="E74" s="626" t="s">
        <v>768</v>
      </c>
      <c r="F74" s="635" t="s">
        <v>686</v>
      </c>
      <c r="G74" s="641"/>
      <c r="H74" s="647"/>
    </row>
    <row r="75" spans="1:8" ht="12.95" customHeight="1">
      <c r="A75" s="617"/>
      <c r="B75" s="620"/>
      <c r="C75" s="620"/>
      <c r="D75" s="624"/>
      <c r="E75" s="627">
        <v>5</v>
      </c>
      <c r="F75" s="634" t="s">
        <v>597</v>
      </c>
      <c r="G75" s="640"/>
      <c r="H75" s="646"/>
    </row>
    <row r="76" spans="1:8" ht="12.95" customHeight="1">
      <c r="A76" s="617"/>
      <c r="B76" s="620"/>
      <c r="C76" s="620"/>
      <c r="D76" s="624"/>
      <c r="E76" s="626" t="s">
        <v>1267</v>
      </c>
      <c r="F76" s="635" t="s">
        <v>1455</v>
      </c>
      <c r="G76" s="641"/>
      <c r="H76" s="647"/>
    </row>
    <row r="77" spans="1:8" ht="12.95" customHeight="1">
      <c r="A77" s="617"/>
      <c r="B77" s="620"/>
      <c r="C77" s="620"/>
      <c r="D77" s="624"/>
      <c r="E77" s="626" t="s">
        <v>1437</v>
      </c>
      <c r="F77" s="635" t="s">
        <v>1456</v>
      </c>
      <c r="G77" s="641"/>
      <c r="H77" s="647"/>
    </row>
    <row r="78" spans="1:8" ht="12.95" customHeight="1">
      <c r="A78" s="617"/>
      <c r="B78" s="620"/>
      <c r="C78" s="620"/>
      <c r="D78" s="624"/>
      <c r="E78" s="626" t="s">
        <v>598</v>
      </c>
      <c r="F78" s="635" t="s">
        <v>267</v>
      </c>
      <c r="G78" s="641"/>
      <c r="H78" s="647"/>
    </row>
    <row r="79" spans="1:8" ht="12.95" customHeight="1">
      <c r="A79" s="617"/>
      <c r="B79" s="620"/>
      <c r="C79" s="620"/>
      <c r="D79" s="624"/>
      <c r="E79" s="626" t="s">
        <v>290</v>
      </c>
      <c r="F79" s="635" t="s">
        <v>1457</v>
      </c>
      <c r="G79" s="641"/>
      <c r="H79" s="647"/>
    </row>
    <row r="80" spans="1:8" ht="12.95" customHeight="1">
      <c r="A80" s="617"/>
      <c r="B80" s="620"/>
      <c r="C80" s="620"/>
      <c r="D80" s="624"/>
      <c r="E80" s="626" t="s">
        <v>1438</v>
      </c>
      <c r="F80" s="635" t="s">
        <v>40</v>
      </c>
      <c r="G80" s="641"/>
      <c r="H80" s="647"/>
    </row>
    <row r="81" spans="1:8" ht="12.95" customHeight="1">
      <c r="A81" s="617"/>
      <c r="B81" s="620"/>
      <c r="C81" s="620"/>
      <c r="D81" s="624"/>
      <c r="E81" s="626" t="s">
        <v>1440</v>
      </c>
      <c r="F81" s="635" t="s">
        <v>651</v>
      </c>
      <c r="G81" s="641"/>
      <c r="H81" s="647"/>
    </row>
    <row r="82" spans="1:8" ht="12.95" customHeight="1">
      <c r="A82" s="617"/>
      <c r="B82" s="620"/>
      <c r="C82" s="620"/>
      <c r="D82" s="624"/>
      <c r="E82" s="626" t="s">
        <v>1441</v>
      </c>
      <c r="F82" s="635" t="s">
        <v>691</v>
      </c>
      <c r="G82" s="641"/>
      <c r="H82" s="647"/>
    </row>
    <row r="83" spans="1:8" ht="12.95" customHeight="1">
      <c r="A83" s="617"/>
      <c r="B83" s="620"/>
      <c r="C83" s="620"/>
      <c r="D83" s="624"/>
      <c r="E83" s="626" t="s">
        <v>525</v>
      </c>
      <c r="F83" s="635" t="s">
        <v>1458</v>
      </c>
      <c r="G83" s="641"/>
      <c r="H83" s="647"/>
    </row>
    <row r="84" spans="1:8" ht="12.95" customHeight="1">
      <c r="A84" s="617"/>
      <c r="B84" s="620"/>
      <c r="C84" s="620"/>
      <c r="D84" s="624"/>
      <c r="E84" s="627">
        <v>6</v>
      </c>
      <c r="F84" s="634" t="s">
        <v>404</v>
      </c>
      <c r="G84" s="640"/>
      <c r="H84" s="646"/>
    </row>
    <row r="85" spans="1:8" ht="12.95" customHeight="1">
      <c r="A85" s="617"/>
      <c r="B85" s="620"/>
      <c r="C85" s="620"/>
      <c r="D85" s="624"/>
      <c r="E85" s="626" t="s">
        <v>1442</v>
      </c>
      <c r="F85" s="635" t="s">
        <v>378</v>
      </c>
      <c r="G85" s="641"/>
      <c r="H85" s="647"/>
    </row>
    <row r="86" spans="1:8" ht="12.95" customHeight="1">
      <c r="A86" s="617"/>
      <c r="B86" s="620"/>
      <c r="C86" s="620"/>
      <c r="D86" s="624"/>
      <c r="E86" s="626" t="s">
        <v>1269</v>
      </c>
      <c r="F86" s="635" t="s">
        <v>1459</v>
      </c>
      <c r="G86" s="641"/>
      <c r="H86" s="647"/>
    </row>
    <row r="87" spans="1:8" ht="12.95" customHeight="1">
      <c r="A87" s="617"/>
      <c r="B87" s="620"/>
      <c r="C87" s="620"/>
      <c r="D87" s="624"/>
      <c r="E87" s="626" t="s">
        <v>1443</v>
      </c>
      <c r="F87" s="636" t="s">
        <v>1460</v>
      </c>
      <c r="G87" s="642"/>
      <c r="H87" s="648"/>
    </row>
    <row r="88" spans="1:8" ht="12.95" customHeight="1">
      <c r="A88" s="617"/>
      <c r="B88" s="620"/>
      <c r="C88" s="620"/>
      <c r="D88" s="624"/>
      <c r="E88" s="629" t="s">
        <v>1444</v>
      </c>
      <c r="F88" s="637" t="s">
        <v>72</v>
      </c>
      <c r="G88" s="643"/>
      <c r="H88" s="649"/>
    </row>
    <row r="89" spans="1:8" ht="12.95" customHeight="1">
      <c r="A89" s="617"/>
      <c r="B89" s="620"/>
      <c r="C89" s="620"/>
      <c r="D89" s="624"/>
      <c r="E89" s="626"/>
      <c r="F89" s="635"/>
      <c r="G89" s="641"/>
      <c r="H89" s="647"/>
    </row>
    <row r="90" spans="1:8" ht="12.95" customHeight="1">
      <c r="A90" s="617"/>
      <c r="B90" s="620"/>
      <c r="C90" s="620"/>
      <c r="D90" s="624"/>
      <c r="E90" s="626"/>
      <c r="F90" s="635"/>
      <c r="G90" s="641"/>
      <c r="H90" s="647"/>
    </row>
    <row r="91" spans="1:8" ht="12.95" customHeight="1">
      <c r="A91" s="617"/>
      <c r="B91" s="620"/>
      <c r="C91" s="620"/>
      <c r="D91" s="624"/>
      <c r="E91" s="630"/>
      <c r="F91" s="636"/>
      <c r="G91" s="642"/>
      <c r="H91" s="648"/>
    </row>
    <row r="92" spans="1:8" ht="12.95" customHeight="1">
      <c r="A92" s="618" t="s">
        <v>1427</v>
      </c>
      <c r="B92" s="621"/>
      <c r="C92" s="621"/>
      <c r="D92" s="625"/>
      <c r="E92" s="631"/>
      <c r="F92" s="635"/>
      <c r="G92" s="644"/>
      <c r="H92" s="650"/>
    </row>
    <row r="93" spans="1:8" ht="12" customHeight="1">
      <c r="E93" s="632"/>
      <c r="F93" s="638"/>
      <c r="G93" s="638"/>
      <c r="H93" s="638"/>
    </row>
    <row r="94" spans="1:8" ht="5.25" customHeight="1">
      <c r="B94" s="622"/>
      <c r="C94" s="622"/>
      <c r="D94" s="622"/>
    </row>
  </sheetData>
  <sheetProtection password="E798" sheet="1" objects="1" scenarios="1"/>
  <mergeCells count="48">
    <mergeCell ref="A2:H2"/>
    <mergeCell ref="F3:H3"/>
    <mergeCell ref="F4:H4"/>
    <mergeCell ref="F5:H5"/>
    <mergeCell ref="F6:H6"/>
    <mergeCell ref="F7:H7"/>
    <mergeCell ref="F8:H8"/>
    <mergeCell ref="F9:H9"/>
    <mergeCell ref="F10:H10"/>
    <mergeCell ref="F11:H11"/>
    <mergeCell ref="F12:H12"/>
    <mergeCell ref="F13:H13"/>
    <mergeCell ref="F15:H15"/>
    <mergeCell ref="F16:H16"/>
    <mergeCell ref="F17:H17"/>
    <mergeCell ref="F18:H18"/>
    <mergeCell ref="F24:H24"/>
    <mergeCell ref="F25:H25"/>
    <mergeCell ref="F26:H26"/>
    <mergeCell ref="F27:H27"/>
    <mergeCell ref="F43:H43"/>
    <mergeCell ref="F44:H44"/>
    <mergeCell ref="F45:H45"/>
    <mergeCell ref="A48:H48"/>
    <mergeCell ref="F49:H49"/>
    <mergeCell ref="F50:H50"/>
    <mergeCell ref="F51:H51"/>
    <mergeCell ref="F52:H52"/>
    <mergeCell ref="F53:H53"/>
    <mergeCell ref="F54:H54"/>
    <mergeCell ref="F55:H55"/>
    <mergeCell ref="F56:H56"/>
    <mergeCell ref="F57:H57"/>
    <mergeCell ref="F58:H58"/>
    <mergeCell ref="F59:H59"/>
    <mergeCell ref="F61:H61"/>
    <mergeCell ref="F62:H62"/>
    <mergeCell ref="F63:H63"/>
    <mergeCell ref="F64:H64"/>
    <mergeCell ref="F70:H70"/>
    <mergeCell ref="F71:H71"/>
    <mergeCell ref="F72:H72"/>
    <mergeCell ref="F73:H73"/>
    <mergeCell ref="F89:H89"/>
    <mergeCell ref="F90:H90"/>
    <mergeCell ref="F91:H91"/>
    <mergeCell ref="A3:D45"/>
    <mergeCell ref="A49:D91"/>
  </mergeCells>
  <phoneticPr fontId="19"/>
  <printOptions horizontalCentered="1" verticalCentered="1"/>
  <pageMargins left="0.59055118110236227" right="0.59055118110236227" top="0.39370078740157483" bottom="0.39370078740157483" header="0.51181102362204722" footer="0.51181102362204722"/>
  <pageSetup paperSize="8" scale="145" fitToWidth="1" fitToHeight="1" orientation="landscape" usePrinterDefaults="1" blackAndWhite="1" r:id="rId1"/>
  <headerFooter alignWithMargins="0"/>
  <rowBreaks count="1" manualBreakCount="1">
    <brk id="9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4"/>
  <dimension ref="A1:I175"/>
  <sheetViews>
    <sheetView workbookViewId="0">
      <selection activeCell="D3" sqref="D3:E3"/>
    </sheetView>
  </sheetViews>
  <sheetFormatPr defaultRowHeight="13.5"/>
  <cols>
    <col min="1" max="1" width="2.625" style="651" customWidth="1"/>
    <col min="2" max="2" width="5.625" style="651" customWidth="1"/>
    <col min="3" max="3" width="15.625" style="651" customWidth="1"/>
    <col min="4" max="4" width="26.625" style="651" customWidth="1"/>
    <col min="5" max="5" width="20.625" style="651" customWidth="1"/>
    <col min="6" max="6" width="20.75" style="651" customWidth="1"/>
    <col min="7" max="16384" width="9" style="651" customWidth="1"/>
  </cols>
  <sheetData>
    <row r="1" spans="1:9">
      <c r="A1" s="653" t="s">
        <v>1461</v>
      </c>
    </row>
    <row r="2" spans="1:9" ht="18" customHeight="1">
      <c r="A2" s="654"/>
      <c r="B2" s="661" t="s">
        <v>596</v>
      </c>
      <c r="C2" s="661"/>
      <c r="D2" s="661"/>
      <c r="E2" s="661"/>
      <c r="F2" s="661"/>
      <c r="G2" s="697"/>
      <c r="H2" s="697"/>
      <c r="I2" s="697"/>
    </row>
    <row r="3" spans="1:9" s="652" customFormat="1" ht="20.100000000000001" customHeight="1">
      <c r="A3" s="655" t="s">
        <v>1462</v>
      </c>
      <c r="B3" s="662"/>
      <c r="C3" s="672" t="s">
        <v>1428</v>
      </c>
      <c r="D3" s="674" t="s">
        <v>113</v>
      </c>
      <c r="E3" s="674"/>
      <c r="F3" s="674" t="s">
        <v>695</v>
      </c>
    </row>
    <row r="4" spans="1:9" s="652" customFormat="1" ht="20.100000000000001" customHeight="1">
      <c r="A4" s="656"/>
      <c r="B4" s="663"/>
      <c r="C4" s="673"/>
      <c r="D4" s="677"/>
      <c r="E4" s="679"/>
      <c r="F4" s="689"/>
    </row>
    <row r="5" spans="1:9" ht="22.5" customHeight="1">
      <c r="A5" s="655"/>
      <c r="B5" s="664"/>
      <c r="C5" s="664"/>
      <c r="D5" s="662"/>
      <c r="E5" s="680" t="s">
        <v>689</v>
      </c>
      <c r="F5" s="690"/>
    </row>
    <row r="6" spans="1:9" ht="22.5" customHeight="1">
      <c r="A6" s="656"/>
      <c r="B6" s="665"/>
      <c r="C6" s="665"/>
      <c r="D6" s="663"/>
      <c r="E6" s="681"/>
      <c r="F6" s="691"/>
    </row>
    <row r="7" spans="1:9" ht="22.5" customHeight="1">
      <c r="A7" s="656"/>
      <c r="B7" s="665"/>
      <c r="C7" s="665"/>
      <c r="D7" s="663"/>
      <c r="E7" s="682"/>
      <c r="F7" s="692"/>
    </row>
    <row r="8" spans="1:9" ht="22.5" customHeight="1">
      <c r="A8" s="656"/>
      <c r="B8" s="665"/>
      <c r="C8" s="665"/>
      <c r="D8" s="663"/>
      <c r="E8" s="682"/>
      <c r="F8" s="692"/>
    </row>
    <row r="9" spans="1:9" ht="22.5" customHeight="1">
      <c r="A9" s="656"/>
      <c r="B9" s="665"/>
      <c r="C9" s="665"/>
      <c r="D9" s="663"/>
      <c r="E9" s="682"/>
      <c r="F9" s="692"/>
    </row>
    <row r="10" spans="1:9" ht="22.5" customHeight="1">
      <c r="A10" s="656"/>
      <c r="B10" s="665"/>
      <c r="C10" s="665"/>
      <c r="D10" s="663"/>
      <c r="E10" s="682"/>
      <c r="F10" s="692"/>
    </row>
    <row r="11" spans="1:9" ht="22.5" customHeight="1">
      <c r="A11" s="656"/>
      <c r="B11" s="665"/>
      <c r="C11" s="665"/>
      <c r="D11" s="663"/>
      <c r="E11" s="682"/>
      <c r="F11" s="692"/>
    </row>
    <row r="12" spans="1:9" ht="22.5" customHeight="1">
      <c r="A12" s="656"/>
      <c r="B12" s="665"/>
      <c r="C12" s="665"/>
      <c r="D12" s="663"/>
      <c r="E12" s="682"/>
      <c r="F12" s="692"/>
    </row>
    <row r="13" spans="1:9" ht="22.5" customHeight="1">
      <c r="A13" s="656"/>
      <c r="B13" s="665"/>
      <c r="C13" s="665"/>
      <c r="D13" s="663"/>
      <c r="E13" s="682"/>
      <c r="F13" s="692"/>
    </row>
    <row r="14" spans="1:9" ht="22.5" customHeight="1">
      <c r="A14" s="656"/>
      <c r="B14" s="665"/>
      <c r="C14" s="665"/>
      <c r="D14" s="663"/>
      <c r="E14" s="682"/>
      <c r="F14" s="692"/>
    </row>
    <row r="15" spans="1:9" ht="22.5" customHeight="1">
      <c r="A15" s="656"/>
      <c r="B15" s="665"/>
      <c r="C15" s="665"/>
      <c r="D15" s="663"/>
      <c r="E15" s="682"/>
      <c r="F15" s="692"/>
    </row>
    <row r="16" spans="1:9" ht="22.5" customHeight="1">
      <c r="A16" s="656"/>
      <c r="B16" s="665"/>
      <c r="C16" s="665"/>
      <c r="D16" s="663"/>
      <c r="E16" s="682"/>
      <c r="F16" s="692"/>
    </row>
    <row r="17" spans="1:6" ht="22.5" customHeight="1">
      <c r="A17" s="657"/>
      <c r="B17" s="666"/>
      <c r="C17" s="666"/>
      <c r="D17" s="668"/>
      <c r="E17" s="683"/>
      <c r="F17" s="693"/>
    </row>
    <row r="18" spans="1:6" ht="9.9499999999999993" customHeight="1">
      <c r="A18" s="654"/>
      <c r="B18" s="667"/>
      <c r="C18" s="667"/>
      <c r="D18" s="667"/>
      <c r="E18" s="667"/>
      <c r="F18" s="667"/>
    </row>
    <row r="19" spans="1:6" s="652" customFormat="1" ht="21.95" customHeight="1">
      <c r="A19" s="655" t="s">
        <v>1462</v>
      </c>
      <c r="B19" s="662"/>
      <c r="C19" s="674" t="s">
        <v>1428</v>
      </c>
      <c r="D19" s="674" t="s">
        <v>113</v>
      </c>
      <c r="E19" s="674"/>
      <c r="F19" s="674" t="s">
        <v>695</v>
      </c>
    </row>
    <row r="20" spans="1:6" s="652" customFormat="1" ht="21.95" customHeight="1">
      <c r="A20" s="657"/>
      <c r="B20" s="668"/>
      <c r="C20" s="675"/>
      <c r="D20" s="678"/>
      <c r="E20" s="684"/>
      <c r="F20" s="674"/>
    </row>
    <row r="21" spans="1:6" ht="22.5" customHeight="1">
      <c r="A21" s="655" t="s">
        <v>1463</v>
      </c>
      <c r="B21" s="664"/>
      <c r="C21" s="664"/>
      <c r="D21" s="662"/>
      <c r="E21" s="680" t="s">
        <v>689</v>
      </c>
      <c r="F21" s="690"/>
    </row>
    <row r="22" spans="1:6" ht="22.5" customHeight="1">
      <c r="A22" s="656"/>
      <c r="B22" s="665"/>
      <c r="C22" s="665"/>
      <c r="D22" s="663"/>
      <c r="E22" s="685"/>
      <c r="F22" s="694"/>
    </row>
    <row r="23" spans="1:6" ht="22.5" customHeight="1">
      <c r="A23" s="656"/>
      <c r="B23" s="665"/>
      <c r="C23" s="665"/>
      <c r="D23" s="663"/>
      <c r="E23" s="685"/>
      <c r="F23" s="694"/>
    </row>
    <row r="24" spans="1:6" ht="22.5" customHeight="1">
      <c r="A24" s="656"/>
      <c r="B24" s="665"/>
      <c r="C24" s="665"/>
      <c r="D24" s="663"/>
      <c r="E24" s="686"/>
      <c r="F24" s="695"/>
    </row>
    <row r="25" spans="1:6" ht="22.5" customHeight="1">
      <c r="A25" s="656"/>
      <c r="B25" s="665"/>
      <c r="C25" s="665"/>
      <c r="D25" s="663"/>
      <c r="E25" s="686"/>
      <c r="F25" s="695"/>
    </row>
    <row r="26" spans="1:6" ht="22.5" customHeight="1">
      <c r="A26" s="656"/>
      <c r="B26" s="665"/>
      <c r="C26" s="665"/>
      <c r="D26" s="663"/>
      <c r="E26" s="686"/>
      <c r="F26" s="695"/>
    </row>
    <row r="27" spans="1:6" ht="22.5" customHeight="1">
      <c r="A27" s="656"/>
      <c r="B27" s="665"/>
      <c r="C27" s="665"/>
      <c r="D27" s="663"/>
      <c r="E27" s="686"/>
      <c r="F27" s="695"/>
    </row>
    <row r="28" spans="1:6" ht="22.5" customHeight="1">
      <c r="A28" s="656"/>
      <c r="B28" s="665"/>
      <c r="C28" s="665"/>
      <c r="D28" s="663"/>
      <c r="E28" s="686"/>
      <c r="F28" s="695"/>
    </row>
    <row r="29" spans="1:6" ht="22.5" customHeight="1">
      <c r="A29" s="656"/>
      <c r="B29" s="665"/>
      <c r="C29" s="665"/>
      <c r="D29" s="663"/>
      <c r="E29" s="686"/>
      <c r="F29" s="695"/>
    </row>
    <row r="30" spans="1:6" ht="22.5" customHeight="1">
      <c r="A30" s="656"/>
      <c r="B30" s="665"/>
      <c r="C30" s="665"/>
      <c r="D30" s="663"/>
      <c r="E30" s="686"/>
      <c r="F30" s="695"/>
    </row>
    <row r="31" spans="1:6" ht="22.5" customHeight="1">
      <c r="A31" s="656"/>
      <c r="B31" s="665"/>
      <c r="C31" s="665"/>
      <c r="D31" s="663"/>
      <c r="E31" s="686"/>
      <c r="F31" s="695"/>
    </row>
    <row r="32" spans="1:6" ht="22.5" customHeight="1">
      <c r="A32" s="656"/>
      <c r="B32" s="665"/>
      <c r="C32" s="665"/>
      <c r="D32" s="663"/>
      <c r="E32" s="686"/>
      <c r="F32" s="695"/>
    </row>
    <row r="33" spans="1:9" ht="22.5" customHeight="1">
      <c r="A33" s="657"/>
      <c r="B33" s="666"/>
      <c r="C33" s="666"/>
      <c r="D33" s="668"/>
      <c r="E33" s="687"/>
      <c r="F33" s="696"/>
    </row>
    <row r="34" spans="1:9" ht="14.1" customHeight="1">
      <c r="A34" s="658" t="s">
        <v>680</v>
      </c>
      <c r="B34" s="658"/>
      <c r="C34" s="676"/>
      <c r="D34" s="676"/>
      <c r="E34" s="688"/>
      <c r="F34" s="688"/>
    </row>
    <row r="35" spans="1:9" ht="36" customHeight="1">
      <c r="A35" s="659" t="s">
        <v>2</v>
      </c>
      <c r="B35" s="669" t="s">
        <v>700</v>
      </c>
      <c r="C35" s="669"/>
      <c r="D35" s="669"/>
      <c r="E35" s="669"/>
      <c r="F35" s="669"/>
    </row>
    <row r="36" spans="1:9" ht="15" customHeight="1">
      <c r="A36" s="660" t="s">
        <v>3</v>
      </c>
      <c r="B36" s="660" t="s">
        <v>1464</v>
      </c>
      <c r="C36" s="660"/>
      <c r="D36" s="660"/>
      <c r="E36" s="660"/>
      <c r="F36" s="660"/>
    </row>
    <row r="37" spans="1:9" ht="15" customHeight="1">
      <c r="A37" s="660" t="s">
        <v>21</v>
      </c>
      <c r="B37" s="660" t="s">
        <v>307</v>
      </c>
      <c r="C37" s="660"/>
      <c r="D37" s="660"/>
      <c r="E37" s="660"/>
      <c r="F37" s="660"/>
    </row>
    <row r="38" spans="1:9" ht="26.1" customHeight="1">
      <c r="A38" s="660" t="s">
        <v>9</v>
      </c>
      <c r="B38" s="670" t="s">
        <v>1465</v>
      </c>
      <c r="C38" s="670"/>
      <c r="D38" s="670"/>
      <c r="E38" s="670"/>
      <c r="F38" s="670"/>
    </row>
    <row r="39" spans="1:9" ht="15" customHeight="1">
      <c r="A39" s="660" t="s">
        <v>33</v>
      </c>
      <c r="B39" s="660" t="s">
        <v>1466</v>
      </c>
      <c r="C39" s="660"/>
      <c r="D39" s="660"/>
      <c r="E39" s="660"/>
      <c r="F39" s="660"/>
    </row>
    <row r="41" spans="1:9" ht="18" customHeight="1">
      <c r="A41" s="654"/>
      <c r="B41" s="661" t="s">
        <v>596</v>
      </c>
      <c r="C41" s="661"/>
      <c r="D41" s="661"/>
      <c r="E41" s="661"/>
      <c r="F41" s="661"/>
      <c r="G41" s="697"/>
      <c r="H41" s="697"/>
      <c r="I41" s="697"/>
    </row>
    <row r="42" spans="1:9" s="652" customFormat="1" ht="20.100000000000001" customHeight="1">
      <c r="A42" s="655" t="s">
        <v>1462</v>
      </c>
      <c r="B42" s="662"/>
      <c r="C42" s="672" t="s">
        <v>1428</v>
      </c>
      <c r="D42" s="674" t="s">
        <v>113</v>
      </c>
      <c r="E42" s="674"/>
      <c r="F42" s="674" t="s">
        <v>695</v>
      </c>
    </row>
    <row r="43" spans="1:9" s="652" customFormat="1" ht="20.100000000000001" customHeight="1">
      <c r="A43" s="656"/>
      <c r="B43" s="663"/>
      <c r="C43" s="673"/>
      <c r="D43" s="677"/>
      <c r="E43" s="679"/>
      <c r="F43" s="689"/>
    </row>
    <row r="44" spans="1:9" ht="22.5" customHeight="1">
      <c r="A44" s="655" t="s">
        <v>1463</v>
      </c>
      <c r="B44" s="664"/>
      <c r="C44" s="664"/>
      <c r="D44" s="662"/>
      <c r="E44" s="680" t="s">
        <v>689</v>
      </c>
      <c r="F44" s="690"/>
    </row>
    <row r="45" spans="1:9" ht="22.5" customHeight="1">
      <c r="A45" s="656"/>
      <c r="B45" s="665"/>
      <c r="C45" s="665"/>
      <c r="D45" s="663"/>
      <c r="E45" s="685"/>
      <c r="F45" s="694"/>
    </row>
    <row r="46" spans="1:9" ht="22.5" customHeight="1">
      <c r="A46" s="656"/>
      <c r="B46" s="665"/>
      <c r="C46" s="665"/>
      <c r="D46" s="663"/>
      <c r="E46" s="686"/>
      <c r="F46" s="695"/>
    </row>
    <row r="47" spans="1:9" ht="22.5" customHeight="1">
      <c r="A47" s="656"/>
      <c r="B47" s="665"/>
      <c r="C47" s="665"/>
      <c r="D47" s="663"/>
      <c r="E47" s="686"/>
      <c r="F47" s="695"/>
    </row>
    <row r="48" spans="1:9" ht="22.5" customHeight="1">
      <c r="A48" s="656"/>
      <c r="B48" s="665"/>
      <c r="C48" s="665"/>
      <c r="D48" s="663"/>
      <c r="E48" s="686"/>
      <c r="F48" s="695"/>
    </row>
    <row r="49" spans="1:6" ht="22.5" customHeight="1">
      <c r="A49" s="656"/>
      <c r="B49" s="665"/>
      <c r="C49" s="665"/>
      <c r="D49" s="663"/>
      <c r="E49" s="686"/>
      <c r="F49" s="695"/>
    </row>
    <row r="50" spans="1:6" ht="22.5" customHeight="1">
      <c r="A50" s="656"/>
      <c r="B50" s="665"/>
      <c r="C50" s="665"/>
      <c r="D50" s="663"/>
      <c r="E50" s="686"/>
      <c r="F50" s="695"/>
    </row>
    <row r="51" spans="1:6" ht="22.5" customHeight="1">
      <c r="A51" s="656"/>
      <c r="B51" s="665"/>
      <c r="C51" s="665"/>
      <c r="D51" s="663"/>
      <c r="E51" s="686"/>
      <c r="F51" s="695"/>
    </row>
    <row r="52" spans="1:6" ht="22.5" customHeight="1">
      <c r="A52" s="656"/>
      <c r="B52" s="665"/>
      <c r="C52" s="665"/>
      <c r="D52" s="663"/>
      <c r="E52" s="686"/>
      <c r="F52" s="695"/>
    </row>
    <row r="53" spans="1:6" ht="22.5" customHeight="1">
      <c r="A53" s="656"/>
      <c r="B53" s="665"/>
      <c r="C53" s="665"/>
      <c r="D53" s="663"/>
      <c r="E53" s="686"/>
      <c r="F53" s="695"/>
    </row>
    <row r="54" spans="1:6" ht="22.5" customHeight="1">
      <c r="A54" s="656"/>
      <c r="B54" s="665"/>
      <c r="C54" s="665"/>
      <c r="D54" s="663"/>
      <c r="E54" s="686"/>
      <c r="F54" s="695"/>
    </row>
    <row r="55" spans="1:6" ht="22.5" customHeight="1">
      <c r="A55" s="656"/>
      <c r="B55" s="665"/>
      <c r="C55" s="665"/>
      <c r="D55" s="663"/>
      <c r="E55" s="686"/>
      <c r="F55" s="695"/>
    </row>
    <row r="56" spans="1:6" ht="22.5" customHeight="1">
      <c r="A56" s="657"/>
      <c r="B56" s="666"/>
      <c r="C56" s="666"/>
      <c r="D56" s="668"/>
      <c r="E56" s="687"/>
      <c r="F56" s="696"/>
    </row>
    <row r="57" spans="1:6" ht="9.9499999999999993" customHeight="1">
      <c r="A57" s="654"/>
      <c r="B57" s="667"/>
      <c r="C57" s="667"/>
      <c r="D57" s="667"/>
      <c r="E57" s="667"/>
      <c r="F57" s="667"/>
    </row>
    <row r="58" spans="1:6" s="652" customFormat="1" ht="21.95" customHeight="1">
      <c r="A58" s="655" t="s">
        <v>1462</v>
      </c>
      <c r="B58" s="662"/>
      <c r="C58" s="674" t="s">
        <v>1428</v>
      </c>
      <c r="D58" s="674" t="s">
        <v>113</v>
      </c>
      <c r="E58" s="674"/>
      <c r="F58" s="674" t="s">
        <v>695</v>
      </c>
    </row>
    <row r="59" spans="1:6" s="652" customFormat="1" ht="21.95" customHeight="1">
      <c r="A59" s="657"/>
      <c r="B59" s="668"/>
      <c r="C59" s="675"/>
      <c r="D59" s="678"/>
      <c r="E59" s="684"/>
      <c r="F59" s="674"/>
    </row>
    <row r="60" spans="1:6" ht="22.5" customHeight="1">
      <c r="A60" s="655" t="s">
        <v>1463</v>
      </c>
      <c r="B60" s="664"/>
      <c r="C60" s="664"/>
      <c r="D60" s="662"/>
      <c r="E60" s="680" t="s">
        <v>689</v>
      </c>
      <c r="F60" s="690"/>
    </row>
    <row r="61" spans="1:6" ht="22.5" customHeight="1">
      <c r="A61" s="656"/>
      <c r="B61" s="665"/>
      <c r="C61" s="665"/>
      <c r="D61" s="663"/>
      <c r="E61" s="685"/>
      <c r="F61" s="694"/>
    </row>
    <row r="62" spans="1:6" ht="22.5" customHeight="1">
      <c r="A62" s="656"/>
      <c r="B62" s="665"/>
      <c r="C62" s="665"/>
      <c r="D62" s="663"/>
      <c r="E62" s="685"/>
      <c r="F62" s="694"/>
    </row>
    <row r="63" spans="1:6" ht="22.5" customHeight="1">
      <c r="A63" s="656"/>
      <c r="B63" s="665"/>
      <c r="C63" s="665"/>
      <c r="D63" s="663"/>
      <c r="E63" s="686"/>
      <c r="F63" s="695"/>
    </row>
    <row r="64" spans="1:6" ht="22.5" customHeight="1">
      <c r="A64" s="656"/>
      <c r="B64" s="665"/>
      <c r="C64" s="665"/>
      <c r="D64" s="663"/>
      <c r="E64" s="686"/>
      <c r="F64" s="695"/>
    </row>
    <row r="65" spans="1:9" ht="22.5" customHeight="1">
      <c r="A65" s="656"/>
      <c r="B65" s="665"/>
      <c r="C65" s="665"/>
      <c r="D65" s="663"/>
      <c r="E65" s="686"/>
      <c r="F65" s="695"/>
    </row>
    <row r="66" spans="1:9" ht="22.5" customHeight="1">
      <c r="A66" s="656"/>
      <c r="B66" s="665"/>
      <c r="C66" s="665"/>
      <c r="D66" s="663"/>
      <c r="E66" s="686"/>
      <c r="F66" s="695"/>
    </row>
    <row r="67" spans="1:9" ht="22.5" customHeight="1">
      <c r="A67" s="656"/>
      <c r="B67" s="665"/>
      <c r="C67" s="665"/>
      <c r="D67" s="663"/>
      <c r="E67" s="686"/>
      <c r="F67" s="695"/>
    </row>
    <row r="68" spans="1:9" ht="22.5" customHeight="1">
      <c r="A68" s="656"/>
      <c r="B68" s="665"/>
      <c r="C68" s="665"/>
      <c r="D68" s="663"/>
      <c r="E68" s="686"/>
      <c r="F68" s="695"/>
    </row>
    <row r="69" spans="1:9" ht="22.5" customHeight="1">
      <c r="A69" s="656"/>
      <c r="B69" s="665"/>
      <c r="C69" s="665"/>
      <c r="D69" s="663"/>
      <c r="E69" s="686"/>
      <c r="F69" s="695"/>
    </row>
    <row r="70" spans="1:9" ht="22.5" customHeight="1">
      <c r="A70" s="656"/>
      <c r="B70" s="665"/>
      <c r="C70" s="665"/>
      <c r="D70" s="663"/>
      <c r="E70" s="686"/>
      <c r="F70" s="695"/>
    </row>
    <row r="71" spans="1:9" ht="22.5" customHeight="1">
      <c r="A71" s="656"/>
      <c r="B71" s="665"/>
      <c r="C71" s="665"/>
      <c r="D71" s="663"/>
      <c r="E71" s="686"/>
      <c r="F71" s="695"/>
    </row>
    <row r="72" spans="1:9" ht="22.5" customHeight="1">
      <c r="A72" s="657"/>
      <c r="B72" s="666"/>
      <c r="C72" s="666"/>
      <c r="D72" s="668"/>
      <c r="E72" s="687"/>
      <c r="F72" s="696"/>
    </row>
    <row r="73" spans="1:9">
      <c r="B73" s="671"/>
    </row>
    <row r="74" spans="1:9" ht="18" customHeight="1">
      <c r="A74" s="654"/>
      <c r="B74" s="661" t="s">
        <v>596</v>
      </c>
      <c r="C74" s="661"/>
      <c r="D74" s="661"/>
      <c r="E74" s="661"/>
      <c r="F74" s="661"/>
      <c r="G74" s="697"/>
      <c r="H74" s="697"/>
      <c r="I74" s="697"/>
    </row>
    <row r="75" spans="1:9" s="652" customFormat="1" ht="20.100000000000001" customHeight="1">
      <c r="A75" s="655" t="s">
        <v>1462</v>
      </c>
      <c r="B75" s="662"/>
      <c r="C75" s="672" t="s">
        <v>1428</v>
      </c>
      <c r="D75" s="674" t="s">
        <v>113</v>
      </c>
      <c r="E75" s="674"/>
      <c r="F75" s="674" t="s">
        <v>695</v>
      </c>
    </row>
    <row r="76" spans="1:9" s="652" customFormat="1" ht="20.100000000000001" customHeight="1">
      <c r="A76" s="656"/>
      <c r="B76" s="663"/>
      <c r="C76" s="673"/>
      <c r="D76" s="677"/>
      <c r="E76" s="679"/>
      <c r="F76" s="689"/>
    </row>
    <row r="77" spans="1:9" ht="22.5" customHeight="1">
      <c r="A77" s="655" t="s">
        <v>1463</v>
      </c>
      <c r="B77" s="664"/>
      <c r="C77" s="664"/>
      <c r="D77" s="662"/>
      <c r="E77" s="680" t="s">
        <v>689</v>
      </c>
      <c r="F77" s="690"/>
    </row>
    <row r="78" spans="1:9" ht="22.5" customHeight="1">
      <c r="A78" s="656"/>
      <c r="B78" s="665"/>
      <c r="C78" s="665"/>
      <c r="D78" s="663"/>
      <c r="E78" s="685"/>
      <c r="F78" s="694"/>
    </row>
    <row r="79" spans="1:9" ht="22.5" customHeight="1">
      <c r="A79" s="656"/>
      <c r="B79" s="665"/>
      <c r="C79" s="665"/>
      <c r="D79" s="663"/>
      <c r="E79" s="686"/>
      <c r="F79" s="695"/>
    </row>
    <row r="80" spans="1:9" ht="22.5" customHeight="1">
      <c r="A80" s="656"/>
      <c r="B80" s="665"/>
      <c r="C80" s="665"/>
      <c r="D80" s="663"/>
      <c r="E80" s="686"/>
      <c r="F80" s="695"/>
    </row>
    <row r="81" spans="1:6" ht="22.5" customHeight="1">
      <c r="A81" s="656"/>
      <c r="B81" s="665"/>
      <c r="C81" s="665"/>
      <c r="D81" s="663"/>
      <c r="E81" s="686"/>
      <c r="F81" s="695"/>
    </row>
    <row r="82" spans="1:6" ht="22.5" customHeight="1">
      <c r="A82" s="656"/>
      <c r="B82" s="665"/>
      <c r="C82" s="665"/>
      <c r="D82" s="663"/>
      <c r="E82" s="686"/>
      <c r="F82" s="695"/>
    </row>
    <row r="83" spans="1:6" ht="22.5" customHeight="1">
      <c r="A83" s="656"/>
      <c r="B83" s="665"/>
      <c r="C83" s="665"/>
      <c r="D83" s="663"/>
      <c r="E83" s="686"/>
      <c r="F83" s="695"/>
    </row>
    <row r="84" spans="1:6" ht="22.5" customHeight="1">
      <c r="A84" s="656"/>
      <c r="B84" s="665"/>
      <c r="C84" s="665"/>
      <c r="D84" s="663"/>
      <c r="E84" s="686"/>
      <c r="F84" s="695"/>
    </row>
    <row r="85" spans="1:6" ht="22.5" customHeight="1">
      <c r="A85" s="656"/>
      <c r="B85" s="665"/>
      <c r="C85" s="665"/>
      <c r="D85" s="663"/>
      <c r="E85" s="686"/>
      <c r="F85" s="695"/>
    </row>
    <row r="86" spans="1:6" ht="22.5" customHeight="1">
      <c r="A86" s="656"/>
      <c r="B86" s="665"/>
      <c r="C86" s="665"/>
      <c r="D86" s="663"/>
      <c r="E86" s="686"/>
      <c r="F86" s="695"/>
    </row>
    <row r="87" spans="1:6" ht="22.5" customHeight="1">
      <c r="A87" s="656"/>
      <c r="B87" s="665"/>
      <c r="C87" s="665"/>
      <c r="D87" s="663"/>
      <c r="E87" s="686"/>
      <c r="F87" s="695"/>
    </row>
    <row r="88" spans="1:6" ht="22.5" customHeight="1">
      <c r="A88" s="656"/>
      <c r="B88" s="665"/>
      <c r="C88" s="665"/>
      <c r="D88" s="663"/>
      <c r="E88" s="686"/>
      <c r="F88" s="695"/>
    </row>
    <row r="89" spans="1:6" ht="22.5" customHeight="1">
      <c r="A89" s="657"/>
      <c r="B89" s="666"/>
      <c r="C89" s="666"/>
      <c r="D89" s="668"/>
      <c r="E89" s="687"/>
      <c r="F89" s="696"/>
    </row>
    <row r="90" spans="1:6" ht="9.9499999999999993" customHeight="1">
      <c r="A90" s="654"/>
      <c r="B90" s="667"/>
      <c r="C90" s="667"/>
      <c r="D90" s="667"/>
      <c r="E90" s="667"/>
      <c r="F90" s="667"/>
    </row>
    <row r="91" spans="1:6" s="652" customFormat="1" ht="21.95" customHeight="1">
      <c r="A91" s="655" t="s">
        <v>1462</v>
      </c>
      <c r="B91" s="662"/>
      <c r="C91" s="674" t="s">
        <v>1428</v>
      </c>
      <c r="D91" s="674" t="s">
        <v>113</v>
      </c>
      <c r="E91" s="674"/>
      <c r="F91" s="674" t="s">
        <v>695</v>
      </c>
    </row>
    <row r="92" spans="1:6" s="652" customFormat="1" ht="21.95" customHeight="1">
      <c r="A92" s="657"/>
      <c r="B92" s="668"/>
      <c r="C92" s="675"/>
      <c r="D92" s="678"/>
      <c r="E92" s="684"/>
      <c r="F92" s="674"/>
    </row>
    <row r="93" spans="1:6" ht="22.5" customHeight="1">
      <c r="A93" s="655" t="s">
        <v>1463</v>
      </c>
      <c r="B93" s="664"/>
      <c r="C93" s="664"/>
      <c r="D93" s="662"/>
      <c r="E93" s="680" t="s">
        <v>689</v>
      </c>
      <c r="F93" s="690"/>
    </row>
    <row r="94" spans="1:6" ht="22.5" customHeight="1">
      <c r="A94" s="656"/>
      <c r="B94" s="665"/>
      <c r="C94" s="665"/>
      <c r="D94" s="663"/>
      <c r="E94" s="685"/>
      <c r="F94" s="694"/>
    </row>
    <row r="95" spans="1:6" ht="22.5" customHeight="1">
      <c r="A95" s="656"/>
      <c r="B95" s="665"/>
      <c r="C95" s="665"/>
      <c r="D95" s="663"/>
      <c r="E95" s="685"/>
      <c r="F95" s="694"/>
    </row>
    <row r="96" spans="1:6" ht="22.5" customHeight="1">
      <c r="A96" s="656"/>
      <c r="B96" s="665"/>
      <c r="C96" s="665"/>
      <c r="D96" s="663"/>
      <c r="E96" s="686"/>
      <c r="F96" s="695"/>
    </row>
    <row r="97" spans="1:9" ht="22.5" customHeight="1">
      <c r="A97" s="656"/>
      <c r="B97" s="665"/>
      <c r="C97" s="665"/>
      <c r="D97" s="663"/>
      <c r="E97" s="686"/>
      <c r="F97" s="695"/>
    </row>
    <row r="98" spans="1:9" ht="22.5" customHeight="1">
      <c r="A98" s="656"/>
      <c r="B98" s="665"/>
      <c r="C98" s="665"/>
      <c r="D98" s="663"/>
      <c r="E98" s="686"/>
      <c r="F98" s="695"/>
    </row>
    <row r="99" spans="1:9" ht="22.5" customHeight="1">
      <c r="A99" s="656"/>
      <c r="B99" s="665"/>
      <c r="C99" s="665"/>
      <c r="D99" s="663"/>
      <c r="E99" s="686"/>
      <c r="F99" s="695"/>
    </row>
    <row r="100" spans="1:9" ht="22.5" customHeight="1">
      <c r="A100" s="656"/>
      <c r="B100" s="665"/>
      <c r="C100" s="665"/>
      <c r="D100" s="663"/>
      <c r="E100" s="686"/>
      <c r="F100" s="695"/>
    </row>
    <row r="101" spans="1:9" ht="22.5" customHeight="1">
      <c r="A101" s="656"/>
      <c r="B101" s="665"/>
      <c r="C101" s="665"/>
      <c r="D101" s="663"/>
      <c r="E101" s="686"/>
      <c r="F101" s="695"/>
    </row>
    <row r="102" spans="1:9" ht="22.5" customHeight="1">
      <c r="A102" s="656"/>
      <c r="B102" s="665"/>
      <c r="C102" s="665"/>
      <c r="D102" s="663"/>
      <c r="E102" s="686"/>
      <c r="F102" s="695"/>
    </row>
    <row r="103" spans="1:9" ht="22.5" customHeight="1">
      <c r="A103" s="656"/>
      <c r="B103" s="665"/>
      <c r="C103" s="665"/>
      <c r="D103" s="663"/>
      <c r="E103" s="686"/>
      <c r="F103" s="695"/>
    </row>
    <row r="104" spans="1:9" ht="22.5" customHeight="1">
      <c r="A104" s="656"/>
      <c r="B104" s="665"/>
      <c r="C104" s="665"/>
      <c r="D104" s="663"/>
      <c r="E104" s="686"/>
      <c r="F104" s="695"/>
    </row>
    <row r="105" spans="1:9" ht="22.5" customHeight="1">
      <c r="A105" s="657"/>
      <c r="B105" s="666"/>
      <c r="C105" s="666"/>
      <c r="D105" s="668"/>
      <c r="E105" s="687"/>
      <c r="F105" s="696"/>
    </row>
    <row r="106" spans="1:9">
      <c r="B106" s="671"/>
    </row>
    <row r="107" spans="1:9" ht="18" customHeight="1">
      <c r="A107" s="654"/>
      <c r="B107" s="661" t="s">
        <v>596</v>
      </c>
      <c r="C107" s="661"/>
      <c r="D107" s="661"/>
      <c r="E107" s="661"/>
      <c r="F107" s="661"/>
      <c r="G107" s="697"/>
      <c r="H107" s="697"/>
      <c r="I107" s="697"/>
    </row>
    <row r="108" spans="1:9" s="652" customFormat="1" ht="20.100000000000001" customHeight="1">
      <c r="A108" s="655" t="s">
        <v>1462</v>
      </c>
      <c r="B108" s="662"/>
      <c r="C108" s="672" t="s">
        <v>1428</v>
      </c>
      <c r="D108" s="674" t="s">
        <v>113</v>
      </c>
      <c r="E108" s="674"/>
      <c r="F108" s="674" t="s">
        <v>695</v>
      </c>
    </row>
    <row r="109" spans="1:9" s="652" customFormat="1" ht="20.100000000000001" customHeight="1">
      <c r="A109" s="656"/>
      <c r="B109" s="663"/>
      <c r="C109" s="673"/>
      <c r="D109" s="677"/>
      <c r="E109" s="679"/>
      <c r="F109" s="689"/>
    </row>
    <row r="110" spans="1:9" ht="22.5" customHeight="1">
      <c r="A110" s="655" t="s">
        <v>1463</v>
      </c>
      <c r="B110" s="664"/>
      <c r="C110" s="664"/>
      <c r="D110" s="662"/>
      <c r="E110" s="680" t="s">
        <v>689</v>
      </c>
      <c r="F110" s="690"/>
    </row>
    <row r="111" spans="1:9" ht="22.5" customHeight="1">
      <c r="A111" s="656"/>
      <c r="B111" s="665"/>
      <c r="C111" s="665"/>
      <c r="D111" s="663"/>
      <c r="E111" s="685"/>
      <c r="F111" s="694"/>
    </row>
    <row r="112" spans="1:9" ht="22.5" customHeight="1">
      <c r="A112" s="656"/>
      <c r="B112" s="665"/>
      <c r="C112" s="665"/>
      <c r="D112" s="663"/>
      <c r="E112" s="686"/>
      <c r="F112" s="695"/>
    </row>
    <row r="113" spans="1:6" ht="22.5" customHeight="1">
      <c r="A113" s="656"/>
      <c r="B113" s="665"/>
      <c r="C113" s="665"/>
      <c r="D113" s="663"/>
      <c r="E113" s="686"/>
      <c r="F113" s="695"/>
    </row>
    <row r="114" spans="1:6" ht="22.5" customHeight="1">
      <c r="A114" s="656"/>
      <c r="B114" s="665"/>
      <c r="C114" s="665"/>
      <c r="D114" s="663"/>
      <c r="E114" s="686"/>
      <c r="F114" s="695"/>
    </row>
    <row r="115" spans="1:6" ht="22.5" customHeight="1">
      <c r="A115" s="656"/>
      <c r="B115" s="665"/>
      <c r="C115" s="665"/>
      <c r="D115" s="663"/>
      <c r="E115" s="686"/>
      <c r="F115" s="695"/>
    </row>
    <row r="116" spans="1:6" ht="22.5" customHeight="1">
      <c r="A116" s="656"/>
      <c r="B116" s="665"/>
      <c r="C116" s="665"/>
      <c r="D116" s="663"/>
      <c r="E116" s="686"/>
      <c r="F116" s="695"/>
    </row>
    <row r="117" spans="1:6" ht="22.5" customHeight="1">
      <c r="A117" s="656"/>
      <c r="B117" s="665"/>
      <c r="C117" s="665"/>
      <c r="D117" s="663"/>
      <c r="E117" s="686"/>
      <c r="F117" s="695"/>
    </row>
    <row r="118" spans="1:6" ht="22.5" customHeight="1">
      <c r="A118" s="656"/>
      <c r="B118" s="665"/>
      <c r="C118" s="665"/>
      <c r="D118" s="663"/>
      <c r="E118" s="686"/>
      <c r="F118" s="695"/>
    </row>
    <row r="119" spans="1:6" ht="22.5" customHeight="1">
      <c r="A119" s="656"/>
      <c r="B119" s="665"/>
      <c r="C119" s="665"/>
      <c r="D119" s="663"/>
      <c r="E119" s="686"/>
      <c r="F119" s="695"/>
    </row>
    <row r="120" spans="1:6" ht="22.5" customHeight="1">
      <c r="A120" s="656"/>
      <c r="B120" s="665"/>
      <c r="C120" s="665"/>
      <c r="D120" s="663"/>
      <c r="E120" s="686"/>
      <c r="F120" s="695"/>
    </row>
    <row r="121" spans="1:6" ht="22.5" customHeight="1">
      <c r="A121" s="656"/>
      <c r="B121" s="665"/>
      <c r="C121" s="665"/>
      <c r="D121" s="663"/>
      <c r="E121" s="686"/>
      <c r="F121" s="695"/>
    </row>
    <row r="122" spans="1:6" ht="22.5" customHeight="1">
      <c r="A122" s="657"/>
      <c r="B122" s="666"/>
      <c r="C122" s="666"/>
      <c r="D122" s="668"/>
      <c r="E122" s="687"/>
      <c r="F122" s="696"/>
    </row>
    <row r="123" spans="1:6" ht="9.9499999999999993" customHeight="1">
      <c r="A123" s="654"/>
      <c r="B123" s="667"/>
      <c r="C123" s="667"/>
      <c r="D123" s="667"/>
      <c r="E123" s="667"/>
      <c r="F123" s="667"/>
    </row>
    <row r="124" spans="1:6" s="652" customFormat="1" ht="21.95" customHeight="1">
      <c r="A124" s="655" t="s">
        <v>1462</v>
      </c>
      <c r="B124" s="662"/>
      <c r="C124" s="674" t="s">
        <v>1428</v>
      </c>
      <c r="D124" s="674" t="s">
        <v>113</v>
      </c>
      <c r="E124" s="674"/>
      <c r="F124" s="674" t="s">
        <v>695</v>
      </c>
    </row>
    <row r="125" spans="1:6" s="652" customFormat="1" ht="21.95" customHeight="1">
      <c r="A125" s="657"/>
      <c r="B125" s="668"/>
      <c r="C125" s="675"/>
      <c r="D125" s="678"/>
      <c r="E125" s="684"/>
      <c r="F125" s="674"/>
    </row>
    <row r="126" spans="1:6" ht="22.5" customHeight="1">
      <c r="A126" s="655" t="s">
        <v>1463</v>
      </c>
      <c r="B126" s="664"/>
      <c r="C126" s="664"/>
      <c r="D126" s="662"/>
      <c r="E126" s="680" t="s">
        <v>689</v>
      </c>
      <c r="F126" s="690"/>
    </row>
    <row r="127" spans="1:6" ht="22.5" customHeight="1">
      <c r="A127" s="656"/>
      <c r="B127" s="665"/>
      <c r="C127" s="665"/>
      <c r="D127" s="663"/>
      <c r="E127" s="685"/>
      <c r="F127" s="694"/>
    </row>
    <row r="128" spans="1:6" ht="22.5" customHeight="1">
      <c r="A128" s="656"/>
      <c r="B128" s="665"/>
      <c r="C128" s="665"/>
      <c r="D128" s="663"/>
      <c r="E128" s="685"/>
      <c r="F128" s="694"/>
    </row>
    <row r="129" spans="1:9" ht="22.5" customHeight="1">
      <c r="A129" s="656"/>
      <c r="B129" s="665"/>
      <c r="C129" s="665"/>
      <c r="D129" s="663"/>
      <c r="E129" s="686"/>
      <c r="F129" s="695"/>
    </row>
    <row r="130" spans="1:9" ht="22.5" customHeight="1">
      <c r="A130" s="656"/>
      <c r="B130" s="665"/>
      <c r="C130" s="665"/>
      <c r="D130" s="663"/>
      <c r="E130" s="686"/>
      <c r="F130" s="695"/>
    </row>
    <row r="131" spans="1:9" ht="22.5" customHeight="1">
      <c r="A131" s="656"/>
      <c r="B131" s="665"/>
      <c r="C131" s="665"/>
      <c r="D131" s="663"/>
      <c r="E131" s="686"/>
      <c r="F131" s="695"/>
    </row>
    <row r="132" spans="1:9" ht="22.5" customHeight="1">
      <c r="A132" s="656"/>
      <c r="B132" s="665"/>
      <c r="C132" s="665"/>
      <c r="D132" s="663"/>
      <c r="E132" s="686"/>
      <c r="F132" s="695"/>
    </row>
    <row r="133" spans="1:9" ht="22.5" customHeight="1">
      <c r="A133" s="656"/>
      <c r="B133" s="665"/>
      <c r="C133" s="665"/>
      <c r="D133" s="663"/>
      <c r="E133" s="686"/>
      <c r="F133" s="695"/>
    </row>
    <row r="134" spans="1:9" ht="22.5" customHeight="1">
      <c r="A134" s="656"/>
      <c r="B134" s="665"/>
      <c r="C134" s="665"/>
      <c r="D134" s="663"/>
      <c r="E134" s="686"/>
      <c r="F134" s="695"/>
    </row>
    <row r="135" spans="1:9" ht="22.5" customHeight="1">
      <c r="A135" s="656"/>
      <c r="B135" s="665"/>
      <c r="C135" s="665"/>
      <c r="D135" s="663"/>
      <c r="E135" s="686"/>
      <c r="F135" s="695"/>
    </row>
    <row r="136" spans="1:9" ht="22.5" customHeight="1">
      <c r="A136" s="656"/>
      <c r="B136" s="665"/>
      <c r="C136" s="665"/>
      <c r="D136" s="663"/>
      <c r="E136" s="686"/>
      <c r="F136" s="695"/>
    </row>
    <row r="137" spans="1:9" ht="22.5" customHeight="1">
      <c r="A137" s="656"/>
      <c r="B137" s="665"/>
      <c r="C137" s="665"/>
      <c r="D137" s="663"/>
      <c r="E137" s="686"/>
      <c r="F137" s="695"/>
    </row>
    <row r="138" spans="1:9" ht="22.5" customHeight="1">
      <c r="A138" s="657"/>
      <c r="B138" s="666"/>
      <c r="C138" s="666"/>
      <c r="D138" s="668"/>
      <c r="E138" s="687"/>
      <c r="F138" s="696"/>
    </row>
    <row r="139" spans="1:9">
      <c r="B139" s="671"/>
    </row>
    <row r="140" spans="1:9" ht="18" customHeight="1">
      <c r="A140" s="654"/>
      <c r="B140" s="661" t="s">
        <v>596</v>
      </c>
      <c r="C140" s="661"/>
      <c r="D140" s="661"/>
      <c r="E140" s="661"/>
      <c r="F140" s="661"/>
      <c r="G140" s="697"/>
      <c r="H140" s="697"/>
      <c r="I140" s="697"/>
    </row>
    <row r="141" spans="1:9" s="652" customFormat="1" ht="20.100000000000001" customHeight="1">
      <c r="A141" s="655" t="s">
        <v>1462</v>
      </c>
      <c r="B141" s="662"/>
      <c r="C141" s="672" t="s">
        <v>1428</v>
      </c>
      <c r="D141" s="674" t="s">
        <v>113</v>
      </c>
      <c r="E141" s="674"/>
      <c r="F141" s="674" t="s">
        <v>695</v>
      </c>
    </row>
    <row r="142" spans="1:9" s="652" customFormat="1" ht="20.100000000000001" customHeight="1">
      <c r="A142" s="656"/>
      <c r="B142" s="663"/>
      <c r="C142" s="673"/>
      <c r="D142" s="677"/>
      <c r="E142" s="679"/>
      <c r="F142" s="689"/>
    </row>
    <row r="143" spans="1:9" ht="22.5" customHeight="1">
      <c r="A143" s="655" t="s">
        <v>1463</v>
      </c>
      <c r="B143" s="664"/>
      <c r="C143" s="664"/>
      <c r="D143" s="662"/>
      <c r="E143" s="680" t="s">
        <v>689</v>
      </c>
      <c r="F143" s="690"/>
    </row>
    <row r="144" spans="1:9" ht="22.5" customHeight="1">
      <c r="A144" s="656"/>
      <c r="B144" s="665"/>
      <c r="C144" s="665"/>
      <c r="D144" s="663"/>
      <c r="E144" s="685"/>
      <c r="F144" s="694"/>
    </row>
    <row r="145" spans="1:6" ht="22.5" customHeight="1">
      <c r="A145" s="656"/>
      <c r="B145" s="665"/>
      <c r="C145" s="665"/>
      <c r="D145" s="663"/>
      <c r="E145" s="686"/>
      <c r="F145" s="695"/>
    </row>
    <row r="146" spans="1:6" ht="22.5" customHeight="1">
      <c r="A146" s="656"/>
      <c r="B146" s="665"/>
      <c r="C146" s="665"/>
      <c r="D146" s="663"/>
      <c r="E146" s="686"/>
      <c r="F146" s="695"/>
    </row>
    <row r="147" spans="1:6" ht="22.5" customHeight="1">
      <c r="A147" s="656"/>
      <c r="B147" s="665"/>
      <c r="C147" s="665"/>
      <c r="D147" s="663"/>
      <c r="E147" s="686"/>
      <c r="F147" s="695"/>
    </row>
    <row r="148" spans="1:6" ht="22.5" customHeight="1">
      <c r="A148" s="656"/>
      <c r="B148" s="665"/>
      <c r="C148" s="665"/>
      <c r="D148" s="663"/>
      <c r="E148" s="686"/>
      <c r="F148" s="695"/>
    </row>
    <row r="149" spans="1:6" ht="22.5" customHeight="1">
      <c r="A149" s="656"/>
      <c r="B149" s="665"/>
      <c r="C149" s="665"/>
      <c r="D149" s="663"/>
      <c r="E149" s="686"/>
      <c r="F149" s="695"/>
    </row>
    <row r="150" spans="1:6" ht="22.5" customHeight="1">
      <c r="A150" s="656"/>
      <c r="B150" s="665"/>
      <c r="C150" s="665"/>
      <c r="D150" s="663"/>
      <c r="E150" s="686"/>
      <c r="F150" s="695"/>
    </row>
    <row r="151" spans="1:6" ht="22.5" customHeight="1">
      <c r="A151" s="656"/>
      <c r="B151" s="665"/>
      <c r="C151" s="665"/>
      <c r="D151" s="663"/>
      <c r="E151" s="686"/>
      <c r="F151" s="695"/>
    </row>
    <row r="152" spans="1:6" ht="22.5" customHeight="1">
      <c r="A152" s="656"/>
      <c r="B152" s="665"/>
      <c r="C152" s="665"/>
      <c r="D152" s="663"/>
      <c r="E152" s="686"/>
      <c r="F152" s="695"/>
    </row>
    <row r="153" spans="1:6" ht="22.5" customHeight="1">
      <c r="A153" s="656"/>
      <c r="B153" s="665"/>
      <c r="C153" s="665"/>
      <c r="D153" s="663"/>
      <c r="E153" s="686"/>
      <c r="F153" s="695"/>
    </row>
    <row r="154" spans="1:6" ht="22.5" customHeight="1">
      <c r="A154" s="656"/>
      <c r="B154" s="665"/>
      <c r="C154" s="665"/>
      <c r="D154" s="663"/>
      <c r="E154" s="686"/>
      <c r="F154" s="695"/>
    </row>
    <row r="155" spans="1:6" ht="22.5" customHeight="1">
      <c r="A155" s="657"/>
      <c r="B155" s="666"/>
      <c r="C155" s="666"/>
      <c r="D155" s="668"/>
      <c r="E155" s="687"/>
      <c r="F155" s="696"/>
    </row>
    <row r="156" spans="1:6" ht="9.9499999999999993" customHeight="1">
      <c r="A156" s="654"/>
      <c r="B156" s="667"/>
      <c r="C156" s="667"/>
      <c r="D156" s="667"/>
      <c r="E156" s="667"/>
      <c r="F156" s="667"/>
    </row>
    <row r="157" spans="1:6" s="652" customFormat="1" ht="21.95" customHeight="1">
      <c r="A157" s="655" t="s">
        <v>1462</v>
      </c>
      <c r="B157" s="662"/>
      <c r="C157" s="674" t="s">
        <v>1428</v>
      </c>
      <c r="D157" s="674" t="s">
        <v>113</v>
      </c>
      <c r="E157" s="674"/>
      <c r="F157" s="674" t="s">
        <v>695</v>
      </c>
    </row>
    <row r="158" spans="1:6" s="652" customFormat="1" ht="21.95" customHeight="1">
      <c r="A158" s="657"/>
      <c r="B158" s="668"/>
      <c r="C158" s="675"/>
      <c r="D158" s="678"/>
      <c r="E158" s="684"/>
      <c r="F158" s="674"/>
    </row>
    <row r="159" spans="1:6" ht="22.5" customHeight="1">
      <c r="A159" s="655" t="s">
        <v>1463</v>
      </c>
      <c r="B159" s="664"/>
      <c r="C159" s="664"/>
      <c r="D159" s="662"/>
      <c r="E159" s="680" t="s">
        <v>689</v>
      </c>
      <c r="F159" s="690"/>
    </row>
    <row r="160" spans="1:6" ht="22.5" customHeight="1">
      <c r="A160" s="656"/>
      <c r="B160" s="665"/>
      <c r="C160" s="665"/>
      <c r="D160" s="663"/>
      <c r="E160" s="685"/>
      <c r="F160" s="694"/>
    </row>
    <row r="161" spans="1:6" ht="22.5" customHeight="1">
      <c r="A161" s="656"/>
      <c r="B161" s="665"/>
      <c r="C161" s="665"/>
      <c r="D161" s="663"/>
      <c r="E161" s="685"/>
      <c r="F161" s="694"/>
    </row>
    <row r="162" spans="1:6" ht="22.5" customHeight="1">
      <c r="A162" s="656"/>
      <c r="B162" s="665"/>
      <c r="C162" s="665"/>
      <c r="D162" s="663"/>
      <c r="E162" s="686"/>
      <c r="F162" s="695"/>
    </row>
    <row r="163" spans="1:6" ht="22.5" customHeight="1">
      <c r="A163" s="656"/>
      <c r="B163" s="665"/>
      <c r="C163" s="665"/>
      <c r="D163" s="663"/>
      <c r="E163" s="686"/>
      <c r="F163" s="695"/>
    </row>
    <row r="164" spans="1:6" ht="22.5" customHeight="1">
      <c r="A164" s="656"/>
      <c r="B164" s="665"/>
      <c r="C164" s="665"/>
      <c r="D164" s="663"/>
      <c r="E164" s="686"/>
      <c r="F164" s="695"/>
    </row>
    <row r="165" spans="1:6" ht="22.5" customHeight="1">
      <c r="A165" s="656"/>
      <c r="B165" s="665"/>
      <c r="C165" s="665"/>
      <c r="D165" s="663"/>
      <c r="E165" s="686"/>
      <c r="F165" s="695"/>
    </row>
    <row r="166" spans="1:6" ht="22.5" customHeight="1">
      <c r="A166" s="656"/>
      <c r="B166" s="665"/>
      <c r="C166" s="665"/>
      <c r="D166" s="663"/>
      <c r="E166" s="686"/>
      <c r="F166" s="695"/>
    </row>
    <row r="167" spans="1:6" ht="22.5" customHeight="1">
      <c r="A167" s="656"/>
      <c r="B167" s="665"/>
      <c r="C167" s="665"/>
      <c r="D167" s="663"/>
      <c r="E167" s="686"/>
      <c r="F167" s="695"/>
    </row>
    <row r="168" spans="1:6" ht="22.5" customHeight="1">
      <c r="A168" s="656"/>
      <c r="B168" s="665"/>
      <c r="C168" s="665"/>
      <c r="D168" s="663"/>
      <c r="E168" s="686"/>
      <c r="F168" s="695"/>
    </row>
    <row r="169" spans="1:6" ht="22.5" customHeight="1">
      <c r="A169" s="656"/>
      <c r="B169" s="665"/>
      <c r="C169" s="665"/>
      <c r="D169" s="663"/>
      <c r="E169" s="686"/>
      <c r="F169" s="695"/>
    </row>
    <row r="170" spans="1:6" ht="22.5" customHeight="1">
      <c r="A170" s="656"/>
      <c r="B170" s="665"/>
      <c r="C170" s="665"/>
      <c r="D170" s="663"/>
      <c r="E170" s="686"/>
      <c r="F170" s="695"/>
    </row>
    <row r="171" spans="1:6" ht="22.5" customHeight="1">
      <c r="A171" s="657"/>
      <c r="B171" s="666"/>
      <c r="C171" s="666"/>
      <c r="D171" s="668"/>
      <c r="E171" s="687"/>
      <c r="F171" s="696"/>
    </row>
    <row r="172" spans="1:6">
      <c r="B172" s="671"/>
    </row>
    <row r="173" spans="1:6">
      <c r="B173" s="671"/>
    </row>
    <row r="174" spans="1:6">
      <c r="B174" s="671"/>
    </row>
    <row r="175" spans="1:6">
      <c r="B175" s="671"/>
    </row>
  </sheetData>
  <mergeCells count="178">
    <mergeCell ref="B2:F2"/>
    <mergeCell ref="D3:E3"/>
    <mergeCell ref="D4:E4"/>
    <mergeCell ref="E5:F5"/>
    <mergeCell ref="E6:F6"/>
    <mergeCell ref="E7:F7"/>
    <mergeCell ref="E8:F8"/>
    <mergeCell ref="E9:F9"/>
    <mergeCell ref="E10:F10"/>
    <mergeCell ref="E11:F11"/>
    <mergeCell ref="E12:F12"/>
    <mergeCell ref="E13:F13"/>
    <mergeCell ref="E14:F14"/>
    <mergeCell ref="E15:F15"/>
    <mergeCell ref="E16:F16"/>
    <mergeCell ref="E17:F17"/>
    <mergeCell ref="D19:E19"/>
    <mergeCell ref="D20:E20"/>
    <mergeCell ref="E21:F21"/>
    <mergeCell ref="E22:F22"/>
    <mergeCell ref="E23:F23"/>
    <mergeCell ref="E24:F24"/>
    <mergeCell ref="E25:F25"/>
    <mergeCell ref="E26:F26"/>
    <mergeCell ref="E27:F27"/>
    <mergeCell ref="E28:F28"/>
    <mergeCell ref="E29:F29"/>
    <mergeCell ref="E30:F30"/>
    <mergeCell ref="E31:F31"/>
    <mergeCell ref="E32:F32"/>
    <mergeCell ref="E33:F33"/>
    <mergeCell ref="A34:B34"/>
    <mergeCell ref="B35:F35"/>
    <mergeCell ref="B38:F38"/>
    <mergeCell ref="B41:F41"/>
    <mergeCell ref="D42:E42"/>
    <mergeCell ref="D43:E43"/>
    <mergeCell ref="E44:F44"/>
    <mergeCell ref="E45:F45"/>
    <mergeCell ref="E46:F46"/>
    <mergeCell ref="E47:F47"/>
    <mergeCell ref="E48:F48"/>
    <mergeCell ref="E49:F49"/>
    <mergeCell ref="E50:F50"/>
    <mergeCell ref="E51:F51"/>
    <mergeCell ref="E52:F52"/>
    <mergeCell ref="E53:F53"/>
    <mergeCell ref="E54:F54"/>
    <mergeCell ref="E55:F55"/>
    <mergeCell ref="E56:F56"/>
    <mergeCell ref="D58:E58"/>
    <mergeCell ref="D59:E59"/>
    <mergeCell ref="E60:F60"/>
    <mergeCell ref="E61:F61"/>
    <mergeCell ref="E62:F62"/>
    <mergeCell ref="E63:F63"/>
    <mergeCell ref="E64:F64"/>
    <mergeCell ref="E65:F65"/>
    <mergeCell ref="E66:F66"/>
    <mergeCell ref="E67:F67"/>
    <mergeCell ref="E68:F68"/>
    <mergeCell ref="E69:F69"/>
    <mergeCell ref="E70:F70"/>
    <mergeCell ref="E71:F71"/>
    <mergeCell ref="E72:F72"/>
    <mergeCell ref="B74:F74"/>
    <mergeCell ref="D75:E75"/>
    <mergeCell ref="D76:E76"/>
    <mergeCell ref="E77:F77"/>
    <mergeCell ref="E78:F78"/>
    <mergeCell ref="E79:F79"/>
    <mergeCell ref="E80:F80"/>
    <mergeCell ref="E81:F81"/>
    <mergeCell ref="E82:F82"/>
    <mergeCell ref="E83:F83"/>
    <mergeCell ref="E84:F84"/>
    <mergeCell ref="E85:F85"/>
    <mergeCell ref="E86:F86"/>
    <mergeCell ref="E87:F87"/>
    <mergeCell ref="E88:F88"/>
    <mergeCell ref="E89:F89"/>
    <mergeCell ref="D91:E91"/>
    <mergeCell ref="D92:E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B107:F107"/>
    <mergeCell ref="D108:E108"/>
    <mergeCell ref="D109:E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D124:E124"/>
    <mergeCell ref="D125:E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B140:F140"/>
    <mergeCell ref="D141:E141"/>
    <mergeCell ref="D142:E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D157:E157"/>
    <mergeCell ref="D158:E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A3:B4"/>
    <mergeCell ref="A19:B20"/>
    <mergeCell ref="A42:B43"/>
    <mergeCell ref="A58:B59"/>
    <mergeCell ref="A75:B76"/>
    <mergeCell ref="A91:B92"/>
    <mergeCell ref="A108:B109"/>
    <mergeCell ref="A124:B125"/>
    <mergeCell ref="A141:B142"/>
    <mergeCell ref="A157:B158"/>
    <mergeCell ref="A5:D17"/>
    <mergeCell ref="A21:D33"/>
    <mergeCell ref="A44:D56"/>
    <mergeCell ref="A60:D72"/>
    <mergeCell ref="A77:D89"/>
    <mergeCell ref="A93:D105"/>
    <mergeCell ref="A110:D122"/>
    <mergeCell ref="A126:D138"/>
    <mergeCell ref="A143:D155"/>
    <mergeCell ref="A159:D171"/>
  </mergeCells>
  <phoneticPr fontId="19"/>
  <printOptions horizontalCentered="1"/>
  <pageMargins left="0.59055118110236227" right="0.59055118110236227" top="0.59055118110236227" bottom="0.39370078740157483" header="0.51181102362204722" footer="0.51181102362204722"/>
  <pageSetup paperSize="9" fitToWidth="1" fitToHeight="1" orientation="portrait" usePrinterDefaults="1" horizontalDpi="300" verticalDpi="300" r:id="rId1"/>
  <headerFooter alignWithMargins="0"/>
  <drawing r:id="rId2"/>
  <legacyDrawing r:id="rId3"/>
  <mc:AlternateContent>
    <mc:Choice xmlns:x14="http://schemas.microsoft.com/office/spreadsheetml/2009/9/main" Requires="x14">
      <controls>
        <mc:AlternateContent>
          <mc:Choice Requires="x14">
            <control shapeId="15361" r:id="rId4" name="チェック 1">
              <controlPr defaultSize="0" autoFill="0" autoLine="0" autoPict="0">
                <anchor moveWithCells="1">
                  <from xmlns:xdr="http://schemas.openxmlformats.org/drawingml/2006/spreadsheetDrawing">
                    <xdr:col>5</xdr:col>
                    <xdr:colOff>114300</xdr:colOff>
                    <xdr:row>3</xdr:row>
                    <xdr:rowOff>19050</xdr:rowOff>
                  </from>
                  <to xmlns:xdr="http://schemas.openxmlformats.org/drawingml/2006/spreadsheetDrawing">
                    <xdr:col>5</xdr:col>
                    <xdr:colOff>723265</xdr:colOff>
                    <xdr:row>3</xdr:row>
                    <xdr:rowOff>219075</xdr:rowOff>
                  </to>
                </anchor>
              </controlPr>
            </control>
          </mc:Choice>
        </mc:AlternateContent>
        <mc:AlternateContent>
          <mc:Choice Requires="x14">
            <control shapeId="15362" r:id="rId5" name="チェック 2">
              <controlPr defaultSize="0" autoFill="0" autoLine="0" autoPict="0">
                <anchor moveWithCells="1">
                  <from xmlns:xdr="http://schemas.openxmlformats.org/drawingml/2006/spreadsheetDrawing">
                    <xdr:col>5</xdr:col>
                    <xdr:colOff>857885</xdr:colOff>
                    <xdr:row>3</xdr:row>
                    <xdr:rowOff>19050</xdr:rowOff>
                  </from>
                  <to xmlns:xdr="http://schemas.openxmlformats.org/drawingml/2006/spreadsheetDrawing">
                    <xdr:col>5</xdr:col>
                    <xdr:colOff>1466850</xdr:colOff>
                    <xdr:row>3</xdr:row>
                    <xdr:rowOff>219075</xdr:rowOff>
                  </to>
                </anchor>
              </controlPr>
            </control>
          </mc:Choice>
        </mc:AlternateContent>
        <mc:AlternateContent>
          <mc:Choice Requires="x14">
            <control shapeId="15363" r:id="rId6" name="チェック 3">
              <controlPr defaultSize="0" autoFill="0" autoLine="0" autoPict="0">
                <anchor moveWithCells="1">
                  <from xmlns:xdr="http://schemas.openxmlformats.org/drawingml/2006/spreadsheetDrawing">
                    <xdr:col>5</xdr:col>
                    <xdr:colOff>114300</xdr:colOff>
                    <xdr:row>19</xdr:row>
                    <xdr:rowOff>18415</xdr:rowOff>
                  </from>
                  <to xmlns:xdr="http://schemas.openxmlformats.org/drawingml/2006/spreadsheetDrawing">
                    <xdr:col>5</xdr:col>
                    <xdr:colOff>723265</xdr:colOff>
                    <xdr:row>19</xdr:row>
                    <xdr:rowOff>218440</xdr:rowOff>
                  </to>
                </anchor>
              </controlPr>
            </control>
          </mc:Choice>
        </mc:AlternateContent>
        <mc:AlternateContent>
          <mc:Choice Requires="x14">
            <control shapeId="15364" r:id="rId7" name="チェック 4">
              <controlPr defaultSize="0" autoFill="0" autoLine="0" autoPict="0">
                <anchor moveWithCells="1">
                  <from xmlns:xdr="http://schemas.openxmlformats.org/drawingml/2006/spreadsheetDrawing">
                    <xdr:col>5</xdr:col>
                    <xdr:colOff>857885</xdr:colOff>
                    <xdr:row>19</xdr:row>
                    <xdr:rowOff>18415</xdr:rowOff>
                  </from>
                  <to xmlns:xdr="http://schemas.openxmlformats.org/drawingml/2006/spreadsheetDrawing">
                    <xdr:col>5</xdr:col>
                    <xdr:colOff>1466850</xdr:colOff>
                    <xdr:row>19</xdr:row>
                    <xdr:rowOff>218440</xdr:rowOff>
                  </to>
                </anchor>
              </controlPr>
            </control>
          </mc:Choice>
        </mc:AlternateContent>
        <mc:AlternateContent>
          <mc:Choice Requires="x14">
            <control shapeId="15379" r:id="rId8" name="チェック 19">
              <controlPr defaultSize="0" autoFill="0" autoLine="0" autoPict="0">
                <anchor moveWithCells="1">
                  <from xmlns:xdr="http://schemas.openxmlformats.org/drawingml/2006/spreadsheetDrawing">
                    <xdr:col>5</xdr:col>
                    <xdr:colOff>114300</xdr:colOff>
                    <xdr:row>42</xdr:row>
                    <xdr:rowOff>19050</xdr:rowOff>
                  </from>
                  <to xmlns:xdr="http://schemas.openxmlformats.org/drawingml/2006/spreadsheetDrawing">
                    <xdr:col>5</xdr:col>
                    <xdr:colOff>723265</xdr:colOff>
                    <xdr:row>42</xdr:row>
                    <xdr:rowOff>219075</xdr:rowOff>
                  </to>
                </anchor>
              </controlPr>
            </control>
          </mc:Choice>
        </mc:AlternateContent>
        <mc:AlternateContent>
          <mc:Choice Requires="x14">
            <control shapeId="15380" r:id="rId9" name="チェック 20">
              <controlPr defaultSize="0" autoFill="0" autoLine="0" autoPict="0">
                <anchor moveWithCells="1">
                  <from xmlns:xdr="http://schemas.openxmlformats.org/drawingml/2006/spreadsheetDrawing">
                    <xdr:col>5</xdr:col>
                    <xdr:colOff>857885</xdr:colOff>
                    <xdr:row>42</xdr:row>
                    <xdr:rowOff>19050</xdr:rowOff>
                  </from>
                  <to xmlns:xdr="http://schemas.openxmlformats.org/drawingml/2006/spreadsheetDrawing">
                    <xdr:col>5</xdr:col>
                    <xdr:colOff>1466850</xdr:colOff>
                    <xdr:row>42</xdr:row>
                    <xdr:rowOff>219075</xdr:rowOff>
                  </to>
                </anchor>
              </controlPr>
            </control>
          </mc:Choice>
        </mc:AlternateContent>
        <mc:AlternateContent>
          <mc:Choice Requires="x14">
            <control shapeId="15381" r:id="rId10" name="チェック 21">
              <controlPr defaultSize="0" autoFill="0" autoLine="0" autoPict="0">
                <anchor moveWithCells="1">
                  <from xmlns:xdr="http://schemas.openxmlformats.org/drawingml/2006/spreadsheetDrawing">
                    <xdr:col>5</xdr:col>
                    <xdr:colOff>114300</xdr:colOff>
                    <xdr:row>58</xdr:row>
                    <xdr:rowOff>18415</xdr:rowOff>
                  </from>
                  <to xmlns:xdr="http://schemas.openxmlformats.org/drawingml/2006/spreadsheetDrawing">
                    <xdr:col>5</xdr:col>
                    <xdr:colOff>723265</xdr:colOff>
                    <xdr:row>58</xdr:row>
                    <xdr:rowOff>218440</xdr:rowOff>
                  </to>
                </anchor>
              </controlPr>
            </control>
          </mc:Choice>
        </mc:AlternateContent>
        <mc:AlternateContent>
          <mc:Choice Requires="x14">
            <control shapeId="15382" r:id="rId11" name="チェック 22">
              <controlPr defaultSize="0" autoFill="0" autoLine="0" autoPict="0">
                <anchor moveWithCells="1">
                  <from xmlns:xdr="http://schemas.openxmlformats.org/drawingml/2006/spreadsheetDrawing">
                    <xdr:col>5</xdr:col>
                    <xdr:colOff>857885</xdr:colOff>
                    <xdr:row>58</xdr:row>
                    <xdr:rowOff>18415</xdr:rowOff>
                  </from>
                  <to xmlns:xdr="http://schemas.openxmlformats.org/drawingml/2006/spreadsheetDrawing">
                    <xdr:col>5</xdr:col>
                    <xdr:colOff>1466850</xdr:colOff>
                    <xdr:row>58</xdr:row>
                    <xdr:rowOff>218440</xdr:rowOff>
                  </to>
                </anchor>
              </controlPr>
            </control>
          </mc:Choice>
        </mc:AlternateContent>
        <mc:AlternateContent>
          <mc:Choice Requires="x14">
            <control shapeId="15383" r:id="rId12" name="チェック 23">
              <controlPr defaultSize="0" autoFill="0" autoLine="0" autoPict="0">
                <anchor moveWithCells="1">
                  <from xmlns:xdr="http://schemas.openxmlformats.org/drawingml/2006/spreadsheetDrawing">
                    <xdr:col>5</xdr:col>
                    <xdr:colOff>114300</xdr:colOff>
                    <xdr:row>75</xdr:row>
                    <xdr:rowOff>19050</xdr:rowOff>
                  </from>
                  <to xmlns:xdr="http://schemas.openxmlformats.org/drawingml/2006/spreadsheetDrawing">
                    <xdr:col>5</xdr:col>
                    <xdr:colOff>723265</xdr:colOff>
                    <xdr:row>75</xdr:row>
                    <xdr:rowOff>219075</xdr:rowOff>
                  </to>
                </anchor>
              </controlPr>
            </control>
          </mc:Choice>
        </mc:AlternateContent>
        <mc:AlternateContent>
          <mc:Choice Requires="x14">
            <control shapeId="15384" r:id="rId13" name="チェック 24">
              <controlPr defaultSize="0" autoFill="0" autoLine="0" autoPict="0">
                <anchor moveWithCells="1">
                  <from xmlns:xdr="http://schemas.openxmlformats.org/drawingml/2006/spreadsheetDrawing">
                    <xdr:col>5</xdr:col>
                    <xdr:colOff>857885</xdr:colOff>
                    <xdr:row>75</xdr:row>
                    <xdr:rowOff>19050</xdr:rowOff>
                  </from>
                  <to xmlns:xdr="http://schemas.openxmlformats.org/drawingml/2006/spreadsheetDrawing">
                    <xdr:col>5</xdr:col>
                    <xdr:colOff>1466850</xdr:colOff>
                    <xdr:row>75</xdr:row>
                    <xdr:rowOff>219075</xdr:rowOff>
                  </to>
                </anchor>
              </controlPr>
            </control>
          </mc:Choice>
        </mc:AlternateContent>
        <mc:AlternateContent>
          <mc:Choice Requires="x14">
            <control shapeId="15385" r:id="rId14" name="チェック 25">
              <controlPr defaultSize="0" autoFill="0" autoLine="0" autoPict="0">
                <anchor moveWithCells="1">
                  <from xmlns:xdr="http://schemas.openxmlformats.org/drawingml/2006/spreadsheetDrawing">
                    <xdr:col>5</xdr:col>
                    <xdr:colOff>114300</xdr:colOff>
                    <xdr:row>91</xdr:row>
                    <xdr:rowOff>18415</xdr:rowOff>
                  </from>
                  <to xmlns:xdr="http://schemas.openxmlformats.org/drawingml/2006/spreadsheetDrawing">
                    <xdr:col>5</xdr:col>
                    <xdr:colOff>723265</xdr:colOff>
                    <xdr:row>91</xdr:row>
                    <xdr:rowOff>218440</xdr:rowOff>
                  </to>
                </anchor>
              </controlPr>
            </control>
          </mc:Choice>
        </mc:AlternateContent>
        <mc:AlternateContent>
          <mc:Choice Requires="x14">
            <control shapeId="15386" r:id="rId15" name="チェック 26">
              <controlPr defaultSize="0" autoFill="0" autoLine="0" autoPict="0">
                <anchor moveWithCells="1">
                  <from xmlns:xdr="http://schemas.openxmlformats.org/drawingml/2006/spreadsheetDrawing">
                    <xdr:col>5</xdr:col>
                    <xdr:colOff>857885</xdr:colOff>
                    <xdr:row>91</xdr:row>
                    <xdr:rowOff>18415</xdr:rowOff>
                  </from>
                  <to xmlns:xdr="http://schemas.openxmlformats.org/drawingml/2006/spreadsheetDrawing">
                    <xdr:col>5</xdr:col>
                    <xdr:colOff>1466850</xdr:colOff>
                    <xdr:row>91</xdr:row>
                    <xdr:rowOff>218440</xdr:rowOff>
                  </to>
                </anchor>
              </controlPr>
            </control>
          </mc:Choice>
        </mc:AlternateContent>
        <mc:AlternateContent>
          <mc:Choice Requires="x14">
            <control shapeId="15387" r:id="rId16" name="チェック 27">
              <controlPr defaultSize="0" autoFill="0" autoLine="0" autoPict="0">
                <anchor moveWithCells="1">
                  <from xmlns:xdr="http://schemas.openxmlformats.org/drawingml/2006/spreadsheetDrawing">
                    <xdr:col>5</xdr:col>
                    <xdr:colOff>114300</xdr:colOff>
                    <xdr:row>108</xdr:row>
                    <xdr:rowOff>19050</xdr:rowOff>
                  </from>
                  <to xmlns:xdr="http://schemas.openxmlformats.org/drawingml/2006/spreadsheetDrawing">
                    <xdr:col>5</xdr:col>
                    <xdr:colOff>723265</xdr:colOff>
                    <xdr:row>108</xdr:row>
                    <xdr:rowOff>219075</xdr:rowOff>
                  </to>
                </anchor>
              </controlPr>
            </control>
          </mc:Choice>
        </mc:AlternateContent>
        <mc:AlternateContent>
          <mc:Choice Requires="x14">
            <control shapeId="15388" r:id="rId17" name="チェック 28">
              <controlPr defaultSize="0" autoFill="0" autoLine="0" autoPict="0">
                <anchor moveWithCells="1">
                  <from xmlns:xdr="http://schemas.openxmlformats.org/drawingml/2006/spreadsheetDrawing">
                    <xdr:col>5</xdr:col>
                    <xdr:colOff>857885</xdr:colOff>
                    <xdr:row>108</xdr:row>
                    <xdr:rowOff>19050</xdr:rowOff>
                  </from>
                  <to xmlns:xdr="http://schemas.openxmlformats.org/drawingml/2006/spreadsheetDrawing">
                    <xdr:col>5</xdr:col>
                    <xdr:colOff>1466850</xdr:colOff>
                    <xdr:row>108</xdr:row>
                    <xdr:rowOff>219075</xdr:rowOff>
                  </to>
                </anchor>
              </controlPr>
            </control>
          </mc:Choice>
        </mc:AlternateContent>
        <mc:AlternateContent>
          <mc:Choice Requires="x14">
            <control shapeId="15389" r:id="rId18" name="チェック 29">
              <controlPr defaultSize="0" autoFill="0" autoLine="0" autoPict="0">
                <anchor moveWithCells="1">
                  <from xmlns:xdr="http://schemas.openxmlformats.org/drawingml/2006/spreadsheetDrawing">
                    <xdr:col>5</xdr:col>
                    <xdr:colOff>114300</xdr:colOff>
                    <xdr:row>124</xdr:row>
                    <xdr:rowOff>18415</xdr:rowOff>
                  </from>
                  <to xmlns:xdr="http://schemas.openxmlformats.org/drawingml/2006/spreadsheetDrawing">
                    <xdr:col>5</xdr:col>
                    <xdr:colOff>723265</xdr:colOff>
                    <xdr:row>124</xdr:row>
                    <xdr:rowOff>218440</xdr:rowOff>
                  </to>
                </anchor>
              </controlPr>
            </control>
          </mc:Choice>
        </mc:AlternateContent>
        <mc:AlternateContent>
          <mc:Choice Requires="x14">
            <control shapeId="15390" r:id="rId19" name="チェック 30">
              <controlPr defaultSize="0" autoFill="0" autoLine="0" autoPict="0">
                <anchor moveWithCells="1">
                  <from xmlns:xdr="http://schemas.openxmlformats.org/drawingml/2006/spreadsheetDrawing">
                    <xdr:col>5</xdr:col>
                    <xdr:colOff>857885</xdr:colOff>
                    <xdr:row>124</xdr:row>
                    <xdr:rowOff>18415</xdr:rowOff>
                  </from>
                  <to xmlns:xdr="http://schemas.openxmlformats.org/drawingml/2006/spreadsheetDrawing">
                    <xdr:col>5</xdr:col>
                    <xdr:colOff>1466850</xdr:colOff>
                    <xdr:row>124</xdr:row>
                    <xdr:rowOff>218440</xdr:rowOff>
                  </to>
                </anchor>
              </controlPr>
            </control>
          </mc:Choice>
        </mc:AlternateContent>
        <mc:AlternateContent>
          <mc:Choice Requires="x14">
            <control shapeId="15391" r:id="rId20" name="チェック 31">
              <controlPr defaultSize="0" autoFill="0" autoLine="0" autoPict="0">
                <anchor moveWithCells="1">
                  <from xmlns:xdr="http://schemas.openxmlformats.org/drawingml/2006/spreadsheetDrawing">
                    <xdr:col>5</xdr:col>
                    <xdr:colOff>114300</xdr:colOff>
                    <xdr:row>141</xdr:row>
                    <xdr:rowOff>19050</xdr:rowOff>
                  </from>
                  <to xmlns:xdr="http://schemas.openxmlformats.org/drawingml/2006/spreadsheetDrawing">
                    <xdr:col>5</xdr:col>
                    <xdr:colOff>723265</xdr:colOff>
                    <xdr:row>141</xdr:row>
                    <xdr:rowOff>219075</xdr:rowOff>
                  </to>
                </anchor>
              </controlPr>
            </control>
          </mc:Choice>
        </mc:AlternateContent>
        <mc:AlternateContent>
          <mc:Choice Requires="x14">
            <control shapeId="15392" r:id="rId21" name="チェック 32">
              <controlPr defaultSize="0" autoFill="0" autoLine="0" autoPict="0">
                <anchor moveWithCells="1">
                  <from xmlns:xdr="http://schemas.openxmlformats.org/drawingml/2006/spreadsheetDrawing">
                    <xdr:col>5</xdr:col>
                    <xdr:colOff>857885</xdr:colOff>
                    <xdr:row>141</xdr:row>
                    <xdr:rowOff>19050</xdr:rowOff>
                  </from>
                  <to xmlns:xdr="http://schemas.openxmlformats.org/drawingml/2006/spreadsheetDrawing">
                    <xdr:col>5</xdr:col>
                    <xdr:colOff>1466850</xdr:colOff>
                    <xdr:row>141</xdr:row>
                    <xdr:rowOff>219075</xdr:rowOff>
                  </to>
                </anchor>
              </controlPr>
            </control>
          </mc:Choice>
        </mc:AlternateContent>
        <mc:AlternateContent>
          <mc:Choice Requires="x14">
            <control shapeId="15393" r:id="rId22" name="チェック 33">
              <controlPr defaultSize="0" autoFill="0" autoLine="0" autoPict="0">
                <anchor moveWithCells="1">
                  <from xmlns:xdr="http://schemas.openxmlformats.org/drawingml/2006/spreadsheetDrawing">
                    <xdr:col>5</xdr:col>
                    <xdr:colOff>114300</xdr:colOff>
                    <xdr:row>157</xdr:row>
                    <xdr:rowOff>18415</xdr:rowOff>
                  </from>
                  <to xmlns:xdr="http://schemas.openxmlformats.org/drawingml/2006/spreadsheetDrawing">
                    <xdr:col>5</xdr:col>
                    <xdr:colOff>723265</xdr:colOff>
                    <xdr:row>157</xdr:row>
                    <xdr:rowOff>218440</xdr:rowOff>
                  </to>
                </anchor>
              </controlPr>
            </control>
          </mc:Choice>
        </mc:AlternateContent>
        <mc:AlternateContent>
          <mc:Choice Requires="x14">
            <control shapeId="15394" r:id="rId23" name="チェック 34">
              <controlPr defaultSize="0" autoFill="0" autoLine="0" autoPict="0">
                <anchor moveWithCells="1">
                  <from xmlns:xdr="http://schemas.openxmlformats.org/drawingml/2006/spreadsheetDrawing">
                    <xdr:col>5</xdr:col>
                    <xdr:colOff>857885</xdr:colOff>
                    <xdr:row>157</xdr:row>
                    <xdr:rowOff>18415</xdr:rowOff>
                  </from>
                  <to xmlns:xdr="http://schemas.openxmlformats.org/drawingml/2006/spreadsheetDrawing">
                    <xdr:col>5</xdr:col>
                    <xdr:colOff>1466850</xdr:colOff>
                    <xdr:row>157</xdr:row>
                    <xdr:rowOff>218440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特建旭川市</vt:lpstr>
      <vt:lpstr>CSV用</vt:lpstr>
      <vt:lpstr>注意事項</vt:lpstr>
      <vt:lpstr>受領証</vt:lpstr>
      <vt:lpstr>１報告書</vt:lpstr>
      <vt:lpstr>２概要書</vt:lpstr>
      <vt:lpstr>別記（調査結果表）</vt:lpstr>
      <vt:lpstr>別添１様式（図面）</vt:lpstr>
      <vt:lpstr>別添２様式（関係写真）</vt:lpstr>
      <vt:lpstr>定期調査報告書 （別紙）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2021-03-23T06:23:27Z</dcterms:created>
  <dcterms:modified xsi:type="dcterms:W3CDTF">2025-08-01T02:04:23Z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2025-08-01T02:04:23Z</vt:filetime>
  </property>
</Properties>
</file>