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70" windowWidth="15120" windowHeight="5085" tabRatio="601" activeTab="0"/>
  </bookViews>
  <sheets>
    <sheet name="52(1)-(2)" sheetId="1" r:id="rId1"/>
    <sheet name="52(3)-(4)" sheetId="2" r:id="rId2"/>
  </sheets>
  <definedNames>
    <definedName name="_xlnm.Print_Area" localSheetId="0">'52(1)-(2)'!$B$1:$AR$52</definedName>
    <definedName name="_xlnm.Print_Area" localSheetId="1">'52(3)-(4)'!$A$1:$AM$50</definedName>
  </definedNames>
  <calcPr fullCalcOnLoad="1"/>
</workbook>
</file>

<file path=xl/sharedStrings.xml><?xml version="1.0" encoding="utf-8"?>
<sst xmlns="http://schemas.openxmlformats.org/spreadsheetml/2006/main" count="1126" uniqueCount="116">
  <si>
    <t>単位　便</t>
  </si>
  <si>
    <t>予定便数</t>
  </si>
  <si>
    <t>単位　人</t>
  </si>
  <si>
    <t>計</t>
  </si>
  <si>
    <t>乗　客</t>
  </si>
  <si>
    <t>降　客</t>
  </si>
  <si>
    <t xml:space="preserve"> 利   用   状   況</t>
  </si>
  <si>
    <t xml:space="preserve">  乗  降  客  人  員</t>
  </si>
  <si>
    <t>月</t>
  </si>
  <si>
    <t>注1　片道を1便とする。</t>
  </si>
  <si>
    <t>　 2　その他は，不定期便（臨時便，ダイバート便，チャーター便）の合計である。</t>
  </si>
  <si>
    <t xml:space="preserve"> 　運  航  状  況</t>
  </si>
  <si>
    <t>東　　　京　　　線</t>
  </si>
  <si>
    <t>函　　　館　　　線</t>
  </si>
  <si>
    <t>ソ　　ウ　　ル　　線</t>
  </si>
  <si>
    <t>東　　　　京　　　　線</t>
  </si>
  <si>
    <t>函　　　　館　　　　線</t>
  </si>
  <si>
    <t>釧　　　　路　　　　線</t>
  </si>
  <si>
    <t>そ　　　の　　　他</t>
  </si>
  <si>
    <t>年度</t>
  </si>
  <si>
    <t>総                       数</t>
  </si>
  <si>
    <t>予　定　便　数</t>
  </si>
  <si>
    <t>定期便(国際線）</t>
  </si>
  <si>
    <t>定</t>
  </si>
  <si>
    <t>期</t>
  </si>
  <si>
    <t>便</t>
  </si>
  <si>
    <t>定 期 便 ( 国 際 線 ）</t>
  </si>
  <si>
    <t>資料　土木部</t>
  </si>
  <si>
    <t>運　航　便　数</t>
  </si>
  <si>
    <t>運航便数</t>
  </si>
  <si>
    <t>大阪（伊丹・関西）線</t>
  </si>
  <si>
    <t>国     内     総     数</t>
  </si>
  <si>
    <t>総                         数</t>
  </si>
  <si>
    <t>国   内   総   数</t>
  </si>
  <si>
    <t xml:space="preserve"> 名　　古　　屋　　線</t>
  </si>
  <si>
    <t xml:space="preserve">（1）　旭  川  空  港　 </t>
  </si>
  <si>
    <t xml:space="preserve">（3）　旭  川  空  港　貨　物　 </t>
  </si>
  <si>
    <t xml:space="preserve"> 　輸　送  状  況　(　航　空　貨　物　）</t>
  </si>
  <si>
    <t>単位　ｋｇ</t>
  </si>
  <si>
    <t>総　　　　　　　　　数</t>
  </si>
  <si>
    <t>発　送</t>
  </si>
  <si>
    <t>到　着</t>
  </si>
  <si>
    <t xml:space="preserve">（4）　旭  川  空  港　貨　物　 </t>
  </si>
  <si>
    <t xml:space="preserve"> 　輸　送  状  況　(　航　空　郵　便　）</t>
  </si>
  <si>
    <t xml:space="preserve"> 新　　千　　歳　　線</t>
  </si>
  <si>
    <t>新  千  歳  線　</t>
  </si>
  <si>
    <t>大阪（伊丹</t>
  </si>
  <si>
    <t>・関西）線</t>
  </si>
  <si>
    <t>（</t>
  </si>
  <si>
    <t>）</t>
  </si>
  <si>
    <t>国</t>
  </si>
  <si>
    <t>内</t>
  </si>
  <si>
    <t>線</t>
  </si>
  <si>
    <t xml:space="preserve">（2）　旭  川  空  港　 </t>
  </si>
  <si>
    <t>大阪（伊丹・関西）線</t>
  </si>
  <si>
    <t>年　　　4</t>
  </si>
  <si>
    <t>年　　　1</t>
  </si>
  <si>
    <t>年　　4</t>
  </si>
  <si>
    <t>年　　1</t>
  </si>
  <si>
    <t>注1　その他は，不定期便（臨時便，ダイバート便，チャーター便）の合計である。</t>
  </si>
  <si>
    <t>-</t>
  </si>
  <si>
    <t>-</t>
  </si>
  <si>
    <t>神　　　戸　　　線</t>
  </si>
  <si>
    <t>神　　　　戸　　　　線</t>
  </si>
  <si>
    <t>-</t>
  </si>
  <si>
    <t>-</t>
  </si>
  <si>
    <t>-</t>
  </si>
  <si>
    <t xml:space="preserve">52 　旭   川   空   港  </t>
  </si>
  <si>
    <t>内</t>
  </si>
  <si>
    <t>　 3　新千歳経由線(羽田線)の定期便の便数は旭川-東京線に含まれている。</t>
  </si>
  <si>
    <t>　 2　神戸線の定期便は平成22年7月～10月まで運航。</t>
  </si>
  <si>
    <t>注　その他は，不定期便（臨時便，ダイバート便，チャーター便）の合計である。</t>
  </si>
  <si>
    <t>）</t>
  </si>
  <si>
    <t>）</t>
  </si>
  <si>
    <t>平成24</t>
  </si>
  <si>
    <t>成　　　　田　　　　線</t>
  </si>
  <si>
    <t>成　　　田　　　線</t>
  </si>
  <si>
    <t>成　　　　田　　　　線</t>
  </si>
  <si>
    <t>新</t>
  </si>
  <si>
    <t>千　　歳　　線</t>
  </si>
  <si>
    <t>年度及び月次</t>
  </si>
  <si>
    <t>平成22</t>
  </si>
  <si>
    <t>23</t>
  </si>
  <si>
    <t>24</t>
  </si>
  <si>
    <t>(2010)</t>
  </si>
  <si>
    <t>(2011)</t>
  </si>
  <si>
    <t>(2012)</t>
  </si>
  <si>
    <t>平成25</t>
  </si>
  <si>
    <t>平成22</t>
  </si>
  <si>
    <t>-</t>
  </si>
  <si>
    <t>(2012)</t>
  </si>
  <si>
    <t>(2010)</t>
  </si>
  <si>
    <t>-</t>
  </si>
  <si>
    <t>23</t>
  </si>
  <si>
    <t>24</t>
  </si>
  <si>
    <t>(2012)</t>
  </si>
  <si>
    <t>(2011)</t>
  </si>
  <si>
    <t>-</t>
  </si>
  <si>
    <t>-</t>
  </si>
  <si>
    <t>台　　　北　　　線</t>
  </si>
  <si>
    <t>台　　　　北　　　　線</t>
  </si>
  <si>
    <t>　 3　台北国際線の定期便は平成24年9月より就航。</t>
  </si>
  <si>
    <t>-</t>
  </si>
  <si>
    <t xml:space="preserve"> 屋  線　</t>
  </si>
  <si>
    <t>名　古</t>
  </si>
  <si>
    <t>名　　古　　屋　　線</t>
  </si>
  <si>
    <t>）</t>
  </si>
  <si>
    <t>（</t>
  </si>
  <si>
    <t>神</t>
  </si>
  <si>
    <t>　　戸　　　　線</t>
  </si>
  <si>
    <t>-</t>
  </si>
  <si>
    <t>-</t>
  </si>
  <si>
    <t>-</t>
  </si>
  <si>
    <t>-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</si>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</sst>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&quot;¥&quot;#,##0_);[Red]\(&quot;¥&quot;#,##0\)"/>
    <numFmt numFmtId="181" formatCode="0_ "/>
    <numFmt numFmtId="182" formatCode="0_ ;[Red]\-0\ "/>
    <numFmt numFmtId="183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b/>
      <sz val="9.5"/>
      <name val="ＭＳ Ｐ明朝"/>
      <family val="1"/>
    </font>
    <font>
      <sz val="7.5"/>
      <name val="ＭＳ Ｐ明朝"/>
      <family val="1"/>
    </font>
    <font>
      <b/>
      <sz val="7.5"/>
      <name val="ＭＳ Ｐ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indent="15"/>
    </xf>
    <xf numFmtId="0" fontId="11" fillId="0" borderId="11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left" vertical="center" indent="15"/>
    </xf>
    <xf numFmtId="0" fontId="3" fillId="0" borderId="11" xfId="0" applyFont="1" applyFill="1" applyBorder="1" applyAlignment="1">
      <alignment horizontal="left" vertical="center" indent="15"/>
    </xf>
    <xf numFmtId="0" fontId="3" fillId="0" borderId="10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>
      <alignment horizontal="right" vertical="center" shrinkToFit="1"/>
    </xf>
    <xf numFmtId="177" fontId="14" fillId="33" borderId="23" xfId="0" applyNumberFormat="1" applyFont="1" applyFill="1" applyBorder="1" applyAlignment="1">
      <alignment horizontal="right" vertical="center" shrinkToFit="1"/>
    </xf>
    <xf numFmtId="177" fontId="13" fillId="33" borderId="24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177" fontId="11" fillId="33" borderId="23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7" fontId="12" fillId="33" borderId="23" xfId="0" applyNumberFormat="1" applyFont="1" applyFill="1" applyBorder="1" applyAlignment="1">
      <alignment horizontal="right" vertical="center" shrinkToFit="1"/>
    </xf>
    <xf numFmtId="177" fontId="12" fillId="33" borderId="25" xfId="0" applyNumberFormat="1" applyFont="1" applyFill="1" applyBorder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horizontal="right" vertical="center" shrinkToFit="1"/>
    </xf>
    <xf numFmtId="177" fontId="12" fillId="33" borderId="27" xfId="0" applyNumberFormat="1" applyFont="1" applyFill="1" applyBorder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horizontal="center" vertical="center" shrinkToFit="1"/>
    </xf>
    <xf numFmtId="177" fontId="12" fillId="33" borderId="27" xfId="0" applyNumberFormat="1" applyFont="1" applyFill="1" applyBorder="1" applyAlignment="1">
      <alignment horizontal="center" vertical="center" shrinkToFit="1"/>
    </xf>
    <xf numFmtId="177" fontId="12" fillId="33" borderId="28" xfId="0" applyNumberFormat="1" applyFont="1" applyFill="1" applyBorder="1" applyAlignment="1">
      <alignment horizontal="right" vertical="center" shrinkToFit="1"/>
    </xf>
    <xf numFmtId="177" fontId="13" fillId="33" borderId="29" xfId="0" applyNumberFormat="1" applyFont="1" applyFill="1" applyBorder="1" applyAlignment="1">
      <alignment horizontal="right" vertical="center" shrinkToFit="1"/>
    </xf>
    <xf numFmtId="177" fontId="9" fillId="33" borderId="23" xfId="0" applyNumberFormat="1" applyFont="1" applyFill="1" applyBorder="1" applyAlignment="1">
      <alignment horizontal="right" vertical="center" shrinkToFit="1"/>
    </xf>
    <xf numFmtId="177" fontId="3" fillId="33" borderId="23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horizontal="right" vertical="center" shrinkToFit="1"/>
    </xf>
    <xf numFmtId="177" fontId="3" fillId="33" borderId="30" xfId="0" applyNumberFormat="1" applyFont="1" applyFill="1" applyBorder="1" applyAlignment="1">
      <alignment horizontal="right" vertical="center" shrinkToFit="1"/>
    </xf>
    <xf numFmtId="177" fontId="3" fillId="33" borderId="29" xfId="0" applyNumberFormat="1" applyFont="1" applyFill="1" applyBorder="1" applyAlignment="1">
      <alignment horizontal="right" vertical="center" shrinkToFit="1"/>
    </xf>
    <xf numFmtId="177" fontId="14" fillId="33" borderId="25" xfId="0" applyNumberFormat="1" applyFont="1" applyFill="1" applyBorder="1" applyAlignment="1">
      <alignment horizontal="right" vertical="center" shrinkToFit="1"/>
    </xf>
    <xf numFmtId="177" fontId="13" fillId="33" borderId="31" xfId="0" applyNumberFormat="1" applyFont="1" applyFill="1" applyBorder="1" applyAlignment="1">
      <alignment horizontal="right" vertical="center" shrinkToFit="1"/>
    </xf>
    <xf numFmtId="177" fontId="13" fillId="33" borderId="32" xfId="0" applyNumberFormat="1" applyFont="1" applyFill="1" applyBorder="1" applyAlignment="1">
      <alignment horizontal="right" vertical="center" shrinkToFit="1"/>
    </xf>
    <xf numFmtId="177" fontId="14" fillId="33" borderId="26" xfId="0" applyNumberFormat="1" applyFont="1" applyFill="1" applyBorder="1" applyAlignment="1">
      <alignment horizontal="right" vertical="center" shrinkToFit="1"/>
    </xf>
    <xf numFmtId="42" fontId="11" fillId="0" borderId="0" xfId="0" applyNumberFormat="1" applyFont="1" applyFill="1" applyBorder="1" applyAlignment="1">
      <alignment horizontal="right" vertical="center" shrinkToFit="1"/>
    </xf>
    <xf numFmtId="42" fontId="3" fillId="0" borderId="0" xfId="0" applyNumberFormat="1" applyFont="1" applyFill="1" applyBorder="1" applyAlignment="1">
      <alignment horizontal="right" vertical="center" shrinkToFit="1"/>
    </xf>
    <xf numFmtId="42" fontId="13" fillId="0" borderId="0" xfId="0" applyNumberFormat="1" applyFont="1" applyFill="1" applyBorder="1" applyAlignment="1">
      <alignment horizontal="right" vertical="center" shrinkToFit="1"/>
    </xf>
    <xf numFmtId="42" fontId="14" fillId="33" borderId="23" xfId="0" applyNumberFormat="1" applyFont="1" applyFill="1" applyBorder="1" applyAlignment="1">
      <alignment horizontal="right" vertical="center" shrinkToFit="1"/>
    </xf>
    <xf numFmtId="42" fontId="13" fillId="33" borderId="23" xfId="0" applyNumberFormat="1" applyFont="1" applyFill="1" applyBorder="1" applyAlignment="1">
      <alignment horizontal="right" vertical="center" shrinkToFit="1"/>
    </xf>
    <xf numFmtId="177" fontId="11" fillId="0" borderId="0" xfId="49" applyNumberFormat="1" applyFont="1" applyFill="1" applyAlignment="1">
      <alignment horizontal="right" vertical="center" shrinkToFit="1"/>
    </xf>
    <xf numFmtId="177" fontId="11" fillId="0" borderId="0" xfId="0" applyNumberFormat="1" applyFont="1" applyFill="1" applyAlignment="1">
      <alignment horizontal="right" vertical="center" shrinkToFit="1"/>
    </xf>
    <xf numFmtId="177" fontId="11" fillId="0" borderId="0" xfId="0" applyNumberFormat="1" applyFont="1" applyFill="1" applyAlignment="1">
      <alignment vertical="center" shrinkToFit="1"/>
    </xf>
    <xf numFmtId="42" fontId="12" fillId="33" borderId="24" xfId="0" applyNumberFormat="1" applyFont="1" applyFill="1" applyBorder="1" applyAlignment="1">
      <alignment horizontal="right" vertical="center" shrinkToFit="1"/>
    </xf>
    <xf numFmtId="179" fontId="13" fillId="0" borderId="0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Border="1" applyAlignment="1">
      <alignment horizontal="right" vertical="center" shrinkToFit="1"/>
    </xf>
    <xf numFmtId="42" fontId="11" fillId="0" borderId="0" xfId="0" applyNumberFormat="1" applyFont="1" applyFill="1" applyAlignment="1">
      <alignment horizontal="right" vertical="center" shrinkToFit="1"/>
    </xf>
    <xf numFmtId="42" fontId="3" fillId="0" borderId="0" xfId="0" applyNumberFormat="1" applyFont="1" applyFill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horizontal="center" vertical="center" shrinkToFit="1"/>
    </xf>
    <xf numFmtId="177" fontId="3" fillId="33" borderId="24" xfId="0" applyNumberFormat="1" applyFont="1" applyFill="1" applyBorder="1" applyAlignment="1">
      <alignment horizontal="right" vertical="center" shrinkToFit="1"/>
    </xf>
    <xf numFmtId="177" fontId="9" fillId="33" borderId="23" xfId="0" applyNumberFormat="1" applyFont="1" applyFill="1" applyBorder="1" applyAlignment="1">
      <alignment horizontal="right" vertical="center" shrinkToFit="1"/>
    </xf>
    <xf numFmtId="177" fontId="11" fillId="0" borderId="33" xfId="0" applyNumberFormat="1" applyFont="1" applyFill="1" applyBorder="1" applyAlignment="1">
      <alignment vertical="center" shrinkToFit="1"/>
    </xf>
    <xf numFmtId="183" fontId="13" fillId="0" borderId="0" xfId="0" applyNumberFormat="1" applyFont="1" applyFill="1" applyBorder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vertical="center" shrinkToFit="1"/>
    </xf>
    <xf numFmtId="49" fontId="12" fillId="0" borderId="18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right" vertical="center" shrinkToFit="1"/>
    </xf>
    <xf numFmtId="42" fontId="13" fillId="0" borderId="24" xfId="0" applyNumberFormat="1" applyFont="1" applyFill="1" applyBorder="1" applyAlignment="1">
      <alignment horizontal="right"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177" fontId="13" fillId="0" borderId="29" xfId="0" applyNumberFormat="1" applyFont="1" applyFill="1" applyBorder="1" applyAlignment="1">
      <alignment horizontal="right" vertical="center" shrinkToFit="1"/>
    </xf>
    <xf numFmtId="42" fontId="13" fillId="0" borderId="29" xfId="0" applyNumberFormat="1" applyFont="1" applyFill="1" applyBorder="1" applyAlignment="1">
      <alignment horizontal="right" vertical="center" shrinkToFit="1"/>
    </xf>
    <xf numFmtId="177" fontId="13" fillId="0" borderId="34" xfId="0" applyNumberFormat="1" applyFont="1" applyFill="1" applyBorder="1" applyAlignment="1">
      <alignment horizontal="right"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177" fontId="14" fillId="0" borderId="23" xfId="0" applyNumberFormat="1" applyFont="1" applyFill="1" applyBorder="1" applyAlignment="1">
      <alignment horizontal="right" vertical="center" shrinkToFit="1"/>
    </xf>
    <xf numFmtId="42" fontId="14" fillId="0" borderId="23" xfId="0" applyNumberFormat="1" applyFont="1" applyFill="1" applyBorder="1" applyAlignment="1">
      <alignment horizontal="right" vertical="center" shrinkToFit="1"/>
    </xf>
    <xf numFmtId="177" fontId="13" fillId="0" borderId="23" xfId="0" applyNumberFormat="1" applyFont="1" applyFill="1" applyBorder="1" applyAlignment="1">
      <alignment horizontal="right" vertical="center" shrinkToFit="1"/>
    </xf>
    <xf numFmtId="42" fontId="14" fillId="0" borderId="24" xfId="0" applyNumberFormat="1" applyFont="1" applyFill="1" applyBorder="1" applyAlignment="1">
      <alignment horizontal="right" vertical="center" shrinkToFit="1"/>
    </xf>
    <xf numFmtId="42" fontId="13" fillId="0" borderId="23" xfId="0" applyNumberFormat="1" applyFont="1" applyFill="1" applyBorder="1" applyAlignment="1">
      <alignment horizontal="right" vertical="center" shrinkToFit="1"/>
    </xf>
    <xf numFmtId="181" fontId="11" fillId="0" borderId="24" xfId="0" applyNumberFormat="1" applyFont="1" applyFill="1" applyBorder="1" applyAlignment="1">
      <alignment horizontal="right"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42" fontId="11" fillId="0" borderId="24" xfId="0" applyNumberFormat="1" applyFont="1" applyFill="1" applyBorder="1" applyAlignment="1">
      <alignment horizontal="right" vertical="center" shrinkToFit="1"/>
    </xf>
    <xf numFmtId="179" fontId="11" fillId="0" borderId="24" xfId="0" applyNumberFormat="1" applyFont="1" applyFill="1" applyBorder="1" applyAlignment="1">
      <alignment horizontal="right" vertical="center" shrinkToFit="1"/>
    </xf>
    <xf numFmtId="181" fontId="11" fillId="0" borderId="24" xfId="0" applyNumberFormat="1" applyFont="1" applyFill="1" applyBorder="1" applyAlignment="1">
      <alignment horizontal="right" vertical="center"/>
    </xf>
    <xf numFmtId="179" fontId="11" fillId="0" borderId="29" xfId="0" applyNumberFormat="1" applyFont="1" applyFill="1" applyBorder="1" applyAlignment="1">
      <alignment horizontal="right" vertical="center" shrinkToFit="1"/>
    </xf>
    <xf numFmtId="177" fontId="11" fillId="0" borderId="34" xfId="0" applyNumberFormat="1" applyFont="1" applyFill="1" applyBorder="1" applyAlignment="1">
      <alignment vertical="center" shrinkToFit="1"/>
    </xf>
    <xf numFmtId="177" fontId="11" fillId="0" borderId="29" xfId="0" applyNumberFormat="1" applyFont="1" applyFill="1" applyBorder="1" applyAlignment="1">
      <alignment horizontal="right" vertical="center" shrinkToFit="1"/>
    </xf>
    <xf numFmtId="42" fontId="11" fillId="0" borderId="29" xfId="0" applyNumberFormat="1" applyFont="1" applyFill="1" applyBorder="1" applyAlignment="1">
      <alignment horizontal="right" vertical="center" shrinkToFit="1"/>
    </xf>
    <xf numFmtId="181" fontId="11" fillId="0" borderId="29" xfId="0" applyNumberFormat="1" applyFont="1" applyFill="1" applyBorder="1" applyAlignment="1">
      <alignment horizontal="right" vertical="center" shrinkToFit="1"/>
    </xf>
    <xf numFmtId="177" fontId="9" fillId="0" borderId="23" xfId="0" applyNumberFormat="1" applyFont="1" applyFill="1" applyBorder="1" applyAlignment="1">
      <alignment horizontal="right" vertical="center" shrinkToFit="1"/>
    </xf>
    <xf numFmtId="177" fontId="9" fillId="0" borderId="23" xfId="0" applyNumberFormat="1" applyFont="1" applyFill="1" applyBorder="1" applyAlignment="1">
      <alignment vertical="center" shrinkToFit="1"/>
    </xf>
    <xf numFmtId="42" fontId="9" fillId="0" borderId="24" xfId="0" applyNumberFormat="1" applyFont="1" applyFill="1" applyBorder="1" applyAlignment="1">
      <alignment horizontal="right" vertical="center" shrinkToFit="1"/>
    </xf>
    <xf numFmtId="177" fontId="9" fillId="0" borderId="26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vertical="center" shrinkToFit="1"/>
    </xf>
    <xf numFmtId="42" fontId="3" fillId="0" borderId="24" xfId="0" applyNumberFormat="1" applyFont="1" applyFill="1" applyBorder="1" applyAlignment="1">
      <alignment horizontal="right" vertical="center" shrinkToFit="1"/>
    </xf>
    <xf numFmtId="177" fontId="3" fillId="0" borderId="35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42" fontId="3" fillId="0" borderId="29" xfId="0" applyNumberFormat="1" applyFont="1" applyFill="1" applyBorder="1" applyAlignment="1">
      <alignment horizontal="right"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177" fontId="12" fillId="33" borderId="23" xfId="0" applyNumberFormat="1" applyFont="1" applyFill="1" applyBorder="1" applyAlignment="1">
      <alignment horizontal="right" vertical="center" shrinkToFit="1"/>
    </xf>
    <xf numFmtId="181" fontId="11" fillId="0" borderId="24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>
      <alignment horizontal="right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177" fontId="9" fillId="33" borderId="25" xfId="0" applyNumberFormat="1" applyFont="1" applyFill="1" applyBorder="1" applyAlignment="1">
      <alignment horizontal="right" vertical="center" shrinkToFit="1"/>
    </xf>
    <xf numFmtId="177" fontId="5" fillId="0" borderId="13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177" fontId="9" fillId="33" borderId="38" xfId="0" applyNumberFormat="1" applyFont="1" applyFill="1" applyBorder="1" applyAlignment="1">
      <alignment horizontal="right" vertical="center" shrinkToFit="1"/>
    </xf>
    <xf numFmtId="177" fontId="3" fillId="33" borderId="39" xfId="0" applyNumberFormat="1" applyFont="1" applyFill="1" applyBorder="1" applyAlignment="1">
      <alignment horizontal="right" vertical="center" shrinkToFit="1"/>
    </xf>
    <xf numFmtId="177" fontId="3" fillId="33" borderId="4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vertical="center"/>
    </xf>
    <xf numFmtId="42" fontId="13" fillId="0" borderId="35" xfId="0" applyNumberFormat="1" applyFont="1" applyFill="1" applyBorder="1" applyAlignment="1">
      <alignment horizontal="right" vertical="center" shrinkToFit="1"/>
    </xf>
    <xf numFmtId="42" fontId="11" fillId="0" borderId="33" xfId="0" applyNumberFormat="1" applyFont="1" applyFill="1" applyBorder="1" applyAlignment="1">
      <alignment horizontal="right" vertical="center" shrinkToFit="1"/>
    </xf>
    <xf numFmtId="42" fontId="3" fillId="0" borderId="35" xfId="0" applyNumberFormat="1" applyFont="1" applyFill="1" applyBorder="1" applyAlignment="1">
      <alignment horizontal="right" vertical="center" shrinkToFit="1"/>
    </xf>
    <xf numFmtId="42" fontId="9" fillId="0" borderId="23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11" fillId="0" borderId="0" xfId="49" applyNumberFormat="1" applyFont="1" applyFill="1" applyAlignment="1">
      <alignment horizontal="right" vertical="center" shrinkToFit="1"/>
    </xf>
    <xf numFmtId="181" fontId="11" fillId="0" borderId="24" xfId="0" applyNumberFormat="1" applyFont="1" applyFill="1" applyBorder="1" applyAlignment="1">
      <alignment horizontal="right" vertical="center" shrinkToFit="1"/>
    </xf>
    <xf numFmtId="0" fontId="11" fillId="0" borderId="3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177" fontId="11" fillId="0" borderId="17" xfId="49" applyNumberFormat="1" applyFont="1" applyFill="1" applyBorder="1" applyAlignment="1">
      <alignment horizontal="right" vertical="center" shrinkToFit="1"/>
    </xf>
    <xf numFmtId="177" fontId="15" fillId="0" borderId="0" xfId="0" applyNumberFormat="1" applyFont="1" applyAlignment="1">
      <alignment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center" vertical="center" shrinkToFit="1"/>
    </xf>
    <xf numFmtId="177" fontId="5" fillId="0" borderId="42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0" borderId="19" xfId="0" applyNumberFormat="1" applyFont="1" applyFill="1" applyBorder="1" applyAlignment="1">
      <alignment horizontal="right" vertical="center" shrinkToFit="1"/>
    </xf>
    <xf numFmtId="177" fontId="11" fillId="33" borderId="32" xfId="0" applyNumberFormat="1" applyFont="1" applyFill="1" applyBorder="1" applyAlignment="1">
      <alignment horizontal="right" vertical="center" shrinkToFit="1"/>
    </xf>
    <xf numFmtId="177" fontId="11" fillId="33" borderId="29" xfId="0" applyNumberFormat="1" applyFont="1" applyFill="1" applyBorder="1" applyAlignment="1">
      <alignment horizontal="right" vertical="center" shrinkToFit="1"/>
    </xf>
    <xf numFmtId="177" fontId="11" fillId="33" borderId="25" xfId="0" applyNumberFormat="1" applyFont="1" applyFill="1" applyBorder="1" applyAlignment="1">
      <alignment horizontal="right" vertical="center" shrinkToFit="1"/>
    </xf>
    <xf numFmtId="177" fontId="11" fillId="33" borderId="23" xfId="0" applyNumberFormat="1" applyFont="1" applyFill="1" applyBorder="1" applyAlignment="1">
      <alignment horizontal="right" vertical="center" shrinkToFit="1"/>
    </xf>
    <xf numFmtId="177" fontId="3" fillId="0" borderId="43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77" fontId="5" fillId="0" borderId="4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12" fillId="33" borderId="27" xfId="0" applyNumberFormat="1" applyFont="1" applyFill="1" applyBorder="1" applyAlignment="1">
      <alignment horizontal="right" vertical="center" shrinkToFit="1"/>
    </xf>
    <xf numFmtId="177" fontId="12" fillId="33" borderId="23" xfId="0" applyNumberFormat="1" applyFont="1" applyFill="1" applyBorder="1" applyAlignment="1">
      <alignment horizontal="right" vertical="center" shrinkToFit="1"/>
    </xf>
    <xf numFmtId="177" fontId="11" fillId="0" borderId="26" xfId="0" applyNumberFormat="1" applyFont="1" applyFill="1" applyBorder="1" applyAlignment="1">
      <alignment horizontal="right" vertical="center" shrinkToFit="1"/>
    </xf>
    <xf numFmtId="177" fontId="11" fillId="0" borderId="27" xfId="0" applyNumberFormat="1" applyFont="1" applyFill="1" applyBorder="1" applyAlignment="1">
      <alignment horizontal="right" vertical="center" shrinkToFit="1"/>
    </xf>
    <xf numFmtId="177" fontId="11" fillId="33" borderId="26" xfId="0" applyNumberFormat="1" applyFont="1" applyFill="1" applyBorder="1" applyAlignment="1">
      <alignment horizontal="right" vertical="center" shrinkToFit="1"/>
    </xf>
    <xf numFmtId="177" fontId="11" fillId="33" borderId="27" xfId="0" applyNumberFormat="1" applyFont="1" applyFill="1" applyBorder="1" applyAlignment="1">
      <alignment horizontal="right" vertical="center" shrinkToFit="1"/>
    </xf>
    <xf numFmtId="177" fontId="12" fillId="33" borderId="26" xfId="0" applyNumberFormat="1" applyFont="1" applyFill="1" applyBorder="1" applyAlignment="1">
      <alignment horizontal="right" vertical="center" shrinkToFit="1"/>
    </xf>
    <xf numFmtId="181" fontId="11" fillId="0" borderId="29" xfId="0" applyNumberFormat="1" applyFont="1" applyFill="1" applyBorder="1" applyAlignment="1">
      <alignment horizontal="right" vertical="center" shrinkToFit="1"/>
    </xf>
    <xf numFmtId="177" fontId="11" fillId="0" borderId="37" xfId="0" applyNumberFormat="1" applyFont="1" applyFill="1" applyBorder="1" applyAlignment="1">
      <alignment vertical="center" shrinkToFit="1"/>
    </xf>
    <xf numFmtId="177" fontId="11" fillId="0" borderId="33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77" fontId="11" fillId="33" borderId="47" xfId="0" applyNumberFormat="1" applyFont="1" applyFill="1" applyBorder="1" applyAlignment="1">
      <alignment horizontal="right" vertical="center" shrinkToFit="1"/>
    </xf>
    <xf numFmtId="177" fontId="11" fillId="33" borderId="48" xfId="0" applyNumberFormat="1" applyFont="1" applyFill="1" applyBorder="1" applyAlignment="1">
      <alignment horizontal="right"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177" fontId="11" fillId="0" borderId="35" xfId="0" applyNumberFormat="1" applyFont="1" applyFill="1" applyBorder="1" applyAlignment="1">
      <alignment horizontal="right" vertical="center" shrinkToFit="1"/>
    </xf>
    <xf numFmtId="177" fontId="12" fillId="33" borderId="28" xfId="0" applyNumberFormat="1" applyFont="1" applyFill="1" applyBorder="1" applyAlignment="1">
      <alignment horizontal="right" vertical="center" shrinkToFit="1"/>
    </xf>
    <xf numFmtId="177" fontId="11" fillId="0" borderId="47" xfId="0" applyNumberFormat="1" applyFont="1" applyFill="1" applyBorder="1" applyAlignment="1">
      <alignment horizontal="right" vertical="center" shrinkToFit="1"/>
    </xf>
    <xf numFmtId="177" fontId="11" fillId="0" borderId="48" xfId="0" applyNumberFormat="1" applyFont="1" applyFill="1" applyBorder="1" applyAlignment="1">
      <alignment horizontal="right" vertical="center" shrinkToFit="1"/>
    </xf>
    <xf numFmtId="177" fontId="11" fillId="0" borderId="29" xfId="0" applyNumberFormat="1" applyFont="1" applyFill="1" applyBorder="1" applyAlignment="1">
      <alignment horizontal="right" vertical="center" shrinkToFit="1"/>
    </xf>
    <xf numFmtId="177" fontId="11" fillId="0" borderId="36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shrinkToFit="1"/>
    </xf>
    <xf numFmtId="0" fontId="3" fillId="0" borderId="4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52"/>
  <sheetViews>
    <sheetView showGridLines="0" tabSelected="1" zoomScale="90" zoomScaleNormal="90" zoomScaleSheetLayoutView="80" zoomScalePageLayoutView="0" workbookViewId="0" topLeftCell="A1">
      <selection activeCell="AE35" sqref="AE35"/>
    </sheetView>
  </sheetViews>
  <sheetFormatPr defaultColWidth="9.75390625" defaultRowHeight="14.25" customHeight="1"/>
  <cols>
    <col min="1" max="1" width="1.4921875" style="13" customWidth="1"/>
    <col min="2" max="2" width="5.375" style="12" customWidth="1"/>
    <col min="3" max="3" width="5.375" style="25" customWidth="1"/>
    <col min="4" max="4" width="5.375" style="26" customWidth="1"/>
    <col min="5" max="6" width="6.125" style="13" customWidth="1"/>
    <col min="7" max="8" width="6.875" style="13" customWidth="1"/>
    <col min="9" max="9" width="6.125" style="13" customWidth="1"/>
    <col min="10" max="15" width="5.875" style="13" customWidth="1"/>
    <col min="16" max="17" width="5.875" style="27" customWidth="1"/>
    <col min="18" max="20" width="5.875" style="13" customWidth="1"/>
    <col min="21" max="22" width="2.00390625" style="27" customWidth="1"/>
    <col min="23" max="44" width="5.875" style="13" customWidth="1"/>
    <col min="45" max="16384" width="9.75390625" style="13" customWidth="1"/>
  </cols>
  <sheetData>
    <row r="1" spans="2:30" s="1" customFormat="1" ht="18" customHeight="1">
      <c r="B1" s="2"/>
      <c r="C1" s="3"/>
      <c r="Q1" s="4"/>
      <c r="T1" s="4" t="s">
        <v>67</v>
      </c>
      <c r="U1" s="4"/>
      <c r="V1" s="4"/>
      <c r="W1" s="5" t="s">
        <v>6</v>
      </c>
      <c r="X1" s="6"/>
      <c r="Y1" s="6"/>
      <c r="Z1" s="6"/>
      <c r="AA1" s="6"/>
      <c r="AB1" s="6"/>
      <c r="AC1" s="6"/>
      <c r="AD1" s="6"/>
    </row>
    <row r="2" spans="2:30" s="7" customFormat="1" ht="15" customHeight="1">
      <c r="B2" s="8"/>
      <c r="C2" s="9"/>
      <c r="R2" s="10"/>
      <c r="S2" s="10"/>
      <c r="W2" s="11"/>
      <c r="X2" s="11"/>
      <c r="Y2" s="11"/>
      <c r="Z2" s="11"/>
      <c r="AA2" s="11"/>
      <c r="AB2" s="11"/>
      <c r="AC2" s="11"/>
      <c r="AD2" s="11"/>
    </row>
    <row r="3" spans="2:23" s="7" customFormat="1" ht="15" customHeight="1">
      <c r="B3" s="8"/>
      <c r="C3" s="9"/>
      <c r="Q3" s="12"/>
      <c r="T3" s="12" t="s">
        <v>35</v>
      </c>
      <c r="U3" s="12"/>
      <c r="V3" s="12"/>
      <c r="W3" s="13" t="s">
        <v>11</v>
      </c>
    </row>
    <row r="4" spans="2:22" s="7" customFormat="1" ht="15" customHeight="1" thickBot="1">
      <c r="B4" s="9" t="s">
        <v>0</v>
      </c>
      <c r="C4" s="9"/>
      <c r="D4" s="14"/>
      <c r="P4" s="10"/>
      <c r="Q4" s="10"/>
      <c r="U4" s="10"/>
      <c r="V4" s="10"/>
    </row>
    <row r="5" spans="2:55" s="7" customFormat="1" ht="18" customHeight="1" thickTop="1">
      <c r="B5" s="197" t="s">
        <v>80</v>
      </c>
      <c r="C5" s="197"/>
      <c r="D5" s="197"/>
      <c r="E5" s="198"/>
      <c r="F5" s="196" t="s">
        <v>20</v>
      </c>
      <c r="G5" s="197"/>
      <c r="H5" s="197"/>
      <c r="I5" s="198"/>
      <c r="J5" s="15"/>
      <c r="K5" s="15"/>
      <c r="L5" s="38"/>
      <c r="M5" s="38" t="s">
        <v>23</v>
      </c>
      <c r="N5" s="15"/>
      <c r="O5" s="38" t="s">
        <v>24</v>
      </c>
      <c r="P5" s="15"/>
      <c r="Q5" s="38" t="s">
        <v>25</v>
      </c>
      <c r="R5" s="15"/>
      <c r="S5" s="15"/>
      <c r="T5" s="15"/>
      <c r="U5" s="10"/>
      <c r="V5" s="10"/>
      <c r="W5" s="38"/>
      <c r="X5" s="38" t="s">
        <v>107</v>
      </c>
      <c r="Y5" s="38" t="s">
        <v>50</v>
      </c>
      <c r="Z5" s="38"/>
      <c r="AA5" s="38" t="s">
        <v>68</v>
      </c>
      <c r="AB5" s="38"/>
      <c r="AC5" s="38" t="s">
        <v>52</v>
      </c>
      <c r="AD5" s="38" t="s">
        <v>106</v>
      </c>
      <c r="AE5" s="38"/>
      <c r="AF5" s="193" t="s">
        <v>22</v>
      </c>
      <c r="AG5" s="194"/>
      <c r="AH5" s="194"/>
      <c r="AI5" s="195"/>
      <c r="AJ5" s="60" t="s">
        <v>18</v>
      </c>
      <c r="AK5" s="6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2:55" s="7" customFormat="1" ht="18" customHeight="1">
      <c r="B6" s="236"/>
      <c r="C6" s="236"/>
      <c r="D6" s="236"/>
      <c r="E6" s="237"/>
      <c r="F6" s="199"/>
      <c r="G6" s="200"/>
      <c r="H6" s="200"/>
      <c r="I6" s="201"/>
      <c r="J6" s="185" t="s">
        <v>31</v>
      </c>
      <c r="K6" s="238"/>
      <c r="L6" s="238"/>
      <c r="M6" s="238"/>
      <c r="N6" s="183" t="s">
        <v>12</v>
      </c>
      <c r="O6" s="185"/>
      <c r="P6" s="185"/>
      <c r="Q6" s="184"/>
      <c r="R6" s="39" t="s">
        <v>46</v>
      </c>
      <c r="S6" s="43" t="s">
        <v>47</v>
      </c>
      <c r="T6" s="158" t="s">
        <v>104</v>
      </c>
      <c r="U6" s="10"/>
      <c r="V6" s="10"/>
      <c r="W6" s="160" t="s">
        <v>103</v>
      </c>
      <c r="X6" s="183" t="s">
        <v>62</v>
      </c>
      <c r="Y6" s="184"/>
      <c r="Z6" s="183" t="s">
        <v>45</v>
      </c>
      <c r="AA6" s="184"/>
      <c r="AB6" s="183" t="s">
        <v>76</v>
      </c>
      <c r="AC6" s="184"/>
      <c r="AD6" s="183" t="s">
        <v>13</v>
      </c>
      <c r="AE6" s="184"/>
      <c r="AF6" s="183" t="s">
        <v>14</v>
      </c>
      <c r="AG6" s="185"/>
      <c r="AH6" s="183" t="s">
        <v>99</v>
      </c>
      <c r="AI6" s="185"/>
      <c r="AJ6" s="63"/>
      <c r="AK6" s="64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2:55" s="16" customFormat="1" ht="18" customHeight="1">
      <c r="B7" s="200"/>
      <c r="C7" s="200"/>
      <c r="D7" s="200"/>
      <c r="E7" s="201"/>
      <c r="F7" s="202" t="s">
        <v>21</v>
      </c>
      <c r="G7" s="203"/>
      <c r="H7" s="204" t="s">
        <v>28</v>
      </c>
      <c r="I7" s="205"/>
      <c r="J7" s="185" t="s">
        <v>21</v>
      </c>
      <c r="K7" s="186"/>
      <c r="L7" s="183" t="s">
        <v>28</v>
      </c>
      <c r="M7" s="184"/>
      <c r="N7" s="185" t="s">
        <v>21</v>
      </c>
      <c r="O7" s="186"/>
      <c r="P7" s="183" t="s">
        <v>28</v>
      </c>
      <c r="Q7" s="185"/>
      <c r="R7" s="62" t="s">
        <v>1</v>
      </c>
      <c r="S7" s="43" t="s">
        <v>29</v>
      </c>
      <c r="T7" s="43" t="s">
        <v>1</v>
      </c>
      <c r="U7" s="10"/>
      <c r="V7" s="10"/>
      <c r="W7" s="43" t="s">
        <v>29</v>
      </c>
      <c r="X7" s="62" t="s">
        <v>1</v>
      </c>
      <c r="Y7" s="62" t="s">
        <v>29</v>
      </c>
      <c r="Z7" s="62" t="s">
        <v>1</v>
      </c>
      <c r="AA7" s="62" t="s">
        <v>29</v>
      </c>
      <c r="AB7" s="62" t="s">
        <v>1</v>
      </c>
      <c r="AC7" s="62" t="s">
        <v>29</v>
      </c>
      <c r="AD7" s="62" t="s">
        <v>1</v>
      </c>
      <c r="AE7" s="62" t="s">
        <v>29</v>
      </c>
      <c r="AF7" s="62" t="s">
        <v>1</v>
      </c>
      <c r="AG7" s="62" t="s">
        <v>29</v>
      </c>
      <c r="AH7" s="62" t="s">
        <v>1</v>
      </c>
      <c r="AI7" s="62" t="s">
        <v>29</v>
      </c>
      <c r="AJ7" s="183" t="s">
        <v>28</v>
      </c>
      <c r="AK7" s="185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2:37" s="7" customFormat="1" ht="18" customHeight="1">
      <c r="B8" s="179" t="s">
        <v>88</v>
      </c>
      <c r="C8" s="180"/>
      <c r="D8" s="47" t="s">
        <v>19</v>
      </c>
      <c r="E8" s="48" t="s">
        <v>91</v>
      </c>
      <c r="F8" s="214">
        <f>SUM(N8,R8,T8,X8,Z8,AB8,AD8,AF8)</f>
        <v>10734</v>
      </c>
      <c r="G8" s="215"/>
      <c r="H8" s="187">
        <v>10965</v>
      </c>
      <c r="I8" s="187"/>
      <c r="J8" s="187">
        <v>10562</v>
      </c>
      <c r="K8" s="187"/>
      <c r="L8" s="187">
        <v>10475</v>
      </c>
      <c r="M8" s="187"/>
      <c r="N8" s="187">
        <v>6972</v>
      </c>
      <c r="O8" s="188"/>
      <c r="P8" s="187">
        <v>6935</v>
      </c>
      <c r="Q8" s="187"/>
      <c r="R8" s="76">
        <v>334</v>
      </c>
      <c r="S8" s="76">
        <v>334</v>
      </c>
      <c r="T8" s="76">
        <v>730</v>
      </c>
      <c r="U8" s="78"/>
      <c r="V8" s="78"/>
      <c r="W8" s="76">
        <v>725</v>
      </c>
      <c r="X8" s="110">
        <v>442</v>
      </c>
      <c r="Y8" s="110">
        <v>437</v>
      </c>
      <c r="Z8" s="76">
        <v>1354</v>
      </c>
      <c r="AA8" s="76">
        <v>1332</v>
      </c>
      <c r="AB8" s="100" t="s">
        <v>60</v>
      </c>
      <c r="AC8" s="100" t="s">
        <v>60</v>
      </c>
      <c r="AD8" s="76">
        <v>730</v>
      </c>
      <c r="AE8" s="76">
        <v>712</v>
      </c>
      <c r="AF8" s="116">
        <v>172</v>
      </c>
      <c r="AG8" s="116">
        <v>156</v>
      </c>
      <c r="AH8" s="167" t="s">
        <v>97</v>
      </c>
      <c r="AI8" s="167" t="s">
        <v>98</v>
      </c>
      <c r="AJ8" s="187">
        <v>334</v>
      </c>
      <c r="AK8" s="187"/>
    </row>
    <row r="9" spans="2:37" s="7" customFormat="1" ht="18" customHeight="1">
      <c r="B9" s="49"/>
      <c r="C9" s="49">
        <v>23</v>
      </c>
      <c r="D9" s="52"/>
      <c r="E9" s="48" t="s">
        <v>85</v>
      </c>
      <c r="F9" s="181">
        <v>9418</v>
      </c>
      <c r="G9" s="182"/>
      <c r="H9" s="177">
        <v>9564</v>
      </c>
      <c r="I9" s="177"/>
      <c r="J9" s="177">
        <v>9350</v>
      </c>
      <c r="K9" s="177"/>
      <c r="L9" s="177">
        <v>9284</v>
      </c>
      <c r="M9" s="177"/>
      <c r="N9" s="177">
        <v>6084</v>
      </c>
      <c r="O9" s="177"/>
      <c r="P9" s="177">
        <v>6068</v>
      </c>
      <c r="Q9" s="177"/>
      <c r="R9" s="105">
        <v>420</v>
      </c>
      <c r="S9" s="105">
        <v>419</v>
      </c>
      <c r="T9" s="106">
        <v>732</v>
      </c>
      <c r="U9" s="78"/>
      <c r="V9" s="78"/>
      <c r="W9" s="107">
        <v>726</v>
      </c>
      <c r="X9" s="111" t="s">
        <v>92</v>
      </c>
      <c r="Y9" s="111" t="s">
        <v>60</v>
      </c>
      <c r="Z9" s="107">
        <v>970</v>
      </c>
      <c r="AA9" s="107">
        <v>967</v>
      </c>
      <c r="AB9" s="110">
        <v>846</v>
      </c>
      <c r="AC9" s="110">
        <v>836</v>
      </c>
      <c r="AD9" s="107">
        <v>298</v>
      </c>
      <c r="AE9" s="107">
        <v>268</v>
      </c>
      <c r="AF9" s="107">
        <v>68</v>
      </c>
      <c r="AG9" s="107">
        <v>40</v>
      </c>
      <c r="AH9" s="111" t="s">
        <v>98</v>
      </c>
      <c r="AI9" s="111" t="s">
        <v>98</v>
      </c>
      <c r="AJ9" s="187">
        <v>240</v>
      </c>
      <c r="AK9" s="187"/>
    </row>
    <row r="10" spans="2:37" s="22" customFormat="1" ht="18" customHeight="1">
      <c r="B10" s="49"/>
      <c r="C10" s="50">
        <v>24</v>
      </c>
      <c r="D10" s="52"/>
      <c r="E10" s="119" t="s">
        <v>90</v>
      </c>
      <c r="F10" s="206">
        <f>SUM(J10,AF10,AH10)</f>
        <v>8600</v>
      </c>
      <c r="G10" s="207"/>
      <c r="H10" s="207">
        <f>SUM(L10,AG10,AI10,AJ10)</f>
        <v>8646</v>
      </c>
      <c r="I10" s="207"/>
      <c r="J10" s="212">
        <f>SUM(N10,R10,T10,X10,Z10,AB10,AD10)</f>
        <v>8444</v>
      </c>
      <c r="K10" s="206"/>
      <c r="L10" s="212">
        <f>SUM(P10,S10,W10,Y10,AA10,AC10,AE10)</f>
        <v>8370</v>
      </c>
      <c r="M10" s="206"/>
      <c r="N10" s="207">
        <f>SUM(N12:O23)</f>
        <v>5098</v>
      </c>
      <c r="O10" s="207"/>
      <c r="P10" s="207">
        <f>SUM(P12:Q23)</f>
        <v>5061</v>
      </c>
      <c r="Q10" s="207"/>
      <c r="R10" s="83">
        <f>SUM(R12:R23)</f>
        <v>706</v>
      </c>
      <c r="S10" s="155">
        <v>701</v>
      </c>
      <c r="T10" s="83">
        <v>730</v>
      </c>
      <c r="U10" s="79"/>
      <c r="V10" s="79"/>
      <c r="W10" s="83">
        <v>721</v>
      </c>
      <c r="X10" s="108" t="s">
        <v>60</v>
      </c>
      <c r="Y10" s="108" t="s">
        <v>60</v>
      </c>
      <c r="Z10" s="108" t="s">
        <v>60</v>
      </c>
      <c r="AA10" s="108" t="s">
        <v>60</v>
      </c>
      <c r="AB10" s="83">
        <f aca="true" t="shared" si="0" ref="AB10:AI10">SUM(AB12:AB23)</f>
        <v>1726</v>
      </c>
      <c r="AC10" s="83">
        <f t="shared" si="0"/>
        <v>1711</v>
      </c>
      <c r="AD10" s="83">
        <f t="shared" si="0"/>
        <v>184</v>
      </c>
      <c r="AE10" s="83">
        <f t="shared" si="0"/>
        <v>176</v>
      </c>
      <c r="AF10" s="118">
        <f t="shared" si="0"/>
        <v>96</v>
      </c>
      <c r="AG10" s="118">
        <f t="shared" si="0"/>
        <v>96</v>
      </c>
      <c r="AH10" s="118">
        <f t="shared" si="0"/>
        <v>60</v>
      </c>
      <c r="AI10" s="118">
        <f t="shared" si="0"/>
        <v>60</v>
      </c>
      <c r="AJ10" s="212">
        <f>SUM(AJ12:AK23)</f>
        <v>120</v>
      </c>
      <c r="AK10" s="231"/>
    </row>
    <row r="11" spans="2:37" s="22" customFormat="1" ht="9" customHeight="1">
      <c r="B11" s="49"/>
      <c r="C11" s="50"/>
      <c r="D11" s="52"/>
      <c r="E11" s="51"/>
      <c r="F11" s="84"/>
      <c r="G11" s="83"/>
      <c r="H11" s="83"/>
      <c r="I11" s="83"/>
      <c r="J11" s="85"/>
      <c r="K11" s="86"/>
      <c r="L11" s="85"/>
      <c r="M11" s="86"/>
      <c r="N11" s="83"/>
      <c r="O11" s="83"/>
      <c r="P11" s="83"/>
      <c r="Q11" s="83"/>
      <c r="R11" s="83"/>
      <c r="S11" s="155"/>
      <c r="T11" s="83"/>
      <c r="U11" s="79"/>
      <c r="V11" s="79"/>
      <c r="W11" s="83"/>
      <c r="X11" s="108"/>
      <c r="Y11" s="108"/>
      <c r="Z11" s="83"/>
      <c r="AA11" s="83"/>
      <c r="AB11" s="83"/>
      <c r="AC11" s="83"/>
      <c r="AD11" s="83"/>
      <c r="AE11" s="83"/>
      <c r="AF11" s="87"/>
      <c r="AG11" s="113"/>
      <c r="AH11" s="87"/>
      <c r="AI11" s="88"/>
      <c r="AJ11" s="85"/>
      <c r="AK11" s="89"/>
    </row>
    <row r="12" spans="2:37" s="7" customFormat="1" ht="18" customHeight="1">
      <c r="B12" s="241" t="s">
        <v>74</v>
      </c>
      <c r="C12" s="242"/>
      <c r="D12" s="48" t="s">
        <v>57</v>
      </c>
      <c r="E12" s="45" t="s">
        <v>8</v>
      </c>
      <c r="F12" s="191">
        <f>SUM(J12,AF12,AH12)</f>
        <v>668</v>
      </c>
      <c r="G12" s="192"/>
      <c r="H12" s="192">
        <f aca="true" t="shared" si="1" ref="H12:H23">SUM(L12,AG12,AI12,AJ12)</f>
        <v>664</v>
      </c>
      <c r="I12" s="192"/>
      <c r="J12" s="210">
        <f>SUM(N12,R12,T12,X12,Z12,AB12,AD12)</f>
        <v>668</v>
      </c>
      <c r="K12" s="211"/>
      <c r="L12" s="208">
        <f aca="true" t="shared" si="2" ref="L12:L23">SUM(P12,S12,W12,Y12,AA12,AC12,AE12)</f>
        <v>654</v>
      </c>
      <c r="M12" s="209"/>
      <c r="N12" s="178">
        <v>420</v>
      </c>
      <c r="O12" s="178"/>
      <c r="P12" s="178">
        <v>414</v>
      </c>
      <c r="Q12" s="178"/>
      <c r="R12" s="132">
        <v>8</v>
      </c>
      <c r="S12" s="156">
        <v>8</v>
      </c>
      <c r="T12" s="132">
        <v>60</v>
      </c>
      <c r="U12" s="133"/>
      <c r="V12" s="133"/>
      <c r="W12" s="134">
        <v>58</v>
      </c>
      <c r="X12" s="135" t="s">
        <v>60</v>
      </c>
      <c r="Y12" s="135" t="s">
        <v>60</v>
      </c>
      <c r="Z12" s="135" t="s">
        <v>98</v>
      </c>
      <c r="AA12" s="135" t="s">
        <v>98</v>
      </c>
      <c r="AB12" s="132">
        <v>180</v>
      </c>
      <c r="AC12" s="134">
        <v>174</v>
      </c>
      <c r="AD12" s="135" t="s">
        <v>98</v>
      </c>
      <c r="AE12" s="135" t="s">
        <v>98</v>
      </c>
      <c r="AF12" s="135" t="s">
        <v>98</v>
      </c>
      <c r="AG12" s="135" t="s">
        <v>98</v>
      </c>
      <c r="AH12" s="135" t="s">
        <v>98</v>
      </c>
      <c r="AI12" s="135" t="s">
        <v>98</v>
      </c>
      <c r="AJ12" s="229">
        <v>10</v>
      </c>
      <c r="AK12" s="230"/>
    </row>
    <row r="13" spans="4:37" s="7" customFormat="1" ht="18" customHeight="1">
      <c r="D13" s="52">
        <v>5</v>
      </c>
      <c r="E13" s="65"/>
      <c r="F13" s="191">
        <f aca="true" t="shared" si="3" ref="F13:F23">SUM(J13,AF13,AH13)</f>
        <v>756</v>
      </c>
      <c r="G13" s="192"/>
      <c r="H13" s="192">
        <f t="shared" si="1"/>
        <v>766</v>
      </c>
      <c r="I13" s="192"/>
      <c r="J13" s="210">
        <f>SUM(N13,R13,T13,X13,Z13,AB13,AD13)</f>
        <v>756</v>
      </c>
      <c r="K13" s="211"/>
      <c r="L13" s="208">
        <f t="shared" si="2"/>
        <v>756</v>
      </c>
      <c r="M13" s="209"/>
      <c r="N13" s="178">
        <v>434</v>
      </c>
      <c r="O13" s="178"/>
      <c r="P13" s="178">
        <v>434</v>
      </c>
      <c r="Q13" s="178"/>
      <c r="R13" s="132">
        <v>62</v>
      </c>
      <c r="S13" s="156">
        <v>62</v>
      </c>
      <c r="T13" s="132">
        <v>62</v>
      </c>
      <c r="U13" s="133"/>
      <c r="V13" s="133"/>
      <c r="W13" s="134">
        <v>62</v>
      </c>
      <c r="X13" s="135" t="s">
        <v>60</v>
      </c>
      <c r="Y13" s="135" t="s">
        <v>60</v>
      </c>
      <c r="Z13" s="135" t="s">
        <v>98</v>
      </c>
      <c r="AA13" s="135" t="s">
        <v>98</v>
      </c>
      <c r="AB13" s="132">
        <v>186</v>
      </c>
      <c r="AC13" s="132">
        <v>186</v>
      </c>
      <c r="AD13" s="134">
        <v>12</v>
      </c>
      <c r="AE13" s="134">
        <v>12</v>
      </c>
      <c r="AF13" s="135" t="s">
        <v>61</v>
      </c>
      <c r="AG13" s="135" t="s">
        <v>97</v>
      </c>
      <c r="AH13" s="135" t="s">
        <v>98</v>
      </c>
      <c r="AI13" s="135" t="s">
        <v>98</v>
      </c>
      <c r="AJ13" s="229">
        <v>10</v>
      </c>
      <c r="AK13" s="230"/>
    </row>
    <row r="14" spans="2:37" s="7" customFormat="1" ht="18" customHeight="1">
      <c r="B14" s="49"/>
      <c r="C14" s="52"/>
      <c r="D14" s="52">
        <v>6</v>
      </c>
      <c r="E14" s="65"/>
      <c r="F14" s="191">
        <f t="shared" si="3"/>
        <v>734</v>
      </c>
      <c r="G14" s="192"/>
      <c r="H14" s="192">
        <f t="shared" si="1"/>
        <v>739</v>
      </c>
      <c r="I14" s="192"/>
      <c r="J14" s="210">
        <f aca="true" t="shared" si="4" ref="J14:J20">SUM(N14,R14,T14,X14,Z14,AB14,AD14)</f>
        <v>734</v>
      </c>
      <c r="K14" s="211"/>
      <c r="L14" s="208">
        <f t="shared" si="2"/>
        <v>728</v>
      </c>
      <c r="M14" s="209"/>
      <c r="N14" s="178">
        <v>416</v>
      </c>
      <c r="O14" s="178"/>
      <c r="P14" s="178">
        <v>412</v>
      </c>
      <c r="Q14" s="178"/>
      <c r="R14" s="132">
        <v>60</v>
      </c>
      <c r="S14" s="156">
        <v>59</v>
      </c>
      <c r="T14" s="132">
        <v>60</v>
      </c>
      <c r="U14" s="133"/>
      <c r="V14" s="133"/>
      <c r="W14" s="134">
        <v>60</v>
      </c>
      <c r="X14" s="135" t="s">
        <v>60</v>
      </c>
      <c r="Y14" s="135" t="s">
        <v>60</v>
      </c>
      <c r="Z14" s="135" t="s">
        <v>98</v>
      </c>
      <c r="AA14" s="135" t="s">
        <v>98</v>
      </c>
      <c r="AB14" s="132">
        <v>180</v>
      </c>
      <c r="AC14" s="132">
        <v>179</v>
      </c>
      <c r="AD14" s="134">
        <v>18</v>
      </c>
      <c r="AE14" s="134">
        <v>18</v>
      </c>
      <c r="AF14" s="135" t="s">
        <v>98</v>
      </c>
      <c r="AG14" s="135" t="s">
        <v>98</v>
      </c>
      <c r="AH14" s="135" t="s">
        <v>98</v>
      </c>
      <c r="AI14" s="135" t="s">
        <v>98</v>
      </c>
      <c r="AJ14" s="229">
        <v>11</v>
      </c>
      <c r="AK14" s="230"/>
    </row>
    <row r="15" spans="2:37" s="7" customFormat="1" ht="18" customHeight="1">
      <c r="B15" s="49"/>
      <c r="C15" s="52"/>
      <c r="D15" s="52">
        <v>7</v>
      </c>
      <c r="E15" s="65"/>
      <c r="F15" s="191">
        <f t="shared" si="3"/>
        <v>769</v>
      </c>
      <c r="G15" s="192"/>
      <c r="H15" s="192">
        <f t="shared" si="1"/>
        <v>796</v>
      </c>
      <c r="I15" s="192"/>
      <c r="J15" s="210">
        <f t="shared" si="4"/>
        <v>764</v>
      </c>
      <c r="K15" s="211"/>
      <c r="L15" s="208">
        <f t="shared" si="2"/>
        <v>762</v>
      </c>
      <c r="M15" s="209"/>
      <c r="N15" s="178">
        <v>434</v>
      </c>
      <c r="O15" s="178"/>
      <c r="P15" s="178">
        <v>434</v>
      </c>
      <c r="Q15" s="178"/>
      <c r="R15" s="137">
        <v>124</v>
      </c>
      <c r="S15" s="137">
        <v>124</v>
      </c>
      <c r="T15" s="132">
        <v>62</v>
      </c>
      <c r="U15" s="133"/>
      <c r="V15" s="133"/>
      <c r="W15" s="134">
        <v>62</v>
      </c>
      <c r="X15" s="135" t="s">
        <v>60</v>
      </c>
      <c r="Y15" s="135" t="s">
        <v>60</v>
      </c>
      <c r="Z15" s="135" t="s">
        <v>98</v>
      </c>
      <c r="AA15" s="135" t="s">
        <v>98</v>
      </c>
      <c r="AB15" s="132">
        <v>124</v>
      </c>
      <c r="AC15" s="132">
        <v>124</v>
      </c>
      <c r="AD15" s="134">
        <v>20</v>
      </c>
      <c r="AE15" s="134">
        <v>18</v>
      </c>
      <c r="AF15" s="136">
        <v>5</v>
      </c>
      <c r="AG15" s="136">
        <v>5</v>
      </c>
      <c r="AH15" s="135" t="s">
        <v>98</v>
      </c>
      <c r="AI15" s="135" t="s">
        <v>98</v>
      </c>
      <c r="AJ15" s="229">
        <v>29</v>
      </c>
      <c r="AK15" s="230"/>
    </row>
    <row r="16" spans="2:37" s="7" customFormat="1" ht="18" customHeight="1">
      <c r="B16" s="49"/>
      <c r="C16" s="52"/>
      <c r="D16" s="52">
        <v>8</v>
      </c>
      <c r="E16" s="65"/>
      <c r="F16" s="191">
        <f t="shared" si="3"/>
        <v>845</v>
      </c>
      <c r="G16" s="192"/>
      <c r="H16" s="192">
        <f t="shared" si="1"/>
        <v>878</v>
      </c>
      <c r="I16" s="192"/>
      <c r="J16" s="210">
        <f t="shared" si="4"/>
        <v>832</v>
      </c>
      <c r="K16" s="211"/>
      <c r="L16" s="208">
        <f t="shared" si="2"/>
        <v>832</v>
      </c>
      <c r="M16" s="209"/>
      <c r="N16" s="178">
        <v>434</v>
      </c>
      <c r="O16" s="178"/>
      <c r="P16" s="178">
        <v>434</v>
      </c>
      <c r="Q16" s="178"/>
      <c r="R16" s="132">
        <v>186</v>
      </c>
      <c r="S16" s="156">
        <v>186</v>
      </c>
      <c r="T16" s="132">
        <v>62</v>
      </c>
      <c r="U16" s="133"/>
      <c r="V16" s="133"/>
      <c r="W16" s="134">
        <v>62</v>
      </c>
      <c r="X16" s="135" t="s">
        <v>60</v>
      </c>
      <c r="Y16" s="135" t="s">
        <v>60</v>
      </c>
      <c r="Z16" s="135" t="s">
        <v>98</v>
      </c>
      <c r="AA16" s="135" t="s">
        <v>98</v>
      </c>
      <c r="AB16" s="132">
        <v>124</v>
      </c>
      <c r="AC16" s="132">
        <v>124</v>
      </c>
      <c r="AD16" s="134">
        <v>26</v>
      </c>
      <c r="AE16" s="134">
        <v>26</v>
      </c>
      <c r="AF16" s="136">
        <v>13</v>
      </c>
      <c r="AG16" s="136">
        <v>13</v>
      </c>
      <c r="AH16" s="135" t="s">
        <v>98</v>
      </c>
      <c r="AI16" s="135" t="s">
        <v>98</v>
      </c>
      <c r="AJ16" s="229">
        <v>33</v>
      </c>
      <c r="AK16" s="230"/>
    </row>
    <row r="17" spans="2:37" s="7" customFormat="1" ht="18" customHeight="1">
      <c r="B17" s="49"/>
      <c r="C17" s="52"/>
      <c r="D17" s="52">
        <v>9</v>
      </c>
      <c r="E17" s="65"/>
      <c r="F17" s="191">
        <f t="shared" si="3"/>
        <v>750</v>
      </c>
      <c r="G17" s="192"/>
      <c r="H17" s="192">
        <f t="shared" si="1"/>
        <v>743</v>
      </c>
      <c r="I17" s="192"/>
      <c r="J17" s="210">
        <f t="shared" si="4"/>
        <v>742</v>
      </c>
      <c r="K17" s="211"/>
      <c r="L17" s="208">
        <f t="shared" si="2"/>
        <v>731</v>
      </c>
      <c r="M17" s="209"/>
      <c r="N17" s="178">
        <v>420</v>
      </c>
      <c r="O17" s="178"/>
      <c r="P17" s="178">
        <v>415</v>
      </c>
      <c r="Q17" s="178"/>
      <c r="R17" s="132">
        <v>120</v>
      </c>
      <c r="S17" s="156">
        <v>116</v>
      </c>
      <c r="T17" s="132">
        <v>60</v>
      </c>
      <c r="U17" s="133"/>
      <c r="V17" s="133"/>
      <c r="W17" s="134">
        <v>59</v>
      </c>
      <c r="X17" s="135" t="s">
        <v>60</v>
      </c>
      <c r="Y17" s="135" t="s">
        <v>60</v>
      </c>
      <c r="Z17" s="135" t="s">
        <v>98</v>
      </c>
      <c r="AA17" s="135" t="s">
        <v>98</v>
      </c>
      <c r="AB17" s="132">
        <v>120</v>
      </c>
      <c r="AC17" s="132">
        <v>119</v>
      </c>
      <c r="AD17" s="134">
        <v>22</v>
      </c>
      <c r="AE17" s="134">
        <v>22</v>
      </c>
      <c r="AF17" s="136" t="s">
        <v>98</v>
      </c>
      <c r="AG17" s="136" t="s">
        <v>98</v>
      </c>
      <c r="AH17" s="134">
        <v>8</v>
      </c>
      <c r="AI17" s="134">
        <v>8</v>
      </c>
      <c r="AJ17" s="229">
        <v>4</v>
      </c>
      <c r="AK17" s="230"/>
    </row>
    <row r="18" spans="2:37" s="7" customFormat="1" ht="18" customHeight="1">
      <c r="B18" s="49"/>
      <c r="C18" s="52"/>
      <c r="D18" s="52">
        <v>10</v>
      </c>
      <c r="E18" s="65"/>
      <c r="F18" s="191">
        <f t="shared" si="3"/>
        <v>758</v>
      </c>
      <c r="G18" s="192"/>
      <c r="H18" s="192">
        <f t="shared" si="1"/>
        <v>755</v>
      </c>
      <c r="I18" s="192"/>
      <c r="J18" s="210">
        <f t="shared" si="4"/>
        <v>750</v>
      </c>
      <c r="K18" s="211"/>
      <c r="L18" s="208">
        <f t="shared" si="2"/>
        <v>745</v>
      </c>
      <c r="M18" s="209"/>
      <c r="N18" s="178">
        <v>430</v>
      </c>
      <c r="O18" s="178"/>
      <c r="P18" s="178">
        <v>428</v>
      </c>
      <c r="Q18" s="178"/>
      <c r="R18" s="132">
        <v>116</v>
      </c>
      <c r="S18" s="156">
        <v>116</v>
      </c>
      <c r="T18" s="132">
        <v>62</v>
      </c>
      <c r="U18" s="133"/>
      <c r="V18" s="133"/>
      <c r="W18" s="134">
        <v>62</v>
      </c>
      <c r="X18" s="135" t="s">
        <v>60</v>
      </c>
      <c r="Y18" s="135" t="s">
        <v>60</v>
      </c>
      <c r="Z18" s="135" t="s">
        <v>98</v>
      </c>
      <c r="AA18" s="135" t="s">
        <v>98</v>
      </c>
      <c r="AB18" s="132">
        <v>124</v>
      </c>
      <c r="AC18" s="132">
        <v>123</v>
      </c>
      <c r="AD18" s="134">
        <v>18</v>
      </c>
      <c r="AE18" s="134">
        <v>16</v>
      </c>
      <c r="AF18" s="136" t="s">
        <v>98</v>
      </c>
      <c r="AG18" s="136" t="s">
        <v>98</v>
      </c>
      <c r="AH18" s="134">
        <v>8</v>
      </c>
      <c r="AI18" s="134">
        <v>8</v>
      </c>
      <c r="AJ18" s="229">
        <v>2</v>
      </c>
      <c r="AK18" s="230"/>
    </row>
    <row r="19" spans="2:37" s="7" customFormat="1" ht="18" customHeight="1">
      <c r="B19" s="49"/>
      <c r="C19" s="52"/>
      <c r="D19" s="52">
        <v>11</v>
      </c>
      <c r="E19" s="65"/>
      <c r="F19" s="191">
        <f t="shared" si="3"/>
        <v>662</v>
      </c>
      <c r="G19" s="192"/>
      <c r="H19" s="192">
        <f t="shared" si="1"/>
        <v>663</v>
      </c>
      <c r="I19" s="192"/>
      <c r="J19" s="210">
        <f t="shared" si="4"/>
        <v>644</v>
      </c>
      <c r="K19" s="211"/>
      <c r="L19" s="208">
        <f t="shared" si="2"/>
        <v>644</v>
      </c>
      <c r="M19" s="209"/>
      <c r="N19" s="178">
        <v>416</v>
      </c>
      <c r="O19" s="178"/>
      <c r="P19" s="178">
        <v>416</v>
      </c>
      <c r="Q19" s="178"/>
      <c r="R19" s="132">
        <v>30</v>
      </c>
      <c r="S19" s="156">
        <v>30</v>
      </c>
      <c r="T19" s="132">
        <v>60</v>
      </c>
      <c r="U19" s="133"/>
      <c r="V19" s="133"/>
      <c r="W19" s="134">
        <v>60</v>
      </c>
      <c r="X19" s="135" t="s">
        <v>60</v>
      </c>
      <c r="Y19" s="135" t="s">
        <v>60</v>
      </c>
      <c r="Z19" s="135" t="s">
        <v>98</v>
      </c>
      <c r="AA19" s="135" t="s">
        <v>98</v>
      </c>
      <c r="AB19" s="132">
        <v>120</v>
      </c>
      <c r="AC19" s="132">
        <v>120</v>
      </c>
      <c r="AD19" s="134">
        <v>18</v>
      </c>
      <c r="AE19" s="134">
        <v>18</v>
      </c>
      <c r="AF19" s="136">
        <v>8</v>
      </c>
      <c r="AG19" s="136">
        <v>8</v>
      </c>
      <c r="AH19" s="134">
        <v>10</v>
      </c>
      <c r="AI19" s="134">
        <v>10</v>
      </c>
      <c r="AJ19" s="229">
        <v>1</v>
      </c>
      <c r="AK19" s="230"/>
    </row>
    <row r="20" spans="2:37" s="7" customFormat="1" ht="18" customHeight="1">
      <c r="B20" s="49"/>
      <c r="C20" s="52"/>
      <c r="D20" s="52">
        <v>12</v>
      </c>
      <c r="E20" s="65"/>
      <c r="F20" s="191">
        <f t="shared" si="3"/>
        <v>670</v>
      </c>
      <c r="G20" s="192"/>
      <c r="H20" s="192">
        <f t="shared" si="1"/>
        <v>660</v>
      </c>
      <c r="I20" s="192"/>
      <c r="J20" s="210">
        <f t="shared" si="4"/>
        <v>644</v>
      </c>
      <c r="K20" s="211"/>
      <c r="L20" s="208">
        <f t="shared" si="2"/>
        <v>630</v>
      </c>
      <c r="M20" s="209"/>
      <c r="N20" s="178">
        <v>434</v>
      </c>
      <c r="O20" s="178"/>
      <c r="P20" s="178">
        <v>426</v>
      </c>
      <c r="Q20" s="178"/>
      <c r="R20" s="135" t="s">
        <v>98</v>
      </c>
      <c r="S20" s="135" t="s">
        <v>60</v>
      </c>
      <c r="T20" s="136">
        <v>62</v>
      </c>
      <c r="U20" s="133"/>
      <c r="V20" s="133"/>
      <c r="W20" s="134">
        <v>58</v>
      </c>
      <c r="X20" s="135" t="s">
        <v>60</v>
      </c>
      <c r="Y20" s="135" t="s">
        <v>60</v>
      </c>
      <c r="Z20" s="135" t="s">
        <v>98</v>
      </c>
      <c r="AA20" s="135" t="s">
        <v>98</v>
      </c>
      <c r="AB20" s="132">
        <v>124</v>
      </c>
      <c r="AC20" s="132">
        <v>124</v>
      </c>
      <c r="AD20" s="134">
        <v>24</v>
      </c>
      <c r="AE20" s="134">
        <v>22</v>
      </c>
      <c r="AF20" s="136">
        <v>18</v>
      </c>
      <c r="AG20" s="136">
        <v>18</v>
      </c>
      <c r="AH20" s="134">
        <v>8</v>
      </c>
      <c r="AI20" s="134">
        <v>8</v>
      </c>
      <c r="AJ20" s="229">
        <v>4</v>
      </c>
      <c r="AK20" s="230"/>
    </row>
    <row r="21" spans="2:37" s="7" customFormat="1" ht="18" customHeight="1">
      <c r="B21" s="241" t="s">
        <v>87</v>
      </c>
      <c r="C21" s="242"/>
      <c r="D21" s="48" t="s">
        <v>58</v>
      </c>
      <c r="E21" s="45" t="s">
        <v>8</v>
      </c>
      <c r="F21" s="191">
        <f t="shared" si="3"/>
        <v>674</v>
      </c>
      <c r="G21" s="192"/>
      <c r="H21" s="192">
        <f t="shared" si="1"/>
        <v>658</v>
      </c>
      <c r="I21" s="192"/>
      <c r="J21" s="210">
        <f>SUM(N21,R21,T21,X21,Z21,AB21,AD21)</f>
        <v>646</v>
      </c>
      <c r="K21" s="211"/>
      <c r="L21" s="208">
        <f t="shared" si="2"/>
        <v>628</v>
      </c>
      <c r="M21" s="209"/>
      <c r="N21" s="178">
        <v>434</v>
      </c>
      <c r="O21" s="178"/>
      <c r="P21" s="178">
        <v>424</v>
      </c>
      <c r="Q21" s="178"/>
      <c r="R21" s="135" t="s">
        <v>98</v>
      </c>
      <c r="S21" s="135" t="s">
        <v>60</v>
      </c>
      <c r="T21" s="136">
        <v>62</v>
      </c>
      <c r="U21" s="133"/>
      <c r="V21" s="133"/>
      <c r="W21" s="134">
        <v>60</v>
      </c>
      <c r="X21" s="135" t="s">
        <v>60</v>
      </c>
      <c r="Y21" s="135" t="s">
        <v>60</v>
      </c>
      <c r="Z21" s="135" t="s">
        <v>98</v>
      </c>
      <c r="AA21" s="135" t="s">
        <v>98</v>
      </c>
      <c r="AB21" s="132">
        <v>124</v>
      </c>
      <c r="AC21" s="132">
        <v>120</v>
      </c>
      <c r="AD21" s="134">
        <v>26</v>
      </c>
      <c r="AE21" s="134">
        <v>24</v>
      </c>
      <c r="AF21" s="136">
        <v>18</v>
      </c>
      <c r="AG21" s="136">
        <v>18</v>
      </c>
      <c r="AH21" s="134">
        <v>10</v>
      </c>
      <c r="AI21" s="134">
        <v>10</v>
      </c>
      <c r="AJ21" s="229">
        <v>2</v>
      </c>
      <c r="AK21" s="230"/>
    </row>
    <row r="22" spans="4:37" s="7" customFormat="1" ht="18" customHeight="1">
      <c r="D22" s="52">
        <v>2</v>
      </c>
      <c r="E22" s="65"/>
      <c r="F22" s="191">
        <f t="shared" si="3"/>
        <v>608</v>
      </c>
      <c r="G22" s="192"/>
      <c r="H22" s="192">
        <f t="shared" si="1"/>
        <v>621</v>
      </c>
      <c r="I22" s="192"/>
      <c r="J22" s="210">
        <f>SUM(N22,R22,W22,X22,Z22,AB22,AD22)</f>
        <v>584</v>
      </c>
      <c r="K22" s="211"/>
      <c r="L22" s="208">
        <f t="shared" si="2"/>
        <v>584</v>
      </c>
      <c r="M22" s="209"/>
      <c r="N22" s="178">
        <v>392</v>
      </c>
      <c r="O22" s="178"/>
      <c r="P22" s="178">
        <v>392</v>
      </c>
      <c r="Q22" s="178"/>
      <c r="R22" s="135" t="s">
        <v>98</v>
      </c>
      <c r="S22" s="135" t="s">
        <v>60</v>
      </c>
      <c r="T22" s="136">
        <v>56</v>
      </c>
      <c r="U22" s="133"/>
      <c r="V22" s="133"/>
      <c r="W22" s="134">
        <v>56</v>
      </c>
      <c r="X22" s="135" t="s">
        <v>60</v>
      </c>
      <c r="Y22" s="135" t="s">
        <v>60</v>
      </c>
      <c r="Z22" s="135" t="s">
        <v>98</v>
      </c>
      <c r="AA22" s="135" t="s">
        <v>98</v>
      </c>
      <c r="AB22" s="132">
        <v>136</v>
      </c>
      <c r="AC22" s="132">
        <v>136</v>
      </c>
      <c r="AD22" s="135" t="s">
        <v>98</v>
      </c>
      <c r="AE22" s="135" t="s">
        <v>98</v>
      </c>
      <c r="AF22" s="136">
        <v>16</v>
      </c>
      <c r="AG22" s="136">
        <v>16</v>
      </c>
      <c r="AH22" s="134">
        <v>8</v>
      </c>
      <c r="AI22" s="134">
        <v>8</v>
      </c>
      <c r="AJ22" s="229">
        <v>13</v>
      </c>
      <c r="AK22" s="230"/>
    </row>
    <row r="23" spans="2:43" s="7" customFormat="1" ht="18" customHeight="1">
      <c r="B23" s="53"/>
      <c r="C23" s="54"/>
      <c r="D23" s="54">
        <v>3</v>
      </c>
      <c r="E23" s="66"/>
      <c r="F23" s="189">
        <f t="shared" si="3"/>
        <v>706</v>
      </c>
      <c r="G23" s="190"/>
      <c r="H23" s="190">
        <f t="shared" si="1"/>
        <v>703</v>
      </c>
      <c r="I23" s="190"/>
      <c r="J23" s="227">
        <f>SUM(N23,R23,W23,X23,Z23,AB23,AD23)</f>
        <v>680</v>
      </c>
      <c r="K23" s="228"/>
      <c r="L23" s="232">
        <f t="shared" si="2"/>
        <v>676</v>
      </c>
      <c r="M23" s="233"/>
      <c r="N23" s="213">
        <v>434</v>
      </c>
      <c r="O23" s="213"/>
      <c r="P23" s="213">
        <v>432</v>
      </c>
      <c r="Q23" s="213"/>
      <c r="R23" s="141" t="s">
        <v>98</v>
      </c>
      <c r="S23" s="141" t="s">
        <v>60</v>
      </c>
      <c r="T23" s="138">
        <v>62</v>
      </c>
      <c r="U23" s="139"/>
      <c r="V23" s="139"/>
      <c r="W23" s="140">
        <v>62</v>
      </c>
      <c r="X23" s="141" t="s">
        <v>60</v>
      </c>
      <c r="Y23" s="141" t="s">
        <v>60</v>
      </c>
      <c r="Z23" s="141" t="s">
        <v>98</v>
      </c>
      <c r="AA23" s="141" t="s">
        <v>98</v>
      </c>
      <c r="AB23" s="142">
        <v>184</v>
      </c>
      <c r="AC23" s="142">
        <v>182</v>
      </c>
      <c r="AD23" s="141" t="s">
        <v>98</v>
      </c>
      <c r="AE23" s="141" t="s">
        <v>98</v>
      </c>
      <c r="AF23" s="138">
        <v>18</v>
      </c>
      <c r="AG23" s="138">
        <v>18</v>
      </c>
      <c r="AH23" s="140">
        <v>8</v>
      </c>
      <c r="AI23" s="140">
        <v>8</v>
      </c>
      <c r="AJ23" s="234">
        <v>1</v>
      </c>
      <c r="AK23" s="235"/>
      <c r="AM23" s="19"/>
      <c r="AN23" s="20"/>
      <c r="AP23" s="19"/>
      <c r="AQ23" s="20"/>
    </row>
    <row r="24" spans="2:37" s="7" customFormat="1" ht="15" customHeight="1">
      <c r="B24" s="9" t="s">
        <v>9</v>
      </c>
      <c r="C24" s="9"/>
      <c r="D24" s="14"/>
      <c r="K24" s="70"/>
      <c r="M24" s="71"/>
      <c r="P24" s="10"/>
      <c r="Q24" s="10"/>
      <c r="U24" s="10"/>
      <c r="V24" s="10"/>
      <c r="AK24" s="8" t="s">
        <v>27</v>
      </c>
    </row>
    <row r="25" spans="2:22" s="7" customFormat="1" ht="15" customHeight="1">
      <c r="B25" s="9" t="s">
        <v>10</v>
      </c>
      <c r="C25" s="9"/>
      <c r="D25" s="14"/>
      <c r="P25" s="10"/>
      <c r="Q25" s="10"/>
      <c r="U25" s="10"/>
      <c r="V25" s="10"/>
    </row>
    <row r="26" spans="2:22" s="7" customFormat="1" ht="15" customHeight="1">
      <c r="B26" s="9" t="s">
        <v>69</v>
      </c>
      <c r="C26" s="9"/>
      <c r="D26" s="14"/>
      <c r="P26" s="10"/>
      <c r="Q26" s="10"/>
      <c r="U26" s="10"/>
      <c r="V26" s="10"/>
    </row>
    <row r="27" spans="2:22" ht="15" customHeight="1">
      <c r="B27" s="9"/>
      <c r="U27" s="10"/>
      <c r="V27" s="10"/>
    </row>
    <row r="28" spans="21:22" ht="15" customHeight="1">
      <c r="U28" s="10"/>
      <c r="V28" s="10"/>
    </row>
    <row r="29" spans="15:23" ht="15" customHeight="1">
      <c r="O29" s="12"/>
      <c r="P29" s="12"/>
      <c r="Q29" s="12"/>
      <c r="T29" s="12" t="s">
        <v>53</v>
      </c>
      <c r="U29" s="10"/>
      <c r="V29" s="10"/>
      <c r="W29" s="13" t="s">
        <v>7</v>
      </c>
    </row>
    <row r="30" spans="2:32" s="7" customFormat="1" ht="15" customHeight="1" thickBot="1">
      <c r="B30" s="9" t="s">
        <v>2</v>
      </c>
      <c r="C30" s="9"/>
      <c r="D30" s="14"/>
      <c r="P30" s="10"/>
      <c r="Q30" s="10"/>
      <c r="U30" s="10"/>
      <c r="V30" s="10"/>
      <c r="AF30" s="36"/>
    </row>
    <row r="31" spans="2:42" s="7" customFormat="1" ht="18" customHeight="1" thickTop="1">
      <c r="B31" s="223" t="s">
        <v>80</v>
      </c>
      <c r="C31" s="224"/>
      <c r="D31" s="224"/>
      <c r="E31" s="216" t="s">
        <v>32</v>
      </c>
      <c r="F31" s="217"/>
      <c r="G31" s="218"/>
      <c r="H31" s="28"/>
      <c r="I31" s="15"/>
      <c r="J31" s="15"/>
      <c r="K31" s="15" t="s">
        <v>23</v>
      </c>
      <c r="L31" s="15"/>
      <c r="M31" s="15" t="s">
        <v>24</v>
      </c>
      <c r="N31" s="15"/>
      <c r="O31" s="15" t="s">
        <v>25</v>
      </c>
      <c r="P31" s="28"/>
      <c r="Q31" s="28"/>
      <c r="R31" s="28"/>
      <c r="S31" s="15"/>
      <c r="T31" s="15"/>
      <c r="U31" s="10"/>
      <c r="V31" s="165"/>
      <c r="W31" s="15"/>
      <c r="X31" s="15"/>
      <c r="Y31" s="15" t="s">
        <v>114</v>
      </c>
      <c r="Z31" s="38" t="s">
        <v>50</v>
      </c>
      <c r="AA31" s="15"/>
      <c r="AB31" s="38" t="s">
        <v>51</v>
      </c>
      <c r="AC31" s="15"/>
      <c r="AD31" s="38" t="s">
        <v>52</v>
      </c>
      <c r="AE31" s="41" t="s">
        <v>115</v>
      </c>
      <c r="AF31" s="15"/>
      <c r="AG31" s="170"/>
      <c r="AH31" s="171" t="s">
        <v>26</v>
      </c>
      <c r="AI31" s="172"/>
      <c r="AJ31" s="172"/>
      <c r="AK31" s="172"/>
      <c r="AL31" s="172"/>
      <c r="AM31" s="173"/>
      <c r="AN31" s="216" t="s">
        <v>18</v>
      </c>
      <c r="AO31" s="217"/>
      <c r="AP31" s="217"/>
    </row>
    <row r="32" spans="2:42" s="7" customFormat="1" ht="18" customHeight="1">
      <c r="B32" s="176"/>
      <c r="C32" s="225"/>
      <c r="D32" s="225"/>
      <c r="E32" s="219"/>
      <c r="F32" s="220"/>
      <c r="G32" s="221"/>
      <c r="H32" s="221" t="s">
        <v>33</v>
      </c>
      <c r="I32" s="226"/>
      <c r="J32" s="226"/>
      <c r="K32" s="226" t="s">
        <v>15</v>
      </c>
      <c r="L32" s="226"/>
      <c r="M32" s="226"/>
      <c r="N32" s="222" t="s">
        <v>30</v>
      </c>
      <c r="O32" s="222"/>
      <c r="P32" s="222"/>
      <c r="Q32" s="174" t="s">
        <v>105</v>
      </c>
      <c r="R32" s="175"/>
      <c r="S32" s="176"/>
      <c r="T32" s="32" t="s">
        <v>108</v>
      </c>
      <c r="U32" s="10"/>
      <c r="V32" s="82"/>
      <c r="W32" s="239" t="s">
        <v>109</v>
      </c>
      <c r="X32" s="240"/>
      <c r="Y32" s="174" t="s">
        <v>44</v>
      </c>
      <c r="Z32" s="175"/>
      <c r="AA32" s="176"/>
      <c r="AB32" s="174" t="s">
        <v>75</v>
      </c>
      <c r="AC32" s="175"/>
      <c r="AD32" s="176"/>
      <c r="AE32" s="174" t="s">
        <v>16</v>
      </c>
      <c r="AF32" s="175"/>
      <c r="AG32" s="176"/>
      <c r="AH32" s="174" t="s">
        <v>14</v>
      </c>
      <c r="AI32" s="175"/>
      <c r="AJ32" s="176"/>
      <c r="AK32" s="174" t="s">
        <v>100</v>
      </c>
      <c r="AL32" s="175"/>
      <c r="AM32" s="176"/>
      <c r="AN32" s="219"/>
      <c r="AO32" s="220"/>
      <c r="AP32" s="220"/>
    </row>
    <row r="33" spans="2:42" s="7" customFormat="1" ht="18" customHeight="1">
      <c r="B33" s="176"/>
      <c r="C33" s="225"/>
      <c r="D33" s="225"/>
      <c r="E33" s="81" t="s">
        <v>3</v>
      </c>
      <c r="F33" s="30" t="s">
        <v>4</v>
      </c>
      <c r="G33" s="30" t="s">
        <v>5</v>
      </c>
      <c r="H33" s="31" t="s">
        <v>3</v>
      </c>
      <c r="I33" s="30" t="s">
        <v>4</v>
      </c>
      <c r="J33" s="30" t="s">
        <v>5</v>
      </c>
      <c r="K33" s="30" t="s">
        <v>3</v>
      </c>
      <c r="L33" s="30" t="s">
        <v>4</v>
      </c>
      <c r="M33" s="30" t="s">
        <v>5</v>
      </c>
      <c r="N33" s="30" t="s">
        <v>3</v>
      </c>
      <c r="O33" s="30" t="s">
        <v>4</v>
      </c>
      <c r="P33" s="30" t="s">
        <v>5</v>
      </c>
      <c r="Q33" s="32" t="s">
        <v>3</v>
      </c>
      <c r="R33" s="32" t="s">
        <v>4</v>
      </c>
      <c r="S33" s="30" t="s">
        <v>5</v>
      </c>
      <c r="T33" s="30" t="s">
        <v>3</v>
      </c>
      <c r="U33" s="10"/>
      <c r="V33" s="17"/>
      <c r="W33" s="31" t="s">
        <v>4</v>
      </c>
      <c r="X33" s="30" t="s">
        <v>5</v>
      </c>
      <c r="Y33" s="30" t="s">
        <v>3</v>
      </c>
      <c r="Z33" s="30" t="s">
        <v>4</v>
      </c>
      <c r="AA33" s="30" t="s">
        <v>5</v>
      </c>
      <c r="AB33" s="30" t="s">
        <v>3</v>
      </c>
      <c r="AC33" s="30" t="s">
        <v>4</v>
      </c>
      <c r="AD33" s="30" t="s">
        <v>5</v>
      </c>
      <c r="AE33" s="30" t="s">
        <v>3</v>
      </c>
      <c r="AF33" s="30" t="s">
        <v>4</v>
      </c>
      <c r="AG33" s="30" t="s">
        <v>5</v>
      </c>
      <c r="AH33" s="30" t="s">
        <v>3</v>
      </c>
      <c r="AI33" s="30" t="s">
        <v>4</v>
      </c>
      <c r="AJ33" s="32" t="s">
        <v>5</v>
      </c>
      <c r="AK33" s="30" t="s">
        <v>3</v>
      </c>
      <c r="AL33" s="30" t="s">
        <v>4</v>
      </c>
      <c r="AM33" s="32" t="s">
        <v>5</v>
      </c>
      <c r="AN33" s="30" t="s">
        <v>3</v>
      </c>
      <c r="AO33" s="30" t="s">
        <v>4</v>
      </c>
      <c r="AP33" s="32" t="s">
        <v>5</v>
      </c>
    </row>
    <row r="34" spans="2:42" s="7" customFormat="1" ht="18" customHeight="1">
      <c r="B34" s="18" t="s">
        <v>88</v>
      </c>
      <c r="C34" s="33" t="s">
        <v>19</v>
      </c>
      <c r="D34" s="34" t="s">
        <v>91</v>
      </c>
      <c r="E34" s="161">
        <v>1147531</v>
      </c>
      <c r="F34" s="46">
        <v>560496</v>
      </c>
      <c r="G34" s="46">
        <v>587035</v>
      </c>
      <c r="H34" s="46">
        <v>1075212</v>
      </c>
      <c r="I34" s="46">
        <v>524461</v>
      </c>
      <c r="J34" s="46">
        <v>550751</v>
      </c>
      <c r="K34" s="46">
        <v>954863</v>
      </c>
      <c r="L34" s="46">
        <v>463536</v>
      </c>
      <c r="M34" s="46">
        <v>491327</v>
      </c>
      <c r="N34" s="46">
        <v>30376</v>
      </c>
      <c r="O34" s="46">
        <v>16964</v>
      </c>
      <c r="P34" s="46">
        <v>13412</v>
      </c>
      <c r="Q34" s="46">
        <v>62916</v>
      </c>
      <c r="R34" s="46">
        <v>30671</v>
      </c>
      <c r="S34" s="46">
        <v>32245</v>
      </c>
      <c r="T34" s="46">
        <v>12479</v>
      </c>
      <c r="U34" s="80"/>
      <c r="V34" s="46"/>
      <c r="W34" s="46">
        <v>6071</v>
      </c>
      <c r="X34" s="46">
        <v>6408</v>
      </c>
      <c r="Y34" s="76">
        <v>4364</v>
      </c>
      <c r="Z34" s="76">
        <v>2072</v>
      </c>
      <c r="AA34" s="76">
        <v>2292</v>
      </c>
      <c r="AB34" s="101" t="s">
        <v>60</v>
      </c>
      <c r="AC34" s="101" t="s">
        <v>60</v>
      </c>
      <c r="AD34" s="101" t="s">
        <v>60</v>
      </c>
      <c r="AE34" s="46">
        <v>10214</v>
      </c>
      <c r="AF34" s="46">
        <v>5147</v>
      </c>
      <c r="AG34" s="46">
        <v>5067</v>
      </c>
      <c r="AH34" s="46">
        <v>22692</v>
      </c>
      <c r="AI34" s="46">
        <v>11279</v>
      </c>
      <c r="AJ34" s="46">
        <v>11413</v>
      </c>
      <c r="AK34" s="101" t="s">
        <v>61</v>
      </c>
      <c r="AL34" s="101" t="s">
        <v>61</v>
      </c>
      <c r="AM34" s="101" t="s">
        <v>61</v>
      </c>
      <c r="AN34" s="46">
        <v>49627</v>
      </c>
      <c r="AO34" s="46">
        <v>24756</v>
      </c>
      <c r="AP34" s="46">
        <v>24871</v>
      </c>
    </row>
    <row r="35" spans="2:42" s="7" customFormat="1" ht="18" customHeight="1">
      <c r="B35" s="34" t="s">
        <v>93</v>
      </c>
      <c r="C35" s="21"/>
      <c r="D35" s="34" t="s">
        <v>96</v>
      </c>
      <c r="E35" s="157">
        <v>954346</v>
      </c>
      <c r="F35" s="73">
        <v>471390</v>
      </c>
      <c r="G35" s="73">
        <v>482956</v>
      </c>
      <c r="H35" s="73">
        <v>915836</v>
      </c>
      <c r="I35" s="73">
        <v>452827</v>
      </c>
      <c r="J35" s="73">
        <v>463009</v>
      </c>
      <c r="K35" s="73">
        <v>740299</v>
      </c>
      <c r="L35" s="73">
        <v>363135</v>
      </c>
      <c r="M35" s="73">
        <v>377164</v>
      </c>
      <c r="N35" s="73">
        <v>34669</v>
      </c>
      <c r="O35" s="73">
        <v>18699</v>
      </c>
      <c r="P35" s="73">
        <v>15970</v>
      </c>
      <c r="Q35" s="73">
        <v>57827</v>
      </c>
      <c r="R35" s="73">
        <v>28501</v>
      </c>
      <c r="S35" s="73">
        <v>29326</v>
      </c>
      <c r="T35" s="101" t="s">
        <v>61</v>
      </c>
      <c r="U35" s="80"/>
      <c r="V35" s="112"/>
      <c r="W35" s="112" t="s">
        <v>60</v>
      </c>
      <c r="X35" s="112" t="s">
        <v>60</v>
      </c>
      <c r="Y35" s="73">
        <v>4144</v>
      </c>
      <c r="Z35" s="73">
        <v>1920</v>
      </c>
      <c r="AA35" s="73">
        <v>2224</v>
      </c>
      <c r="AB35" s="46">
        <v>75852</v>
      </c>
      <c r="AC35" s="46">
        <v>39012</v>
      </c>
      <c r="AD35" s="46">
        <v>36840</v>
      </c>
      <c r="AE35" s="73">
        <v>3045</v>
      </c>
      <c r="AF35" s="73">
        <v>1560</v>
      </c>
      <c r="AG35" s="73">
        <v>1485</v>
      </c>
      <c r="AH35" s="73">
        <v>6378</v>
      </c>
      <c r="AI35" s="73">
        <v>3188</v>
      </c>
      <c r="AJ35" s="73">
        <v>3190</v>
      </c>
      <c r="AK35" s="112" t="s">
        <v>61</v>
      </c>
      <c r="AL35" s="112" t="s">
        <v>61</v>
      </c>
      <c r="AM35" s="112" t="s">
        <v>61</v>
      </c>
      <c r="AN35" s="73">
        <v>32132</v>
      </c>
      <c r="AO35" s="73">
        <v>15375</v>
      </c>
      <c r="AP35" s="73">
        <v>16757</v>
      </c>
    </row>
    <row r="36" spans="2:42" s="22" customFormat="1" ht="18" customHeight="1">
      <c r="B36" s="35" t="s">
        <v>94</v>
      </c>
      <c r="C36" s="23"/>
      <c r="D36" s="35" t="s">
        <v>95</v>
      </c>
      <c r="E36" s="162">
        <f>SUM(F36:G36)</f>
        <v>1056513</v>
      </c>
      <c r="F36" s="91">
        <f>SUM(I36,AI36,AL36,AO36)</f>
        <v>512794</v>
      </c>
      <c r="G36" s="115">
        <f>SUM(J36,AJ36,AM36,AP36)</f>
        <v>543719</v>
      </c>
      <c r="H36" s="91">
        <f>SUM(I36:J36)</f>
        <v>1014586</v>
      </c>
      <c r="I36" s="91">
        <f>SUM(L36,O36,R36,W36,Z36,AC36,AF36)</f>
        <v>492441</v>
      </c>
      <c r="J36" s="91">
        <f>SUM(M36,P36,S36,X36,AA36,AD36,AG36)</f>
        <v>522145</v>
      </c>
      <c r="K36" s="143">
        <f>SUM(L36:M36)</f>
        <v>752061</v>
      </c>
      <c r="L36" s="143">
        <f>SUM(L38:L49)</f>
        <v>361308</v>
      </c>
      <c r="M36" s="143">
        <f>SUM(M38:M49)</f>
        <v>390753</v>
      </c>
      <c r="N36" s="143">
        <f aca="true" t="shared" si="5" ref="N36:N43">SUM(O36:P36)</f>
        <v>53632</v>
      </c>
      <c r="O36" s="143">
        <f>SUM(O38:O49)</f>
        <v>29955</v>
      </c>
      <c r="P36" s="143">
        <f>SUM(P38:P49)</f>
        <v>23677</v>
      </c>
      <c r="Q36" s="143">
        <f>SUM(R36:S36)</f>
        <v>64038</v>
      </c>
      <c r="R36" s="143">
        <v>25886</v>
      </c>
      <c r="S36" s="143">
        <v>38152</v>
      </c>
      <c r="T36" s="169" t="s">
        <v>60</v>
      </c>
      <c r="U36" s="144"/>
      <c r="V36" s="145"/>
      <c r="W36" s="145" t="s">
        <v>60</v>
      </c>
      <c r="X36" s="145" t="s">
        <v>60</v>
      </c>
      <c r="Y36" s="145" t="s">
        <v>60</v>
      </c>
      <c r="Z36" s="145" t="s">
        <v>60</v>
      </c>
      <c r="AA36" s="145" t="s">
        <v>60</v>
      </c>
      <c r="AB36" s="143">
        <f>SUM(AC36:AD36)</f>
        <v>142629</v>
      </c>
      <c r="AC36" s="143">
        <f>SUM(AC38:AC49)</f>
        <v>74160</v>
      </c>
      <c r="AD36" s="143">
        <f>SUM(AD38:AD49)</f>
        <v>68469</v>
      </c>
      <c r="AE36" s="143">
        <f>SUM(AF36:AG36)</f>
        <v>2226</v>
      </c>
      <c r="AF36" s="143">
        <f>SUM(AF38:AF49)</f>
        <v>1132</v>
      </c>
      <c r="AG36" s="143">
        <f>SUM(AG38:AG49)</f>
        <v>1094</v>
      </c>
      <c r="AH36" s="143">
        <f>SUM(AI36:AJ36)</f>
        <v>14115</v>
      </c>
      <c r="AI36" s="143">
        <f>SUM(AI38:AI49)</f>
        <v>7052</v>
      </c>
      <c r="AJ36" s="143">
        <f>SUM(AJ38:AJ49)</f>
        <v>7063</v>
      </c>
      <c r="AK36" s="143">
        <f>SUM(AL36:AM36)</f>
        <v>10464</v>
      </c>
      <c r="AL36" s="143">
        <f>SUM(AL38:AL49)</f>
        <v>4940</v>
      </c>
      <c r="AM36" s="146">
        <f>SUM(AM38:AM49)</f>
        <v>5524</v>
      </c>
      <c r="AN36" s="143">
        <f>SUM(AO36:AP36)</f>
        <v>17348</v>
      </c>
      <c r="AO36" s="143">
        <f>SUM(AO38:AO49)</f>
        <v>8361</v>
      </c>
      <c r="AP36" s="146">
        <f>SUM(AP38:AP49)</f>
        <v>8987</v>
      </c>
    </row>
    <row r="37" spans="2:42" s="22" customFormat="1" ht="9" customHeight="1">
      <c r="B37" s="35"/>
      <c r="C37" s="23"/>
      <c r="D37" s="35"/>
      <c r="E37" s="159"/>
      <c r="F37" s="91"/>
      <c r="G37" s="91"/>
      <c r="H37" s="91"/>
      <c r="I37" s="91"/>
      <c r="J37" s="91"/>
      <c r="K37" s="143"/>
      <c r="L37" s="143"/>
      <c r="M37" s="143"/>
      <c r="N37" s="143"/>
      <c r="O37" s="143"/>
      <c r="P37" s="143"/>
      <c r="Q37" s="143"/>
      <c r="R37" s="143"/>
      <c r="S37" s="143"/>
      <c r="T37" s="169"/>
      <c r="U37" s="144"/>
      <c r="V37" s="130"/>
      <c r="W37" s="130"/>
      <c r="X37" s="130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6"/>
      <c r="AN37" s="143"/>
      <c r="AO37" s="143"/>
      <c r="AP37" s="146"/>
    </row>
    <row r="38" spans="2:42" s="7" customFormat="1" ht="18" customHeight="1">
      <c r="B38" s="18" t="s">
        <v>74</v>
      </c>
      <c r="C38" s="34" t="s">
        <v>57</v>
      </c>
      <c r="D38" s="10" t="s">
        <v>8</v>
      </c>
      <c r="E38" s="163">
        <f aca="true" t="shared" si="6" ref="E38:E49">SUM(F38:G38)</f>
        <v>59572</v>
      </c>
      <c r="F38" s="92">
        <f aca="true" t="shared" si="7" ref="F38:F49">SUM(I38,AI38,AL38,AO38)</f>
        <v>28015</v>
      </c>
      <c r="G38" s="92">
        <f aca="true" t="shared" si="8" ref="G38:G49">SUM(J38,AJ38,AM38,AP38)</f>
        <v>31557</v>
      </c>
      <c r="H38" s="93">
        <f aca="true" t="shared" si="9" ref="H38:H49">SUM(I38:J38)</f>
        <v>58312</v>
      </c>
      <c r="I38" s="92">
        <f>SUM(L38,O38,R38,W38,Z38,AC38,AF38)</f>
        <v>27466</v>
      </c>
      <c r="J38" s="92">
        <f aca="true" t="shared" si="10" ref="J38:J49">SUM(M38,P38,S38,X38,AA38,AD38,AG38)</f>
        <v>30846</v>
      </c>
      <c r="K38" s="147">
        <f aca="true" t="shared" si="11" ref="K38:K49">SUM(L38:M38)</f>
        <v>43375</v>
      </c>
      <c r="L38" s="147">
        <v>20353</v>
      </c>
      <c r="M38" s="147">
        <v>23022</v>
      </c>
      <c r="N38" s="147">
        <f>SUM(O38:P38)</f>
        <v>409</v>
      </c>
      <c r="O38" s="147">
        <v>180</v>
      </c>
      <c r="P38" s="147">
        <v>229</v>
      </c>
      <c r="Q38" s="147">
        <f>SUM(R38:S38)</f>
        <v>3965</v>
      </c>
      <c r="R38" s="147">
        <v>1740</v>
      </c>
      <c r="S38" s="147">
        <v>2225</v>
      </c>
      <c r="T38" s="149" t="s">
        <v>60</v>
      </c>
      <c r="U38" s="148"/>
      <c r="V38" s="149"/>
      <c r="W38" s="149" t="s">
        <v>60</v>
      </c>
      <c r="X38" s="149" t="s">
        <v>60</v>
      </c>
      <c r="Y38" s="149" t="s">
        <v>60</v>
      </c>
      <c r="Z38" s="149" t="s">
        <v>60</v>
      </c>
      <c r="AA38" s="149" t="s">
        <v>60</v>
      </c>
      <c r="AB38" s="147">
        <f aca="true" t="shared" si="12" ref="AB38:AB43">SUM(AC38:AD38)</f>
        <v>10563</v>
      </c>
      <c r="AC38" s="147">
        <v>5193</v>
      </c>
      <c r="AD38" s="147">
        <v>5370</v>
      </c>
      <c r="AE38" s="149" t="s">
        <v>60</v>
      </c>
      <c r="AF38" s="149" t="s">
        <v>98</v>
      </c>
      <c r="AG38" s="149" t="s">
        <v>98</v>
      </c>
      <c r="AH38" s="149" t="s">
        <v>60</v>
      </c>
      <c r="AI38" s="149" t="s">
        <v>98</v>
      </c>
      <c r="AJ38" s="149" t="s">
        <v>98</v>
      </c>
      <c r="AK38" s="149" t="s">
        <v>60</v>
      </c>
      <c r="AL38" s="149" t="s">
        <v>98</v>
      </c>
      <c r="AM38" s="149" t="s">
        <v>98</v>
      </c>
      <c r="AN38" s="147">
        <f>SUM(AO38:AP38)</f>
        <v>1260</v>
      </c>
      <c r="AO38" s="147">
        <v>549</v>
      </c>
      <c r="AP38" s="150">
        <v>711</v>
      </c>
    </row>
    <row r="39" spans="3:42" s="7" customFormat="1" ht="18" customHeight="1">
      <c r="C39" s="18">
        <v>5</v>
      </c>
      <c r="D39" s="67"/>
      <c r="E39" s="163">
        <f t="shared" si="6"/>
        <v>77441</v>
      </c>
      <c r="F39" s="114">
        <f t="shared" si="7"/>
        <v>37282</v>
      </c>
      <c r="G39" s="114">
        <f t="shared" si="8"/>
        <v>40159</v>
      </c>
      <c r="H39" s="93">
        <f t="shared" si="9"/>
        <v>76130</v>
      </c>
      <c r="I39" s="92">
        <f aca="true" t="shared" si="13" ref="I39:I49">SUM(L39,O39,R39,W39,Z39,AC39,AF39)</f>
        <v>36613</v>
      </c>
      <c r="J39" s="92">
        <f t="shared" si="10"/>
        <v>39517</v>
      </c>
      <c r="K39" s="147">
        <f t="shared" si="11"/>
        <v>56493</v>
      </c>
      <c r="L39" s="147">
        <v>26785</v>
      </c>
      <c r="M39" s="147">
        <v>29708</v>
      </c>
      <c r="N39" s="147">
        <f t="shared" si="5"/>
        <v>2982</v>
      </c>
      <c r="O39" s="147">
        <v>1724</v>
      </c>
      <c r="P39" s="147">
        <v>1258</v>
      </c>
      <c r="Q39" s="147">
        <f aca="true" t="shared" si="14" ref="Q39:Q49">SUM(R39:S39)</f>
        <v>5669</v>
      </c>
      <c r="R39" s="147">
        <v>2294</v>
      </c>
      <c r="S39" s="147">
        <v>3375</v>
      </c>
      <c r="T39" s="149" t="s">
        <v>60</v>
      </c>
      <c r="U39" s="148"/>
      <c r="V39" s="149"/>
      <c r="W39" s="149" t="s">
        <v>60</v>
      </c>
      <c r="X39" s="149" t="s">
        <v>60</v>
      </c>
      <c r="Y39" s="149" t="s">
        <v>60</v>
      </c>
      <c r="Z39" s="149" t="s">
        <v>60</v>
      </c>
      <c r="AA39" s="149" t="s">
        <v>60</v>
      </c>
      <c r="AB39" s="147">
        <f t="shared" si="12"/>
        <v>10893</v>
      </c>
      <c r="AC39" s="147">
        <v>5765</v>
      </c>
      <c r="AD39" s="147">
        <v>5128</v>
      </c>
      <c r="AE39" s="147">
        <f aca="true" t="shared" si="15" ref="AE39:AE47">SUM(AF39:AG39)</f>
        <v>93</v>
      </c>
      <c r="AF39" s="147">
        <v>45</v>
      </c>
      <c r="AG39" s="147">
        <v>48</v>
      </c>
      <c r="AH39" s="149" t="s">
        <v>60</v>
      </c>
      <c r="AI39" s="149" t="s">
        <v>98</v>
      </c>
      <c r="AJ39" s="149" t="s">
        <v>98</v>
      </c>
      <c r="AK39" s="149" t="s">
        <v>60</v>
      </c>
      <c r="AL39" s="149" t="s">
        <v>98</v>
      </c>
      <c r="AM39" s="149" t="s">
        <v>98</v>
      </c>
      <c r="AN39" s="147">
        <f aca="true" t="shared" si="16" ref="AN39:AN49">SUM(AO39:AP39)</f>
        <v>1311</v>
      </c>
      <c r="AO39" s="147">
        <v>669</v>
      </c>
      <c r="AP39" s="150">
        <v>642</v>
      </c>
    </row>
    <row r="40" spans="3:42" s="7" customFormat="1" ht="18" customHeight="1">
      <c r="C40" s="18">
        <v>6</v>
      </c>
      <c r="D40" s="67"/>
      <c r="E40" s="163">
        <f t="shared" si="6"/>
        <v>88494</v>
      </c>
      <c r="F40" s="92">
        <f t="shared" si="7"/>
        <v>41658</v>
      </c>
      <c r="G40" s="92">
        <f t="shared" si="8"/>
        <v>46836</v>
      </c>
      <c r="H40" s="93">
        <f t="shared" si="9"/>
        <v>87011</v>
      </c>
      <c r="I40" s="92">
        <f t="shared" si="13"/>
        <v>40903</v>
      </c>
      <c r="J40" s="92">
        <f t="shared" si="10"/>
        <v>46108</v>
      </c>
      <c r="K40" s="147">
        <f t="shared" si="11"/>
        <v>65291</v>
      </c>
      <c r="L40" s="147">
        <v>30303</v>
      </c>
      <c r="M40" s="147">
        <v>34988</v>
      </c>
      <c r="N40" s="147">
        <f t="shared" si="5"/>
        <v>3839</v>
      </c>
      <c r="O40" s="147">
        <v>2474</v>
      </c>
      <c r="P40" s="147">
        <v>1365</v>
      </c>
      <c r="Q40" s="147">
        <f t="shared" si="14"/>
        <v>6396</v>
      </c>
      <c r="R40" s="147">
        <v>2406</v>
      </c>
      <c r="S40" s="147">
        <v>3990</v>
      </c>
      <c r="T40" s="149" t="s">
        <v>60</v>
      </c>
      <c r="U40" s="148"/>
      <c r="V40" s="149"/>
      <c r="W40" s="149" t="s">
        <v>60</v>
      </c>
      <c r="X40" s="149" t="s">
        <v>60</v>
      </c>
      <c r="Y40" s="149" t="s">
        <v>60</v>
      </c>
      <c r="Z40" s="149" t="s">
        <v>60</v>
      </c>
      <c r="AA40" s="149" t="s">
        <v>60</v>
      </c>
      <c r="AB40" s="147">
        <f t="shared" si="12"/>
        <v>11305</v>
      </c>
      <c r="AC40" s="147">
        <v>5619</v>
      </c>
      <c r="AD40" s="147">
        <v>5686</v>
      </c>
      <c r="AE40" s="147">
        <f t="shared" si="15"/>
        <v>180</v>
      </c>
      <c r="AF40" s="147">
        <v>101</v>
      </c>
      <c r="AG40" s="147">
        <v>79</v>
      </c>
      <c r="AH40" s="149" t="s">
        <v>60</v>
      </c>
      <c r="AI40" s="149" t="s">
        <v>98</v>
      </c>
      <c r="AJ40" s="149" t="s">
        <v>98</v>
      </c>
      <c r="AK40" s="149" t="s">
        <v>60</v>
      </c>
      <c r="AL40" s="149" t="s">
        <v>98</v>
      </c>
      <c r="AM40" s="149" t="s">
        <v>98</v>
      </c>
      <c r="AN40" s="147">
        <f t="shared" si="16"/>
        <v>1483</v>
      </c>
      <c r="AO40" s="147">
        <f>337+418</f>
        <v>755</v>
      </c>
      <c r="AP40" s="150">
        <f>464+264</f>
        <v>728</v>
      </c>
    </row>
    <row r="41" spans="3:42" s="7" customFormat="1" ht="18" customHeight="1">
      <c r="C41" s="18">
        <v>7</v>
      </c>
      <c r="D41" s="67"/>
      <c r="E41" s="163">
        <f t="shared" si="6"/>
        <v>115189</v>
      </c>
      <c r="F41" s="92">
        <f t="shared" si="7"/>
        <v>55331</v>
      </c>
      <c r="G41" s="92">
        <f t="shared" si="8"/>
        <v>59858</v>
      </c>
      <c r="H41" s="93">
        <f t="shared" si="9"/>
        <v>110056</v>
      </c>
      <c r="I41" s="92">
        <f t="shared" si="13"/>
        <v>52825</v>
      </c>
      <c r="J41" s="92">
        <f t="shared" si="10"/>
        <v>57231</v>
      </c>
      <c r="K41" s="147">
        <f t="shared" si="11"/>
        <v>78775</v>
      </c>
      <c r="L41" s="147">
        <v>37424</v>
      </c>
      <c r="M41" s="147">
        <v>41351</v>
      </c>
      <c r="N41" s="147">
        <f t="shared" si="5"/>
        <v>9412</v>
      </c>
      <c r="O41" s="147">
        <v>5661</v>
      </c>
      <c r="P41" s="147">
        <v>3751</v>
      </c>
      <c r="Q41" s="147">
        <f t="shared" si="14"/>
        <v>7140</v>
      </c>
      <c r="R41" s="147">
        <v>2405</v>
      </c>
      <c r="S41" s="147">
        <v>4735</v>
      </c>
      <c r="T41" s="149" t="s">
        <v>60</v>
      </c>
      <c r="U41" s="148"/>
      <c r="V41" s="149"/>
      <c r="W41" s="149" t="s">
        <v>60</v>
      </c>
      <c r="X41" s="149" t="s">
        <v>60</v>
      </c>
      <c r="Y41" s="149" t="s">
        <v>60</v>
      </c>
      <c r="Z41" s="149" t="s">
        <v>60</v>
      </c>
      <c r="AA41" s="149" t="s">
        <v>60</v>
      </c>
      <c r="AB41" s="147">
        <f t="shared" si="12"/>
        <v>14441</v>
      </c>
      <c r="AC41" s="147">
        <v>7200</v>
      </c>
      <c r="AD41" s="147">
        <v>7241</v>
      </c>
      <c r="AE41" s="147">
        <f t="shared" si="15"/>
        <v>288</v>
      </c>
      <c r="AF41" s="147">
        <v>135</v>
      </c>
      <c r="AG41" s="147">
        <v>153</v>
      </c>
      <c r="AH41" s="147">
        <f aca="true" t="shared" si="17" ref="AH41:AH49">SUM(AI41:AJ41)</f>
        <v>819</v>
      </c>
      <c r="AI41" s="147">
        <v>338</v>
      </c>
      <c r="AJ41" s="150">
        <v>481</v>
      </c>
      <c r="AK41" s="149" t="s">
        <v>60</v>
      </c>
      <c r="AL41" s="149" t="s">
        <v>98</v>
      </c>
      <c r="AM41" s="149" t="s">
        <v>98</v>
      </c>
      <c r="AN41" s="147">
        <f t="shared" si="16"/>
        <v>4314</v>
      </c>
      <c r="AO41" s="147">
        <v>2168</v>
      </c>
      <c r="AP41" s="150">
        <v>2146</v>
      </c>
    </row>
    <row r="42" spans="3:42" s="7" customFormat="1" ht="18" customHeight="1">
      <c r="C42" s="18">
        <v>8</v>
      </c>
      <c r="D42" s="67"/>
      <c r="E42" s="163">
        <f>SUM(F42:G42)</f>
        <v>136349</v>
      </c>
      <c r="F42" s="92">
        <f t="shared" si="7"/>
        <v>67357</v>
      </c>
      <c r="G42" s="92">
        <f t="shared" si="8"/>
        <v>68992</v>
      </c>
      <c r="H42" s="93">
        <f t="shared" si="9"/>
        <v>129235</v>
      </c>
      <c r="I42" s="92">
        <f t="shared" si="13"/>
        <v>63722</v>
      </c>
      <c r="J42" s="92">
        <f t="shared" si="10"/>
        <v>65513</v>
      </c>
      <c r="K42" s="147">
        <f t="shared" si="11"/>
        <v>83574</v>
      </c>
      <c r="L42" s="147">
        <v>41608</v>
      </c>
      <c r="M42" s="147">
        <v>41966</v>
      </c>
      <c r="N42" s="147">
        <f t="shared" si="5"/>
        <v>17794</v>
      </c>
      <c r="O42" s="147">
        <v>8968</v>
      </c>
      <c r="P42" s="147">
        <v>8826</v>
      </c>
      <c r="Q42" s="147">
        <f t="shared" si="14"/>
        <v>8246</v>
      </c>
      <c r="R42" s="147">
        <v>3100</v>
      </c>
      <c r="S42" s="147">
        <v>5146</v>
      </c>
      <c r="T42" s="149" t="s">
        <v>60</v>
      </c>
      <c r="U42" s="148"/>
      <c r="V42" s="149"/>
      <c r="W42" s="149" t="s">
        <v>60</v>
      </c>
      <c r="X42" s="149" t="s">
        <v>60</v>
      </c>
      <c r="Y42" s="149" t="s">
        <v>60</v>
      </c>
      <c r="Z42" s="149" t="s">
        <v>60</v>
      </c>
      <c r="AA42" s="149" t="s">
        <v>60</v>
      </c>
      <c r="AB42" s="147">
        <f t="shared" si="12"/>
        <v>19225</v>
      </c>
      <c r="AC42" s="147">
        <v>9864</v>
      </c>
      <c r="AD42" s="147">
        <v>9361</v>
      </c>
      <c r="AE42" s="147">
        <f t="shared" si="15"/>
        <v>396</v>
      </c>
      <c r="AF42" s="147">
        <v>182</v>
      </c>
      <c r="AG42" s="147">
        <v>214</v>
      </c>
      <c r="AH42" s="147">
        <f t="shared" si="17"/>
        <v>2188</v>
      </c>
      <c r="AI42" s="147">
        <v>1166</v>
      </c>
      <c r="AJ42" s="150">
        <v>1022</v>
      </c>
      <c r="AK42" s="149" t="s">
        <v>60</v>
      </c>
      <c r="AL42" s="149" t="s">
        <v>98</v>
      </c>
      <c r="AM42" s="149" t="s">
        <v>98</v>
      </c>
      <c r="AN42" s="147">
        <f t="shared" si="16"/>
        <v>4926</v>
      </c>
      <c r="AO42" s="147">
        <v>2469</v>
      </c>
      <c r="AP42" s="150">
        <v>2457</v>
      </c>
    </row>
    <row r="43" spans="3:42" s="7" customFormat="1" ht="18" customHeight="1">
      <c r="C43" s="18">
        <v>9</v>
      </c>
      <c r="D43" s="67"/>
      <c r="E43" s="163">
        <f t="shared" si="6"/>
        <v>110001</v>
      </c>
      <c r="F43" s="92">
        <f t="shared" si="7"/>
        <v>53675</v>
      </c>
      <c r="G43" s="92">
        <f t="shared" si="8"/>
        <v>56326</v>
      </c>
      <c r="H43" s="93">
        <f t="shared" si="9"/>
        <v>108447</v>
      </c>
      <c r="I43" s="92">
        <f t="shared" si="13"/>
        <v>52965</v>
      </c>
      <c r="J43" s="92">
        <f t="shared" si="10"/>
        <v>55482</v>
      </c>
      <c r="K43" s="147">
        <f t="shared" si="11"/>
        <v>77037</v>
      </c>
      <c r="L43" s="147">
        <v>36760</v>
      </c>
      <c r="M43" s="147">
        <v>40277</v>
      </c>
      <c r="N43" s="147">
        <f t="shared" si="5"/>
        <v>9384</v>
      </c>
      <c r="O43" s="147">
        <v>5534</v>
      </c>
      <c r="P43" s="147">
        <v>3850</v>
      </c>
      <c r="Q43" s="147">
        <f t="shared" si="14"/>
        <v>7258</v>
      </c>
      <c r="R43" s="147">
        <v>2845</v>
      </c>
      <c r="S43" s="147">
        <v>4413</v>
      </c>
      <c r="T43" s="149" t="s">
        <v>60</v>
      </c>
      <c r="U43" s="148"/>
      <c r="V43" s="149"/>
      <c r="W43" s="149" t="s">
        <v>60</v>
      </c>
      <c r="X43" s="149" t="s">
        <v>60</v>
      </c>
      <c r="Y43" s="149" t="s">
        <v>60</v>
      </c>
      <c r="Z43" s="149" t="s">
        <v>60</v>
      </c>
      <c r="AA43" s="149" t="s">
        <v>60</v>
      </c>
      <c r="AB43" s="147">
        <f t="shared" si="12"/>
        <v>14512</v>
      </c>
      <c r="AC43" s="147">
        <v>7700</v>
      </c>
      <c r="AD43" s="147">
        <v>6812</v>
      </c>
      <c r="AE43" s="147">
        <f t="shared" si="15"/>
        <v>256</v>
      </c>
      <c r="AF43" s="147">
        <v>126</v>
      </c>
      <c r="AG43" s="147">
        <v>130</v>
      </c>
      <c r="AH43" s="149" t="s">
        <v>60</v>
      </c>
      <c r="AI43" s="149" t="s">
        <v>98</v>
      </c>
      <c r="AJ43" s="149" t="s">
        <v>98</v>
      </c>
      <c r="AK43" s="147">
        <f aca="true" t="shared" si="18" ref="AK43:AK49">SUM(AL43:AM43)</f>
        <v>1027</v>
      </c>
      <c r="AL43" s="147">
        <v>574</v>
      </c>
      <c r="AM43" s="150">
        <v>453</v>
      </c>
      <c r="AN43" s="147">
        <f t="shared" si="16"/>
        <v>527</v>
      </c>
      <c r="AO43" s="147">
        <v>136</v>
      </c>
      <c r="AP43" s="150">
        <v>391</v>
      </c>
    </row>
    <row r="44" spans="3:42" s="7" customFormat="1" ht="18" customHeight="1">
      <c r="C44" s="18">
        <v>10</v>
      </c>
      <c r="D44" s="67"/>
      <c r="E44" s="163">
        <f t="shared" si="6"/>
        <v>100761</v>
      </c>
      <c r="F44" s="92">
        <f t="shared" si="7"/>
        <v>48952</v>
      </c>
      <c r="G44" s="92">
        <f t="shared" si="8"/>
        <v>51809</v>
      </c>
      <c r="H44" s="93">
        <f t="shared" si="9"/>
        <v>99060</v>
      </c>
      <c r="I44" s="92">
        <f t="shared" si="13"/>
        <v>47941</v>
      </c>
      <c r="J44" s="92">
        <f t="shared" si="10"/>
        <v>51119</v>
      </c>
      <c r="K44" s="147">
        <f t="shared" si="11"/>
        <v>72448</v>
      </c>
      <c r="L44" s="147">
        <v>33823</v>
      </c>
      <c r="M44" s="147">
        <v>38625</v>
      </c>
      <c r="N44" s="147">
        <f>SUM(O44:P44)</f>
        <v>7877</v>
      </c>
      <c r="O44" s="147">
        <v>4437</v>
      </c>
      <c r="P44" s="147">
        <v>3440</v>
      </c>
      <c r="Q44" s="147">
        <f t="shared" si="14"/>
        <v>7015</v>
      </c>
      <c r="R44" s="147">
        <v>3145</v>
      </c>
      <c r="S44" s="147">
        <v>3870</v>
      </c>
      <c r="T44" s="149" t="s">
        <v>60</v>
      </c>
      <c r="U44" s="148"/>
      <c r="V44" s="149"/>
      <c r="W44" s="149" t="s">
        <v>60</v>
      </c>
      <c r="X44" s="149" t="s">
        <v>60</v>
      </c>
      <c r="Y44" s="149" t="s">
        <v>60</v>
      </c>
      <c r="Z44" s="149" t="s">
        <v>60</v>
      </c>
      <c r="AA44" s="149" t="s">
        <v>60</v>
      </c>
      <c r="AB44" s="147">
        <f aca="true" t="shared" si="19" ref="AB44:AB49">SUM(AC44:AD44)</f>
        <v>11536</v>
      </c>
      <c r="AC44" s="147">
        <v>6441</v>
      </c>
      <c r="AD44" s="147">
        <v>5095</v>
      </c>
      <c r="AE44" s="147">
        <f t="shared" si="15"/>
        <v>184</v>
      </c>
      <c r="AF44" s="147">
        <v>95</v>
      </c>
      <c r="AG44" s="147">
        <v>89</v>
      </c>
      <c r="AH44" s="149" t="s">
        <v>60</v>
      </c>
      <c r="AI44" s="149" t="s">
        <v>98</v>
      </c>
      <c r="AJ44" s="149" t="s">
        <v>98</v>
      </c>
      <c r="AK44" s="147">
        <f t="shared" si="18"/>
        <v>1369</v>
      </c>
      <c r="AL44" s="147">
        <v>679</v>
      </c>
      <c r="AM44" s="150">
        <v>690</v>
      </c>
      <c r="AN44" s="147">
        <f t="shared" si="16"/>
        <v>332</v>
      </c>
      <c r="AO44" s="147">
        <v>332</v>
      </c>
      <c r="AP44" s="168" t="s">
        <v>102</v>
      </c>
    </row>
    <row r="45" spans="3:42" s="7" customFormat="1" ht="18" customHeight="1">
      <c r="C45" s="18">
        <v>11</v>
      </c>
      <c r="D45" s="67"/>
      <c r="E45" s="163">
        <f t="shared" si="6"/>
        <v>74092</v>
      </c>
      <c r="F45" s="92">
        <f t="shared" si="7"/>
        <v>35870</v>
      </c>
      <c r="G45" s="92">
        <f t="shared" si="8"/>
        <v>38222</v>
      </c>
      <c r="H45" s="93">
        <f t="shared" si="9"/>
        <v>71651</v>
      </c>
      <c r="I45" s="92">
        <f t="shared" si="13"/>
        <v>34754</v>
      </c>
      <c r="J45" s="92">
        <f t="shared" si="10"/>
        <v>36897</v>
      </c>
      <c r="K45" s="147">
        <f t="shared" si="11"/>
        <v>56590</v>
      </c>
      <c r="L45" s="147">
        <v>27038</v>
      </c>
      <c r="M45" s="147">
        <v>29552</v>
      </c>
      <c r="N45" s="147">
        <f>SUM(O45:P45)</f>
        <v>1935</v>
      </c>
      <c r="O45" s="147">
        <v>977</v>
      </c>
      <c r="P45" s="147">
        <v>958</v>
      </c>
      <c r="Q45" s="147">
        <f t="shared" si="14"/>
        <v>3674</v>
      </c>
      <c r="R45" s="147">
        <v>1538</v>
      </c>
      <c r="S45" s="147">
        <v>2136</v>
      </c>
      <c r="T45" s="149" t="s">
        <v>60</v>
      </c>
      <c r="U45" s="148"/>
      <c r="V45" s="149"/>
      <c r="W45" s="149" t="s">
        <v>60</v>
      </c>
      <c r="X45" s="149" t="s">
        <v>60</v>
      </c>
      <c r="Y45" s="149" t="s">
        <v>60</v>
      </c>
      <c r="Z45" s="149" t="s">
        <v>60</v>
      </c>
      <c r="AA45" s="149" t="s">
        <v>60</v>
      </c>
      <c r="AB45" s="147">
        <f t="shared" si="19"/>
        <v>9238</v>
      </c>
      <c r="AC45" s="147">
        <v>5091</v>
      </c>
      <c r="AD45" s="147">
        <v>4147</v>
      </c>
      <c r="AE45" s="147">
        <f>SUM(AF45:AG45)</f>
        <v>214</v>
      </c>
      <c r="AF45" s="147">
        <v>110</v>
      </c>
      <c r="AG45" s="147">
        <v>104</v>
      </c>
      <c r="AH45" s="147">
        <f t="shared" si="17"/>
        <v>1023</v>
      </c>
      <c r="AI45" s="147">
        <v>447</v>
      </c>
      <c r="AJ45" s="150">
        <v>576</v>
      </c>
      <c r="AK45" s="147">
        <f t="shared" si="18"/>
        <v>1365</v>
      </c>
      <c r="AL45" s="147">
        <v>669</v>
      </c>
      <c r="AM45" s="150">
        <v>696</v>
      </c>
      <c r="AN45" s="147">
        <f t="shared" si="16"/>
        <v>53</v>
      </c>
      <c r="AO45" s="149" t="s">
        <v>102</v>
      </c>
      <c r="AP45" s="150">
        <v>53</v>
      </c>
    </row>
    <row r="46" spans="3:42" s="7" customFormat="1" ht="18" customHeight="1">
      <c r="C46" s="18">
        <v>12</v>
      </c>
      <c r="D46" s="67"/>
      <c r="E46" s="163">
        <f t="shared" si="6"/>
        <v>65896</v>
      </c>
      <c r="F46" s="92">
        <f t="shared" si="7"/>
        <v>29364</v>
      </c>
      <c r="G46" s="92">
        <f t="shared" si="8"/>
        <v>36532</v>
      </c>
      <c r="H46" s="93">
        <f t="shared" si="9"/>
        <v>61034</v>
      </c>
      <c r="I46" s="92">
        <f t="shared" si="13"/>
        <v>27186</v>
      </c>
      <c r="J46" s="92">
        <f t="shared" si="10"/>
        <v>33848</v>
      </c>
      <c r="K46" s="147">
        <f t="shared" si="11"/>
        <v>48562</v>
      </c>
      <c r="L46" s="147">
        <v>21759</v>
      </c>
      <c r="M46" s="147">
        <v>26803</v>
      </c>
      <c r="N46" s="149" t="s">
        <v>60</v>
      </c>
      <c r="O46" s="149" t="s">
        <v>98</v>
      </c>
      <c r="P46" s="149" t="s">
        <v>98</v>
      </c>
      <c r="Q46" s="147">
        <f t="shared" si="14"/>
        <v>3354</v>
      </c>
      <c r="R46" s="147">
        <v>1261</v>
      </c>
      <c r="S46" s="147">
        <v>2093</v>
      </c>
      <c r="T46" s="149" t="s">
        <v>60</v>
      </c>
      <c r="U46" s="148"/>
      <c r="V46" s="149"/>
      <c r="W46" s="149" t="s">
        <v>60</v>
      </c>
      <c r="X46" s="149" t="s">
        <v>60</v>
      </c>
      <c r="Y46" s="149" t="s">
        <v>60</v>
      </c>
      <c r="Z46" s="149" t="s">
        <v>60</v>
      </c>
      <c r="AA46" s="149" t="s">
        <v>60</v>
      </c>
      <c r="AB46" s="147">
        <f t="shared" si="19"/>
        <v>8850</v>
      </c>
      <c r="AC46" s="147">
        <v>4024</v>
      </c>
      <c r="AD46" s="147">
        <v>4826</v>
      </c>
      <c r="AE46" s="147">
        <f t="shared" si="15"/>
        <v>268</v>
      </c>
      <c r="AF46" s="147">
        <v>142</v>
      </c>
      <c r="AG46" s="147">
        <v>126</v>
      </c>
      <c r="AH46" s="147">
        <f t="shared" si="17"/>
        <v>2602</v>
      </c>
      <c r="AI46" s="147">
        <v>1293</v>
      </c>
      <c r="AJ46" s="150">
        <v>1309</v>
      </c>
      <c r="AK46" s="147">
        <f t="shared" si="18"/>
        <v>1387</v>
      </c>
      <c r="AL46" s="147">
        <v>612</v>
      </c>
      <c r="AM46" s="150">
        <v>775</v>
      </c>
      <c r="AN46" s="147">
        <f t="shared" si="16"/>
        <v>873</v>
      </c>
      <c r="AO46" s="147">
        <v>273</v>
      </c>
      <c r="AP46" s="150">
        <f>275+325</f>
        <v>600</v>
      </c>
    </row>
    <row r="47" spans="2:42" s="7" customFormat="1" ht="18" customHeight="1">
      <c r="B47" s="18" t="s">
        <v>87</v>
      </c>
      <c r="C47" s="34" t="s">
        <v>58</v>
      </c>
      <c r="D47" s="10" t="s">
        <v>8</v>
      </c>
      <c r="E47" s="163">
        <f t="shared" si="6"/>
        <v>74179</v>
      </c>
      <c r="F47" s="92">
        <f t="shared" si="7"/>
        <v>38675</v>
      </c>
      <c r="G47" s="92">
        <f t="shared" si="8"/>
        <v>35504</v>
      </c>
      <c r="H47" s="93">
        <f t="shared" si="9"/>
        <v>69458</v>
      </c>
      <c r="I47" s="92">
        <f t="shared" si="13"/>
        <v>36395</v>
      </c>
      <c r="J47" s="92">
        <f t="shared" si="10"/>
        <v>33063</v>
      </c>
      <c r="K47" s="147">
        <f t="shared" si="11"/>
        <v>55131</v>
      </c>
      <c r="L47" s="147">
        <v>28516</v>
      </c>
      <c r="M47" s="147">
        <v>26615</v>
      </c>
      <c r="N47" s="149" t="s">
        <v>60</v>
      </c>
      <c r="O47" s="149" t="s">
        <v>98</v>
      </c>
      <c r="P47" s="149" t="s">
        <v>98</v>
      </c>
      <c r="Q47" s="147">
        <f t="shared" si="14"/>
        <v>4436</v>
      </c>
      <c r="R47" s="147">
        <v>2074</v>
      </c>
      <c r="S47" s="147">
        <v>2362</v>
      </c>
      <c r="T47" s="149" t="s">
        <v>60</v>
      </c>
      <c r="U47" s="148"/>
      <c r="V47" s="149"/>
      <c r="W47" s="149" t="s">
        <v>60</v>
      </c>
      <c r="X47" s="149" t="s">
        <v>60</v>
      </c>
      <c r="Y47" s="149" t="s">
        <v>60</v>
      </c>
      <c r="Z47" s="149" t="s">
        <v>60</v>
      </c>
      <c r="AA47" s="149" t="s">
        <v>60</v>
      </c>
      <c r="AB47" s="147">
        <f t="shared" si="19"/>
        <v>9544</v>
      </c>
      <c r="AC47" s="147">
        <v>5609</v>
      </c>
      <c r="AD47" s="147">
        <v>3935</v>
      </c>
      <c r="AE47" s="147">
        <f t="shared" si="15"/>
        <v>347</v>
      </c>
      <c r="AF47" s="147">
        <v>196</v>
      </c>
      <c r="AG47" s="147">
        <v>151</v>
      </c>
      <c r="AH47" s="147">
        <f t="shared" si="17"/>
        <v>2742</v>
      </c>
      <c r="AI47" s="147">
        <v>1366</v>
      </c>
      <c r="AJ47" s="150">
        <v>1376</v>
      </c>
      <c r="AK47" s="147">
        <f t="shared" si="18"/>
        <v>1804</v>
      </c>
      <c r="AL47" s="147">
        <v>794</v>
      </c>
      <c r="AM47" s="150">
        <v>1010</v>
      </c>
      <c r="AN47" s="147">
        <f t="shared" si="16"/>
        <v>175</v>
      </c>
      <c r="AO47" s="147">
        <v>120</v>
      </c>
      <c r="AP47" s="150">
        <v>55</v>
      </c>
    </row>
    <row r="48" spans="3:42" s="7" customFormat="1" ht="18" customHeight="1">
      <c r="C48" s="18">
        <v>2</v>
      </c>
      <c r="D48" s="67"/>
      <c r="E48" s="163">
        <f t="shared" si="6"/>
        <v>75051</v>
      </c>
      <c r="F48" s="92">
        <f t="shared" si="7"/>
        <v>36934</v>
      </c>
      <c r="G48" s="92">
        <f t="shared" si="8"/>
        <v>38117</v>
      </c>
      <c r="H48" s="93">
        <f t="shared" si="9"/>
        <v>68967</v>
      </c>
      <c r="I48" s="92">
        <f t="shared" si="13"/>
        <v>34018</v>
      </c>
      <c r="J48" s="92">
        <f t="shared" si="10"/>
        <v>34949</v>
      </c>
      <c r="K48" s="147">
        <f t="shared" si="11"/>
        <v>55444</v>
      </c>
      <c r="L48" s="147">
        <v>27465</v>
      </c>
      <c r="M48" s="147">
        <v>27979</v>
      </c>
      <c r="N48" s="149" t="s">
        <v>60</v>
      </c>
      <c r="O48" s="149" t="s">
        <v>61</v>
      </c>
      <c r="P48" s="149" t="s">
        <v>98</v>
      </c>
      <c r="Q48" s="147">
        <f t="shared" si="14"/>
        <v>3729</v>
      </c>
      <c r="R48" s="147">
        <v>1584</v>
      </c>
      <c r="S48" s="147">
        <v>2145</v>
      </c>
      <c r="T48" s="149" t="s">
        <v>60</v>
      </c>
      <c r="U48" s="148"/>
      <c r="V48" s="149"/>
      <c r="W48" s="149" t="s">
        <v>60</v>
      </c>
      <c r="X48" s="149" t="s">
        <v>60</v>
      </c>
      <c r="Y48" s="149" t="s">
        <v>60</v>
      </c>
      <c r="Z48" s="149" t="s">
        <v>60</v>
      </c>
      <c r="AA48" s="149" t="s">
        <v>60</v>
      </c>
      <c r="AB48" s="147">
        <f t="shared" si="19"/>
        <v>9794</v>
      </c>
      <c r="AC48" s="147">
        <v>4969</v>
      </c>
      <c r="AD48" s="147">
        <v>4825</v>
      </c>
      <c r="AE48" s="149" t="s">
        <v>60</v>
      </c>
      <c r="AF48" s="149" t="s">
        <v>98</v>
      </c>
      <c r="AG48" s="149" t="s">
        <v>98</v>
      </c>
      <c r="AH48" s="147">
        <f t="shared" si="17"/>
        <v>2255</v>
      </c>
      <c r="AI48" s="147">
        <v>1132</v>
      </c>
      <c r="AJ48" s="150">
        <v>1123</v>
      </c>
      <c r="AK48" s="147">
        <f t="shared" si="18"/>
        <v>1900</v>
      </c>
      <c r="AL48" s="147">
        <v>894</v>
      </c>
      <c r="AM48" s="150">
        <v>1006</v>
      </c>
      <c r="AN48" s="147">
        <f t="shared" si="16"/>
        <v>1929</v>
      </c>
      <c r="AO48" s="147">
        <f>550+124+216</f>
        <v>890</v>
      </c>
      <c r="AP48" s="150">
        <f>555+222+262</f>
        <v>1039</v>
      </c>
    </row>
    <row r="49" spans="2:42" s="7" customFormat="1" ht="18" customHeight="1">
      <c r="B49" s="24"/>
      <c r="C49" s="24">
        <v>3</v>
      </c>
      <c r="D49" s="68"/>
      <c r="E49" s="164">
        <f t="shared" si="6"/>
        <v>79488</v>
      </c>
      <c r="F49" s="94">
        <f t="shared" si="7"/>
        <v>39681</v>
      </c>
      <c r="G49" s="94">
        <f t="shared" si="8"/>
        <v>39807</v>
      </c>
      <c r="H49" s="95">
        <f t="shared" si="9"/>
        <v>75225</v>
      </c>
      <c r="I49" s="94">
        <f t="shared" si="13"/>
        <v>37653</v>
      </c>
      <c r="J49" s="94">
        <f t="shared" si="10"/>
        <v>37572</v>
      </c>
      <c r="K49" s="151">
        <f t="shared" si="11"/>
        <v>59341</v>
      </c>
      <c r="L49" s="151">
        <v>29474</v>
      </c>
      <c r="M49" s="151">
        <v>29867</v>
      </c>
      <c r="N49" s="152" t="s">
        <v>60</v>
      </c>
      <c r="O49" s="152" t="s">
        <v>98</v>
      </c>
      <c r="P49" s="152" t="s">
        <v>98</v>
      </c>
      <c r="Q49" s="151">
        <f t="shared" si="14"/>
        <v>3156</v>
      </c>
      <c r="R49" s="151">
        <v>1494</v>
      </c>
      <c r="S49" s="151">
        <v>1662</v>
      </c>
      <c r="T49" s="152" t="s">
        <v>60</v>
      </c>
      <c r="U49" s="153"/>
      <c r="V49" s="152"/>
      <c r="W49" s="152" t="s">
        <v>60</v>
      </c>
      <c r="X49" s="152" t="s">
        <v>60</v>
      </c>
      <c r="Y49" s="152" t="s">
        <v>60</v>
      </c>
      <c r="Z49" s="152" t="s">
        <v>60</v>
      </c>
      <c r="AA49" s="152" t="s">
        <v>60</v>
      </c>
      <c r="AB49" s="151">
        <f t="shared" si="19"/>
        <v>12728</v>
      </c>
      <c r="AC49" s="151">
        <v>6685</v>
      </c>
      <c r="AD49" s="151">
        <v>6043</v>
      </c>
      <c r="AE49" s="152" t="s">
        <v>60</v>
      </c>
      <c r="AF49" s="152" t="s">
        <v>98</v>
      </c>
      <c r="AG49" s="152" t="s">
        <v>98</v>
      </c>
      <c r="AH49" s="151">
        <f t="shared" si="17"/>
        <v>2486</v>
      </c>
      <c r="AI49" s="151">
        <v>1310</v>
      </c>
      <c r="AJ49" s="154">
        <v>1176</v>
      </c>
      <c r="AK49" s="151">
        <f t="shared" si="18"/>
        <v>1612</v>
      </c>
      <c r="AL49" s="151">
        <v>718</v>
      </c>
      <c r="AM49" s="154">
        <v>894</v>
      </c>
      <c r="AN49" s="151">
        <f t="shared" si="16"/>
        <v>165</v>
      </c>
      <c r="AO49" s="152" t="s">
        <v>102</v>
      </c>
      <c r="AP49" s="154">
        <v>165</v>
      </c>
    </row>
    <row r="50" spans="2:42" s="7" customFormat="1" ht="15" customHeight="1">
      <c r="B50" s="9" t="s">
        <v>59</v>
      </c>
      <c r="C50" s="9"/>
      <c r="D50" s="14"/>
      <c r="P50" s="10"/>
      <c r="Q50" s="10"/>
      <c r="U50" s="10"/>
      <c r="V50" s="10"/>
      <c r="AO50" s="8"/>
      <c r="AP50" s="8" t="s">
        <v>27</v>
      </c>
    </row>
    <row r="51" spans="2:22" s="7" customFormat="1" ht="15" customHeight="1">
      <c r="B51" s="9" t="s">
        <v>70</v>
      </c>
      <c r="C51" s="9"/>
      <c r="D51" s="14"/>
      <c r="P51" s="10"/>
      <c r="Q51" s="10"/>
      <c r="U51" s="10"/>
      <c r="V51" s="10"/>
    </row>
    <row r="52" ht="14.25" customHeight="1">
      <c r="B52" s="9" t="s">
        <v>101</v>
      </c>
    </row>
  </sheetData>
  <sheetProtection/>
  <mergeCells count="140">
    <mergeCell ref="AN31:AP32"/>
    <mergeCell ref="W32:X32"/>
    <mergeCell ref="N15:O15"/>
    <mergeCell ref="F13:G13"/>
    <mergeCell ref="F14:G14"/>
    <mergeCell ref="B12:C12"/>
    <mergeCell ref="B21:C21"/>
    <mergeCell ref="J19:K19"/>
    <mergeCell ref="J22:K22"/>
    <mergeCell ref="N18:O18"/>
    <mergeCell ref="N19:O19"/>
    <mergeCell ref="B5:E7"/>
    <mergeCell ref="J6:M6"/>
    <mergeCell ref="J16:K16"/>
    <mergeCell ref="AJ7:AK7"/>
    <mergeCell ref="AJ8:AK8"/>
    <mergeCell ref="AJ12:AK12"/>
    <mergeCell ref="AJ14:AK14"/>
    <mergeCell ref="AJ15:AK15"/>
    <mergeCell ref="N13:O13"/>
    <mergeCell ref="N16:O16"/>
    <mergeCell ref="Q32:S32"/>
    <mergeCell ref="AB32:AD32"/>
    <mergeCell ref="AJ22:AK22"/>
    <mergeCell ref="AJ23:AK23"/>
    <mergeCell ref="AJ19:AK19"/>
    <mergeCell ref="AJ16:AK16"/>
    <mergeCell ref="AH32:AJ32"/>
    <mergeCell ref="AJ20:AK20"/>
    <mergeCell ref="AJ21:AK21"/>
    <mergeCell ref="P23:Q23"/>
    <mergeCell ref="Y32:AA32"/>
    <mergeCell ref="N17:O17"/>
    <mergeCell ref="J21:K21"/>
    <mergeCell ref="AJ9:AK9"/>
    <mergeCell ref="AJ17:AK17"/>
    <mergeCell ref="AJ18:AK18"/>
    <mergeCell ref="AJ13:AK13"/>
    <mergeCell ref="AJ10:AK10"/>
    <mergeCell ref="L23:M23"/>
    <mergeCell ref="B31:D33"/>
    <mergeCell ref="H32:J32"/>
    <mergeCell ref="J20:K20"/>
    <mergeCell ref="J23:K23"/>
    <mergeCell ref="K32:M32"/>
    <mergeCell ref="L21:M21"/>
    <mergeCell ref="L22:M22"/>
    <mergeCell ref="H22:I22"/>
    <mergeCell ref="H23:I23"/>
    <mergeCell ref="F22:G22"/>
    <mergeCell ref="N22:O22"/>
    <mergeCell ref="E31:G32"/>
    <mergeCell ref="N32:P32"/>
    <mergeCell ref="N14:O14"/>
    <mergeCell ref="P14:Q14"/>
    <mergeCell ref="L16:M16"/>
    <mergeCell ref="L19:M19"/>
    <mergeCell ref="N20:O20"/>
    <mergeCell ref="P19:Q19"/>
    <mergeCell ref="L20:M20"/>
    <mergeCell ref="L15:M15"/>
    <mergeCell ref="L17:M17"/>
    <mergeCell ref="P22:Q22"/>
    <mergeCell ref="N23:O23"/>
    <mergeCell ref="F8:G8"/>
    <mergeCell ref="H8:I8"/>
    <mergeCell ref="F15:G15"/>
    <mergeCell ref="H15:I15"/>
    <mergeCell ref="N12:O12"/>
    <mergeCell ref="J15:K15"/>
    <mergeCell ref="P18:Q18"/>
    <mergeCell ref="H20:I20"/>
    <mergeCell ref="P17:Q17"/>
    <mergeCell ref="J18:K18"/>
    <mergeCell ref="J17:K17"/>
    <mergeCell ref="H13:I13"/>
    <mergeCell ref="J14:K14"/>
    <mergeCell ref="L14:M14"/>
    <mergeCell ref="L13:M13"/>
    <mergeCell ref="H14:I14"/>
    <mergeCell ref="L8:M8"/>
    <mergeCell ref="J12:K12"/>
    <mergeCell ref="F17:G17"/>
    <mergeCell ref="H17:I17"/>
    <mergeCell ref="F18:G18"/>
    <mergeCell ref="H18:I18"/>
    <mergeCell ref="L10:M10"/>
    <mergeCell ref="J13:K13"/>
    <mergeCell ref="J10:K10"/>
    <mergeCell ref="L12:M12"/>
    <mergeCell ref="H19:I19"/>
    <mergeCell ref="H21:I21"/>
    <mergeCell ref="F19:G19"/>
    <mergeCell ref="L18:M18"/>
    <mergeCell ref="L7:M7"/>
    <mergeCell ref="P8:Q8"/>
    <mergeCell ref="P10:Q10"/>
    <mergeCell ref="P21:Q21"/>
    <mergeCell ref="P16:Q16"/>
    <mergeCell ref="N10:O10"/>
    <mergeCell ref="H7:I7"/>
    <mergeCell ref="J8:K8"/>
    <mergeCell ref="F16:G16"/>
    <mergeCell ref="H16:I16"/>
    <mergeCell ref="N21:O21"/>
    <mergeCell ref="J7:K7"/>
    <mergeCell ref="F10:G10"/>
    <mergeCell ref="H10:I10"/>
    <mergeCell ref="F12:G12"/>
    <mergeCell ref="H12:I12"/>
    <mergeCell ref="F23:G23"/>
    <mergeCell ref="F20:G20"/>
    <mergeCell ref="F21:G21"/>
    <mergeCell ref="AF5:AI5"/>
    <mergeCell ref="AF6:AG6"/>
    <mergeCell ref="X6:Y6"/>
    <mergeCell ref="AD6:AE6"/>
    <mergeCell ref="AH6:AI6"/>
    <mergeCell ref="F5:I6"/>
    <mergeCell ref="F7:G7"/>
    <mergeCell ref="AE32:AG32"/>
    <mergeCell ref="Z6:AA6"/>
    <mergeCell ref="AB6:AC6"/>
    <mergeCell ref="N6:Q6"/>
    <mergeCell ref="N7:O7"/>
    <mergeCell ref="P7:Q7"/>
    <mergeCell ref="N9:O9"/>
    <mergeCell ref="N8:O8"/>
    <mergeCell ref="P13:Q13"/>
    <mergeCell ref="P20:Q20"/>
    <mergeCell ref="AH31:AM31"/>
    <mergeCell ref="AK32:AM32"/>
    <mergeCell ref="P9:Q9"/>
    <mergeCell ref="P12:Q12"/>
    <mergeCell ref="P15:Q15"/>
    <mergeCell ref="B8:C8"/>
    <mergeCell ref="F9:G9"/>
    <mergeCell ref="H9:I9"/>
    <mergeCell ref="J9:K9"/>
    <mergeCell ref="L9:M9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400" verticalDpi="400" orientation="landscape" paperSize="8" scale="81" r:id="rId1"/>
  <ignoredErrors>
    <ignoredError sqref="E8:E10 B34:D36" numberStoredAsText="1"/>
    <ignoredError sqref="N36 AK36 AH36 AE36 AB36 AN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0"/>
  <sheetViews>
    <sheetView showGridLines="0" view="pageBreakPreview" zoomScaleSheetLayoutView="100" zoomScalePageLayoutView="0" workbookViewId="0" topLeftCell="A1">
      <selection activeCell="T1" sqref="T1:AM50"/>
    </sheetView>
  </sheetViews>
  <sheetFormatPr defaultColWidth="9.75390625" defaultRowHeight="14.25" customHeight="1"/>
  <cols>
    <col min="1" max="1" width="1.4921875" style="13" customWidth="1"/>
    <col min="2" max="2" width="6.25390625" style="12" customWidth="1"/>
    <col min="3" max="3" width="6.25390625" style="25" customWidth="1"/>
    <col min="4" max="7" width="6.25390625" style="26" customWidth="1"/>
    <col min="8" max="10" width="6.25390625" style="13" customWidth="1"/>
    <col min="11" max="17" width="6.125" style="13" customWidth="1"/>
    <col min="18" max="19" width="1.37890625" style="27" customWidth="1"/>
    <col min="20" max="30" width="6.125" style="13" customWidth="1"/>
    <col min="31" max="33" width="6.125" style="13" hidden="1" customWidth="1"/>
    <col min="34" max="39" width="6.125" style="13" customWidth="1"/>
    <col min="40" max="16384" width="9.75390625" style="13" customWidth="1"/>
  </cols>
  <sheetData>
    <row r="1" spans="2:36" s="7" customFormat="1" ht="15" customHeight="1">
      <c r="B1" s="8"/>
      <c r="C1" s="9"/>
      <c r="O1" s="11"/>
      <c r="X1" s="10"/>
      <c r="Y1" s="10"/>
      <c r="Z1" s="10"/>
      <c r="AA1" s="10"/>
      <c r="AC1" s="11"/>
      <c r="AD1" s="11"/>
      <c r="AE1" s="11"/>
      <c r="AI1" s="11"/>
      <c r="AJ1" s="11"/>
    </row>
    <row r="2" spans="2:21" s="7" customFormat="1" ht="15" customHeight="1">
      <c r="B2" s="8"/>
      <c r="C2" s="9"/>
      <c r="O2" s="12"/>
      <c r="Q2" s="12" t="s">
        <v>36</v>
      </c>
      <c r="R2" s="13"/>
      <c r="S2" s="13"/>
      <c r="T2" s="13" t="s">
        <v>37</v>
      </c>
      <c r="U2" s="13"/>
    </row>
    <row r="3" spans="2:19" s="7" customFormat="1" ht="15" customHeight="1" thickBot="1">
      <c r="B3" s="9" t="s">
        <v>38</v>
      </c>
      <c r="C3" s="9"/>
      <c r="D3" s="14"/>
      <c r="E3" s="14"/>
      <c r="F3" s="14"/>
      <c r="G3" s="14"/>
      <c r="R3" s="10"/>
      <c r="S3" s="10"/>
    </row>
    <row r="4" spans="2:39" s="7" customFormat="1" ht="18" customHeight="1" thickTop="1">
      <c r="B4" s="223" t="s">
        <v>80</v>
      </c>
      <c r="C4" s="224"/>
      <c r="D4" s="224"/>
      <c r="E4" s="216" t="s">
        <v>39</v>
      </c>
      <c r="F4" s="217"/>
      <c r="G4" s="218"/>
      <c r="H4" s="28"/>
      <c r="I4" s="15"/>
      <c r="J4" s="41" t="s">
        <v>23</v>
      </c>
      <c r="K4" s="41"/>
      <c r="L4" s="41" t="s">
        <v>24</v>
      </c>
      <c r="M4" s="41"/>
      <c r="N4" s="41" t="s">
        <v>25</v>
      </c>
      <c r="O4" s="15"/>
      <c r="P4" s="28"/>
      <c r="Q4" s="42"/>
      <c r="R4" s="10"/>
      <c r="S4" s="10"/>
      <c r="T4" s="42" t="s">
        <v>48</v>
      </c>
      <c r="U4" s="37"/>
      <c r="V4" s="37" t="s">
        <v>50</v>
      </c>
      <c r="W4" s="37"/>
      <c r="X4" s="37" t="s">
        <v>51</v>
      </c>
      <c r="Y4" s="37"/>
      <c r="Z4" s="37" t="s">
        <v>52</v>
      </c>
      <c r="AA4" s="37"/>
      <c r="AB4" s="69" t="s">
        <v>72</v>
      </c>
      <c r="AC4" s="37"/>
      <c r="AD4" s="37"/>
      <c r="AE4" s="28" t="s">
        <v>49</v>
      </c>
      <c r="AF4" s="28"/>
      <c r="AG4" s="40"/>
      <c r="AH4" s="69"/>
      <c r="AI4" s="37"/>
      <c r="AJ4" s="37"/>
      <c r="AK4" s="216" t="s">
        <v>18</v>
      </c>
      <c r="AL4" s="217"/>
      <c r="AM4" s="217"/>
    </row>
    <row r="5" spans="2:39" s="7" customFormat="1" ht="18" customHeight="1">
      <c r="B5" s="176"/>
      <c r="C5" s="225"/>
      <c r="D5" s="225"/>
      <c r="E5" s="219"/>
      <c r="F5" s="220"/>
      <c r="G5" s="221"/>
      <c r="H5" s="221" t="s">
        <v>39</v>
      </c>
      <c r="I5" s="226"/>
      <c r="J5" s="226"/>
      <c r="K5" s="226" t="s">
        <v>15</v>
      </c>
      <c r="L5" s="226"/>
      <c r="M5" s="226"/>
      <c r="N5" s="243" t="s">
        <v>54</v>
      </c>
      <c r="O5" s="244"/>
      <c r="P5" s="245"/>
      <c r="Q5" s="81" t="s">
        <v>78</v>
      </c>
      <c r="R5" s="82"/>
      <c r="S5" s="29"/>
      <c r="T5" s="175" t="s">
        <v>79</v>
      </c>
      <c r="U5" s="176"/>
      <c r="V5" s="219" t="s">
        <v>34</v>
      </c>
      <c r="W5" s="220"/>
      <c r="X5" s="221"/>
      <c r="Y5" s="226" t="s">
        <v>63</v>
      </c>
      <c r="Z5" s="226"/>
      <c r="AA5" s="226"/>
      <c r="AB5" s="226" t="s">
        <v>77</v>
      </c>
      <c r="AC5" s="226"/>
      <c r="AD5" s="226"/>
      <c r="AE5" s="226" t="s">
        <v>17</v>
      </c>
      <c r="AF5" s="226"/>
      <c r="AG5" s="226"/>
      <c r="AH5" s="226" t="s">
        <v>16</v>
      </c>
      <c r="AI5" s="226"/>
      <c r="AJ5" s="226"/>
      <c r="AK5" s="219"/>
      <c r="AL5" s="220"/>
      <c r="AM5" s="220"/>
    </row>
    <row r="6" spans="2:39" s="7" customFormat="1" ht="18" customHeight="1">
      <c r="B6" s="176"/>
      <c r="C6" s="225"/>
      <c r="D6" s="225"/>
      <c r="E6" s="30" t="s">
        <v>3</v>
      </c>
      <c r="F6" s="30" t="s">
        <v>40</v>
      </c>
      <c r="G6" s="30" t="s">
        <v>41</v>
      </c>
      <c r="H6" s="31" t="s">
        <v>3</v>
      </c>
      <c r="I6" s="30" t="s">
        <v>40</v>
      </c>
      <c r="J6" s="30" t="s">
        <v>41</v>
      </c>
      <c r="K6" s="31" t="s">
        <v>3</v>
      </c>
      <c r="L6" s="30" t="s">
        <v>40</v>
      </c>
      <c r="M6" s="30" t="s">
        <v>41</v>
      </c>
      <c r="N6" s="31" t="s">
        <v>3</v>
      </c>
      <c r="O6" s="30" t="s">
        <v>40</v>
      </c>
      <c r="P6" s="30" t="s">
        <v>41</v>
      </c>
      <c r="Q6" s="31" t="s">
        <v>3</v>
      </c>
      <c r="R6" s="44"/>
      <c r="S6" s="10"/>
      <c r="T6" s="31" t="s">
        <v>40</v>
      </c>
      <c r="U6" s="30" t="s">
        <v>41</v>
      </c>
      <c r="V6" s="31" t="s">
        <v>3</v>
      </c>
      <c r="W6" s="30" t="s">
        <v>40</v>
      </c>
      <c r="X6" s="30" t="s">
        <v>41</v>
      </c>
      <c r="Y6" s="31" t="s">
        <v>3</v>
      </c>
      <c r="Z6" s="30" t="s">
        <v>40</v>
      </c>
      <c r="AA6" s="30" t="s">
        <v>41</v>
      </c>
      <c r="AB6" s="31" t="s">
        <v>3</v>
      </c>
      <c r="AC6" s="30" t="s">
        <v>40</v>
      </c>
      <c r="AD6" s="30" t="s">
        <v>41</v>
      </c>
      <c r="AE6" s="31" t="s">
        <v>3</v>
      </c>
      <c r="AF6" s="30" t="s">
        <v>40</v>
      </c>
      <c r="AG6" s="30" t="s">
        <v>41</v>
      </c>
      <c r="AH6" s="31" t="s">
        <v>3</v>
      </c>
      <c r="AI6" s="30" t="s">
        <v>40</v>
      </c>
      <c r="AJ6" s="30" t="s">
        <v>41</v>
      </c>
      <c r="AK6" s="31" t="s">
        <v>3</v>
      </c>
      <c r="AL6" s="30" t="s">
        <v>40</v>
      </c>
      <c r="AM6" s="32" t="s">
        <v>41</v>
      </c>
    </row>
    <row r="7" spans="2:39" s="7" customFormat="1" ht="18" customHeight="1">
      <c r="B7" s="34" t="s">
        <v>81</v>
      </c>
      <c r="C7" s="33" t="s">
        <v>19</v>
      </c>
      <c r="D7" s="57" t="s">
        <v>84</v>
      </c>
      <c r="E7" s="55">
        <v>6799846</v>
      </c>
      <c r="F7" s="56">
        <v>4034698</v>
      </c>
      <c r="G7" s="56">
        <v>2765148</v>
      </c>
      <c r="H7" s="56">
        <v>6798594</v>
      </c>
      <c r="I7" s="56">
        <v>4034579</v>
      </c>
      <c r="J7" s="59">
        <v>2764015</v>
      </c>
      <c r="K7" s="56">
        <v>6703060</v>
      </c>
      <c r="L7" s="56">
        <v>3965517</v>
      </c>
      <c r="M7" s="56">
        <v>2737543</v>
      </c>
      <c r="N7" s="56">
        <v>14998</v>
      </c>
      <c r="O7" s="59">
        <v>13604</v>
      </c>
      <c r="P7" s="56">
        <v>1394</v>
      </c>
      <c r="Q7" s="103" t="s">
        <v>60</v>
      </c>
      <c r="R7" s="74"/>
      <c r="S7" s="74"/>
      <c r="T7" s="103" t="s">
        <v>60</v>
      </c>
      <c r="U7" s="103" t="s">
        <v>60</v>
      </c>
      <c r="V7" s="56">
        <v>79354</v>
      </c>
      <c r="W7" s="56">
        <v>54420</v>
      </c>
      <c r="X7" s="56">
        <v>24934</v>
      </c>
      <c r="Y7" s="102" t="s">
        <v>60</v>
      </c>
      <c r="Z7" s="102" t="s">
        <v>60</v>
      </c>
      <c r="AA7" s="102" t="s">
        <v>60</v>
      </c>
      <c r="AB7" s="102" t="s">
        <v>60</v>
      </c>
      <c r="AC7" s="102" t="s">
        <v>60</v>
      </c>
      <c r="AD7" s="102" t="s">
        <v>60</v>
      </c>
      <c r="AE7" s="56" t="s">
        <v>60</v>
      </c>
      <c r="AF7" s="56" t="s">
        <v>60</v>
      </c>
      <c r="AG7" s="56" t="s">
        <v>60</v>
      </c>
      <c r="AH7" s="56">
        <v>1182</v>
      </c>
      <c r="AI7" s="56">
        <v>1038</v>
      </c>
      <c r="AJ7" s="56">
        <v>144</v>
      </c>
      <c r="AK7" s="56">
        <v>1252</v>
      </c>
      <c r="AL7" s="56">
        <v>119</v>
      </c>
      <c r="AM7" s="56">
        <v>1133</v>
      </c>
    </row>
    <row r="8" spans="2:39" s="7" customFormat="1" ht="18" customHeight="1">
      <c r="B8" s="34" t="s">
        <v>82</v>
      </c>
      <c r="C8" s="21"/>
      <c r="D8" s="34" t="s">
        <v>85</v>
      </c>
      <c r="E8" s="55">
        <v>3716878</v>
      </c>
      <c r="F8" s="56">
        <v>1931909</v>
      </c>
      <c r="G8" s="56">
        <v>1784969</v>
      </c>
      <c r="H8" s="56">
        <v>3713834</v>
      </c>
      <c r="I8" s="56">
        <v>1931074</v>
      </c>
      <c r="J8" s="56">
        <v>1782760</v>
      </c>
      <c r="K8" s="56">
        <v>3611525</v>
      </c>
      <c r="L8" s="56">
        <v>1861498</v>
      </c>
      <c r="M8" s="56">
        <v>1750027</v>
      </c>
      <c r="N8" s="56">
        <v>15471</v>
      </c>
      <c r="O8" s="56">
        <v>14047</v>
      </c>
      <c r="P8" s="56">
        <v>1424</v>
      </c>
      <c r="Q8" s="103" t="s">
        <v>60</v>
      </c>
      <c r="R8" s="74"/>
      <c r="S8" s="74"/>
      <c r="T8" s="103" t="s">
        <v>60</v>
      </c>
      <c r="U8" s="103" t="s">
        <v>60</v>
      </c>
      <c r="V8" s="72">
        <v>86657</v>
      </c>
      <c r="W8" s="72">
        <v>55484</v>
      </c>
      <c r="X8" s="72">
        <v>31173</v>
      </c>
      <c r="Y8" s="102" t="s">
        <v>60</v>
      </c>
      <c r="Z8" s="102" t="s">
        <v>60</v>
      </c>
      <c r="AA8" s="102" t="s">
        <v>60</v>
      </c>
      <c r="AB8" s="102" t="s">
        <v>60</v>
      </c>
      <c r="AC8" s="102" t="s">
        <v>60</v>
      </c>
      <c r="AD8" s="102" t="s">
        <v>60</v>
      </c>
      <c r="AE8" s="72"/>
      <c r="AF8" s="72"/>
      <c r="AG8" s="72"/>
      <c r="AH8" s="72">
        <v>181</v>
      </c>
      <c r="AI8" s="72">
        <v>45</v>
      </c>
      <c r="AJ8" s="72">
        <v>136</v>
      </c>
      <c r="AK8" s="72">
        <v>3044</v>
      </c>
      <c r="AL8" s="72">
        <v>835</v>
      </c>
      <c r="AM8" s="72">
        <v>2209</v>
      </c>
    </row>
    <row r="9" spans="2:39" s="22" customFormat="1" ht="18" customHeight="1">
      <c r="B9" s="35" t="s">
        <v>83</v>
      </c>
      <c r="C9" s="23"/>
      <c r="D9" s="35" t="s">
        <v>86</v>
      </c>
      <c r="E9" s="96">
        <f>SUM(F9:G9)</f>
        <v>4172466</v>
      </c>
      <c r="F9" s="74">
        <f>SUM(F11:F22)</f>
        <v>2650213</v>
      </c>
      <c r="G9" s="74">
        <f>SUM(G11:G22)</f>
        <v>1522253</v>
      </c>
      <c r="H9" s="74">
        <f>SUM(I9:J9)</f>
        <v>4172375</v>
      </c>
      <c r="I9" s="74">
        <f>SUM(I11:I22)</f>
        <v>2650206</v>
      </c>
      <c r="J9" s="74">
        <f>SUM(J11:J22)</f>
        <v>1522169</v>
      </c>
      <c r="K9" s="74">
        <f>SUM(L9:M9)</f>
        <v>4089985</v>
      </c>
      <c r="L9" s="74">
        <f>SUM(L11:L22)</f>
        <v>2575701</v>
      </c>
      <c r="M9" s="74">
        <f>SUM(M11:M22)</f>
        <v>1514284</v>
      </c>
      <c r="N9" s="74">
        <f aca="true" t="shared" si="0" ref="N9:N16">SUM(O9:P9)</f>
        <v>57608</v>
      </c>
      <c r="O9" s="74">
        <f>SUM(O11:O22)</f>
        <v>55632</v>
      </c>
      <c r="P9" s="74">
        <f>SUM(P11:P22)</f>
        <v>1976</v>
      </c>
      <c r="Q9" s="103" t="s">
        <v>60</v>
      </c>
      <c r="R9" s="74"/>
      <c r="S9" s="74"/>
      <c r="T9" s="103" t="s">
        <v>60</v>
      </c>
      <c r="U9" s="103" t="s">
        <v>60</v>
      </c>
      <c r="V9" s="74">
        <f>SUM(W9:X9)</f>
        <v>24752</v>
      </c>
      <c r="W9" s="74">
        <f>SUM(W11:W22)</f>
        <v>18857</v>
      </c>
      <c r="X9" s="74">
        <f>SUM(X11:X22)</f>
        <v>5895</v>
      </c>
      <c r="Y9" s="103" t="s">
        <v>60</v>
      </c>
      <c r="Z9" s="103" t="s">
        <v>60</v>
      </c>
      <c r="AA9" s="103" t="s">
        <v>60</v>
      </c>
      <c r="AB9" s="103" t="s">
        <v>60</v>
      </c>
      <c r="AC9" s="103" t="s">
        <v>60</v>
      </c>
      <c r="AD9" s="103" t="s">
        <v>60</v>
      </c>
      <c r="AE9" s="74" t="s">
        <v>64</v>
      </c>
      <c r="AF9" s="74" t="s">
        <v>64</v>
      </c>
      <c r="AG9" s="74" t="s">
        <v>64</v>
      </c>
      <c r="AH9" s="74">
        <f>SUM(AI9:AJ9)</f>
        <v>30</v>
      </c>
      <c r="AI9" s="74">
        <f>SUM(AI11:AI22)</f>
        <v>16</v>
      </c>
      <c r="AJ9" s="74">
        <f>SUM(AJ11:AJ22)</f>
        <v>14</v>
      </c>
      <c r="AK9" s="74">
        <f>SUM(AL9:AM9)</f>
        <v>91</v>
      </c>
      <c r="AL9" s="74">
        <f>SUM(AL11:AL22)</f>
        <v>7</v>
      </c>
      <c r="AM9" s="99">
        <f>SUM(AM11:AM22)</f>
        <v>84</v>
      </c>
    </row>
    <row r="10" spans="2:39" s="22" customFormat="1" ht="9" customHeight="1">
      <c r="B10" s="35"/>
      <c r="C10" s="23"/>
      <c r="D10" s="35"/>
      <c r="E10" s="96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04"/>
      <c r="R10" s="74"/>
      <c r="S10" s="74"/>
      <c r="T10" s="104"/>
      <c r="U10" s="104"/>
      <c r="V10" s="74"/>
      <c r="W10" s="74"/>
      <c r="X10" s="74"/>
      <c r="Y10" s="104"/>
      <c r="Z10" s="104"/>
      <c r="AA10" s="104"/>
      <c r="AB10" s="104"/>
      <c r="AC10" s="104"/>
      <c r="AD10" s="104"/>
      <c r="AE10" s="74"/>
      <c r="AF10" s="74"/>
      <c r="AG10" s="74"/>
      <c r="AH10" s="74"/>
      <c r="AI10" s="74"/>
      <c r="AJ10" s="74"/>
      <c r="AK10" s="74"/>
      <c r="AL10" s="74"/>
      <c r="AM10" s="99"/>
    </row>
    <row r="11" spans="2:39" s="7" customFormat="1" ht="18" customHeight="1">
      <c r="B11" s="18" t="s">
        <v>74</v>
      </c>
      <c r="C11" s="34" t="s">
        <v>55</v>
      </c>
      <c r="D11" s="10" t="s">
        <v>8</v>
      </c>
      <c r="E11" s="97">
        <f>SUM(F11:G11)</f>
        <v>255087</v>
      </c>
      <c r="F11" s="75">
        <f aca="true" t="shared" si="1" ref="F11:F22">SUM(I11,AL11)</f>
        <v>110048</v>
      </c>
      <c r="G11" s="75">
        <f aca="true" t="shared" si="2" ref="G11:G22">SUM(J11,AM11)</f>
        <v>145039</v>
      </c>
      <c r="H11" s="75">
        <f>SUM(I11:J11)</f>
        <v>255087</v>
      </c>
      <c r="I11" s="75">
        <f aca="true" t="shared" si="3" ref="I11:I22">SUM(L11,O11,T11,W11,Z11,AC11,AI11)</f>
        <v>110048</v>
      </c>
      <c r="J11" s="75">
        <f aca="true" t="shared" si="4" ref="J11:J22">SUM(M11,P11,U11,X11,AA11,AD11,AJ11)</f>
        <v>145039</v>
      </c>
      <c r="K11" s="120">
        <f aca="true" t="shared" si="5" ref="K11:K22">SUM(L11:M11)</f>
        <v>254445</v>
      </c>
      <c r="L11" s="120">
        <v>109783</v>
      </c>
      <c r="M11" s="120">
        <v>144662</v>
      </c>
      <c r="N11" s="121" t="s">
        <v>60</v>
      </c>
      <c r="O11" s="121" t="s">
        <v>98</v>
      </c>
      <c r="P11" s="121" t="s">
        <v>98</v>
      </c>
      <c r="Q11" s="121" t="s">
        <v>60</v>
      </c>
      <c r="R11" s="120"/>
      <c r="S11" s="120"/>
      <c r="T11" s="121" t="s">
        <v>97</v>
      </c>
      <c r="U11" s="121" t="s">
        <v>60</v>
      </c>
      <c r="V11" s="120">
        <f aca="true" t="shared" si="6" ref="V11:V22">SUM(W11:X11)</f>
        <v>642</v>
      </c>
      <c r="W11" s="120">
        <v>265</v>
      </c>
      <c r="X11" s="120">
        <v>377</v>
      </c>
      <c r="Y11" s="121" t="s">
        <v>60</v>
      </c>
      <c r="Z11" s="121" t="s">
        <v>60</v>
      </c>
      <c r="AA11" s="121" t="s">
        <v>60</v>
      </c>
      <c r="AB11" s="121" t="s">
        <v>60</v>
      </c>
      <c r="AC11" s="121" t="s">
        <v>60</v>
      </c>
      <c r="AD11" s="121" t="s">
        <v>60</v>
      </c>
      <c r="AE11" s="122" t="s">
        <v>64</v>
      </c>
      <c r="AF11" s="120" t="s">
        <v>65</v>
      </c>
      <c r="AG11" s="120" t="s">
        <v>65</v>
      </c>
      <c r="AH11" s="121" t="s">
        <v>97</v>
      </c>
      <c r="AI11" s="121" t="s">
        <v>98</v>
      </c>
      <c r="AJ11" s="121" t="s">
        <v>98</v>
      </c>
      <c r="AK11" s="121" t="s">
        <v>60</v>
      </c>
      <c r="AL11" s="121" t="s">
        <v>98</v>
      </c>
      <c r="AM11" s="121" t="s">
        <v>98</v>
      </c>
    </row>
    <row r="12" spans="3:39" s="7" customFormat="1" ht="18" customHeight="1">
      <c r="C12" s="18">
        <v>5</v>
      </c>
      <c r="D12" s="67"/>
      <c r="E12" s="97">
        <f aca="true" t="shared" si="7" ref="E12:E22">SUM(F12:G12)</f>
        <v>343052</v>
      </c>
      <c r="F12" s="75">
        <f t="shared" si="1"/>
        <v>220283</v>
      </c>
      <c r="G12" s="75">
        <f t="shared" si="2"/>
        <v>122769</v>
      </c>
      <c r="H12" s="75">
        <f aca="true" t="shared" si="8" ref="H12:H22">SUM(I12:J12)</f>
        <v>343052</v>
      </c>
      <c r="I12" s="75">
        <f t="shared" si="3"/>
        <v>220283</v>
      </c>
      <c r="J12" s="75">
        <f t="shared" si="4"/>
        <v>122769</v>
      </c>
      <c r="K12" s="120">
        <f t="shared" si="5"/>
        <v>338245</v>
      </c>
      <c r="L12" s="120">
        <v>216662</v>
      </c>
      <c r="M12" s="120">
        <v>121583</v>
      </c>
      <c r="N12" s="120">
        <f t="shared" si="0"/>
        <v>3032</v>
      </c>
      <c r="O12" s="120">
        <v>2940</v>
      </c>
      <c r="P12" s="120">
        <v>92</v>
      </c>
      <c r="Q12" s="121" t="s">
        <v>60</v>
      </c>
      <c r="R12" s="120"/>
      <c r="S12" s="120"/>
      <c r="T12" s="121" t="s">
        <v>60</v>
      </c>
      <c r="U12" s="121" t="s">
        <v>60</v>
      </c>
      <c r="V12" s="120">
        <f t="shared" si="6"/>
        <v>1767</v>
      </c>
      <c r="W12" s="120">
        <v>673</v>
      </c>
      <c r="X12" s="120">
        <v>1094</v>
      </c>
      <c r="Y12" s="121" t="s">
        <v>60</v>
      </c>
      <c r="Z12" s="121" t="s">
        <v>60</v>
      </c>
      <c r="AA12" s="121" t="s">
        <v>60</v>
      </c>
      <c r="AB12" s="121" t="s">
        <v>60</v>
      </c>
      <c r="AC12" s="121" t="s">
        <v>60</v>
      </c>
      <c r="AD12" s="121" t="s">
        <v>60</v>
      </c>
      <c r="AE12" s="122" t="s">
        <v>64</v>
      </c>
      <c r="AF12" s="120" t="s">
        <v>65</v>
      </c>
      <c r="AG12" s="120" t="s">
        <v>65</v>
      </c>
      <c r="AH12" s="120">
        <f>SUM(AI12:AJ12)</f>
        <v>8</v>
      </c>
      <c r="AI12" s="120">
        <v>8</v>
      </c>
      <c r="AJ12" s="121" t="s">
        <v>110</v>
      </c>
      <c r="AK12" s="121" t="s">
        <v>60</v>
      </c>
      <c r="AL12" s="121" t="s">
        <v>98</v>
      </c>
      <c r="AM12" s="166" t="s">
        <v>97</v>
      </c>
    </row>
    <row r="13" spans="3:39" s="7" customFormat="1" ht="18" customHeight="1">
      <c r="C13" s="18">
        <v>6</v>
      </c>
      <c r="D13" s="67"/>
      <c r="E13" s="97">
        <f t="shared" si="7"/>
        <v>406401</v>
      </c>
      <c r="F13" s="75">
        <f t="shared" si="1"/>
        <v>293803</v>
      </c>
      <c r="G13" s="75">
        <f t="shared" si="2"/>
        <v>112598</v>
      </c>
      <c r="H13" s="75">
        <f t="shared" si="8"/>
        <v>406401</v>
      </c>
      <c r="I13" s="75">
        <f t="shared" si="3"/>
        <v>293803</v>
      </c>
      <c r="J13" s="75">
        <f t="shared" si="4"/>
        <v>112598</v>
      </c>
      <c r="K13" s="120">
        <f t="shared" si="5"/>
        <v>397604</v>
      </c>
      <c r="L13" s="120">
        <v>285216</v>
      </c>
      <c r="M13" s="120">
        <v>112388</v>
      </c>
      <c r="N13" s="120">
        <f t="shared" si="0"/>
        <v>8524</v>
      </c>
      <c r="O13" s="120">
        <v>8524</v>
      </c>
      <c r="P13" s="121" t="s">
        <v>110</v>
      </c>
      <c r="Q13" s="121" t="s">
        <v>60</v>
      </c>
      <c r="R13" s="120"/>
      <c r="S13" s="120"/>
      <c r="T13" s="121" t="s">
        <v>60</v>
      </c>
      <c r="U13" s="121" t="s">
        <v>60</v>
      </c>
      <c r="V13" s="120">
        <f t="shared" si="6"/>
        <v>260</v>
      </c>
      <c r="W13" s="120">
        <v>59</v>
      </c>
      <c r="X13" s="120">
        <v>201</v>
      </c>
      <c r="Y13" s="121" t="s">
        <v>60</v>
      </c>
      <c r="Z13" s="121" t="s">
        <v>60</v>
      </c>
      <c r="AA13" s="121" t="s">
        <v>60</v>
      </c>
      <c r="AB13" s="121" t="s">
        <v>60</v>
      </c>
      <c r="AC13" s="121" t="s">
        <v>60</v>
      </c>
      <c r="AD13" s="121" t="s">
        <v>60</v>
      </c>
      <c r="AE13" s="122" t="s">
        <v>64</v>
      </c>
      <c r="AF13" s="120" t="s">
        <v>65</v>
      </c>
      <c r="AG13" s="120" t="s">
        <v>65</v>
      </c>
      <c r="AH13" s="120">
        <f>SUM(AI13:AJ13)</f>
        <v>13</v>
      </c>
      <c r="AI13" s="120">
        <v>4</v>
      </c>
      <c r="AJ13" s="120">
        <v>9</v>
      </c>
      <c r="AK13" s="121" t="s">
        <v>60</v>
      </c>
      <c r="AL13" s="121" t="s">
        <v>60</v>
      </c>
      <c r="AM13" s="121" t="s">
        <v>60</v>
      </c>
    </row>
    <row r="14" spans="3:39" s="7" customFormat="1" ht="18" customHeight="1">
      <c r="C14" s="18">
        <v>7</v>
      </c>
      <c r="D14" s="67"/>
      <c r="E14" s="97">
        <f>SUM(F14:G14)</f>
        <v>520972</v>
      </c>
      <c r="F14" s="75">
        <f t="shared" si="1"/>
        <v>404656</v>
      </c>
      <c r="G14" s="75">
        <f t="shared" si="2"/>
        <v>116316</v>
      </c>
      <c r="H14" s="75">
        <f t="shared" si="8"/>
        <v>520972</v>
      </c>
      <c r="I14" s="75">
        <f t="shared" si="3"/>
        <v>404656</v>
      </c>
      <c r="J14" s="75">
        <f t="shared" si="4"/>
        <v>116316</v>
      </c>
      <c r="K14" s="120">
        <f t="shared" si="5"/>
        <v>499464</v>
      </c>
      <c r="L14" s="120">
        <v>383296</v>
      </c>
      <c r="M14" s="120">
        <v>116168</v>
      </c>
      <c r="N14" s="120">
        <f t="shared" si="0"/>
        <v>15346</v>
      </c>
      <c r="O14" s="120">
        <v>15239</v>
      </c>
      <c r="P14" s="120">
        <v>107</v>
      </c>
      <c r="Q14" s="121" t="s">
        <v>60</v>
      </c>
      <c r="R14" s="120"/>
      <c r="S14" s="120"/>
      <c r="T14" s="121" t="s">
        <v>60</v>
      </c>
      <c r="U14" s="121" t="s">
        <v>60</v>
      </c>
      <c r="V14" s="120">
        <f t="shared" si="6"/>
        <v>6157</v>
      </c>
      <c r="W14" s="120">
        <v>6117</v>
      </c>
      <c r="X14" s="120">
        <v>40</v>
      </c>
      <c r="Y14" s="121" t="s">
        <v>60</v>
      </c>
      <c r="Z14" s="121" t="s">
        <v>60</v>
      </c>
      <c r="AA14" s="121" t="s">
        <v>60</v>
      </c>
      <c r="AB14" s="121" t="s">
        <v>60</v>
      </c>
      <c r="AC14" s="121" t="s">
        <v>60</v>
      </c>
      <c r="AD14" s="121" t="s">
        <v>60</v>
      </c>
      <c r="AE14" s="122" t="s">
        <v>64</v>
      </c>
      <c r="AF14" s="120" t="s">
        <v>65</v>
      </c>
      <c r="AG14" s="120" t="s">
        <v>65</v>
      </c>
      <c r="AH14" s="120">
        <f>SUM(AI14:AJ14)</f>
        <v>5</v>
      </c>
      <c r="AI14" s="120">
        <v>4</v>
      </c>
      <c r="AJ14" s="120">
        <v>1</v>
      </c>
      <c r="AK14" s="121" t="s">
        <v>60</v>
      </c>
      <c r="AL14" s="121" t="s">
        <v>98</v>
      </c>
      <c r="AM14" s="166" t="s">
        <v>97</v>
      </c>
    </row>
    <row r="15" spans="3:39" s="7" customFormat="1" ht="18" customHeight="1">
      <c r="C15" s="18">
        <v>8</v>
      </c>
      <c r="D15" s="67"/>
      <c r="E15" s="97">
        <f t="shared" si="7"/>
        <v>562613</v>
      </c>
      <c r="F15" s="75">
        <f t="shared" si="1"/>
        <v>445531</v>
      </c>
      <c r="G15" s="75">
        <f t="shared" si="2"/>
        <v>117082</v>
      </c>
      <c r="H15" s="75">
        <f t="shared" si="8"/>
        <v>562613</v>
      </c>
      <c r="I15" s="75">
        <f t="shared" si="3"/>
        <v>445531</v>
      </c>
      <c r="J15" s="75">
        <f t="shared" si="4"/>
        <v>117082</v>
      </c>
      <c r="K15" s="120">
        <f t="shared" si="5"/>
        <v>537332</v>
      </c>
      <c r="L15" s="120">
        <v>422408</v>
      </c>
      <c r="M15" s="120">
        <v>114924</v>
      </c>
      <c r="N15" s="120">
        <f t="shared" si="0"/>
        <v>20762</v>
      </c>
      <c r="O15" s="120">
        <v>19118</v>
      </c>
      <c r="P15" s="120">
        <v>1644</v>
      </c>
      <c r="Q15" s="121" t="s">
        <v>60</v>
      </c>
      <c r="R15" s="120"/>
      <c r="S15" s="120"/>
      <c r="T15" s="121" t="s">
        <v>60</v>
      </c>
      <c r="U15" s="121" t="s">
        <v>60</v>
      </c>
      <c r="V15" s="120">
        <f t="shared" si="6"/>
        <v>4519</v>
      </c>
      <c r="W15" s="120">
        <v>4005</v>
      </c>
      <c r="X15" s="120">
        <v>514</v>
      </c>
      <c r="Y15" s="121" t="s">
        <v>60</v>
      </c>
      <c r="Z15" s="121" t="s">
        <v>60</v>
      </c>
      <c r="AA15" s="121" t="s">
        <v>60</v>
      </c>
      <c r="AB15" s="121" t="s">
        <v>60</v>
      </c>
      <c r="AC15" s="121" t="s">
        <v>60</v>
      </c>
      <c r="AD15" s="121" t="s">
        <v>60</v>
      </c>
      <c r="AE15" s="122" t="s">
        <v>64</v>
      </c>
      <c r="AF15" s="120" t="s">
        <v>65</v>
      </c>
      <c r="AG15" s="120" t="s">
        <v>65</v>
      </c>
      <c r="AH15" s="121" t="s">
        <v>60</v>
      </c>
      <c r="AI15" s="121" t="s">
        <v>60</v>
      </c>
      <c r="AJ15" s="121" t="s">
        <v>110</v>
      </c>
      <c r="AK15" s="121" t="s">
        <v>60</v>
      </c>
      <c r="AL15" s="121" t="s">
        <v>98</v>
      </c>
      <c r="AM15" s="166" t="s">
        <v>97</v>
      </c>
    </row>
    <row r="16" spans="3:39" s="7" customFormat="1" ht="18" customHeight="1">
      <c r="C16" s="18">
        <v>9</v>
      </c>
      <c r="D16" s="67"/>
      <c r="E16" s="97">
        <f t="shared" si="7"/>
        <v>495238</v>
      </c>
      <c r="F16" s="75">
        <f t="shared" si="1"/>
        <v>375651</v>
      </c>
      <c r="G16" s="75">
        <f t="shared" si="2"/>
        <v>119587</v>
      </c>
      <c r="H16" s="75">
        <f t="shared" si="8"/>
        <v>495238</v>
      </c>
      <c r="I16" s="75">
        <f t="shared" si="3"/>
        <v>375651</v>
      </c>
      <c r="J16" s="75">
        <f t="shared" si="4"/>
        <v>119587</v>
      </c>
      <c r="K16" s="120">
        <f t="shared" si="5"/>
        <v>484547</v>
      </c>
      <c r="L16" s="120">
        <v>365228</v>
      </c>
      <c r="M16" s="120">
        <v>119319</v>
      </c>
      <c r="N16" s="120">
        <f t="shared" si="0"/>
        <v>5923</v>
      </c>
      <c r="O16" s="120">
        <v>5796</v>
      </c>
      <c r="P16" s="120">
        <v>127</v>
      </c>
      <c r="Q16" s="121" t="s">
        <v>60</v>
      </c>
      <c r="R16" s="120"/>
      <c r="S16" s="120"/>
      <c r="T16" s="121" t="s">
        <v>60</v>
      </c>
      <c r="U16" s="121" t="s">
        <v>60</v>
      </c>
      <c r="V16" s="120">
        <f t="shared" si="6"/>
        <v>4764</v>
      </c>
      <c r="W16" s="120">
        <v>4627</v>
      </c>
      <c r="X16" s="120">
        <v>137</v>
      </c>
      <c r="Y16" s="121" t="s">
        <v>60</v>
      </c>
      <c r="Z16" s="121" t="s">
        <v>60</v>
      </c>
      <c r="AA16" s="121" t="s">
        <v>60</v>
      </c>
      <c r="AB16" s="121" t="s">
        <v>60</v>
      </c>
      <c r="AC16" s="121" t="s">
        <v>60</v>
      </c>
      <c r="AD16" s="121" t="s">
        <v>60</v>
      </c>
      <c r="AE16" s="122" t="s">
        <v>64</v>
      </c>
      <c r="AF16" s="120" t="s">
        <v>65</v>
      </c>
      <c r="AG16" s="120" t="s">
        <v>65</v>
      </c>
      <c r="AH16" s="120">
        <f>SUM(AI16:AJ16)</f>
        <v>4</v>
      </c>
      <c r="AI16" s="121" t="s">
        <v>60</v>
      </c>
      <c r="AJ16" s="120">
        <v>4</v>
      </c>
      <c r="AK16" s="121" t="s">
        <v>60</v>
      </c>
      <c r="AL16" s="121" t="s">
        <v>98</v>
      </c>
      <c r="AM16" s="166" t="s">
        <v>97</v>
      </c>
    </row>
    <row r="17" spans="3:39" s="7" customFormat="1" ht="18" customHeight="1">
      <c r="C17" s="18">
        <v>10</v>
      </c>
      <c r="D17" s="67"/>
      <c r="E17" s="97">
        <f t="shared" si="7"/>
        <v>365875</v>
      </c>
      <c r="F17" s="75">
        <f t="shared" si="1"/>
        <v>264769</v>
      </c>
      <c r="G17" s="75">
        <f t="shared" si="2"/>
        <v>101106</v>
      </c>
      <c r="H17" s="75">
        <f t="shared" si="8"/>
        <v>365875</v>
      </c>
      <c r="I17" s="75">
        <f t="shared" si="3"/>
        <v>264769</v>
      </c>
      <c r="J17" s="75">
        <f t="shared" si="4"/>
        <v>101106</v>
      </c>
      <c r="K17" s="120">
        <f t="shared" si="5"/>
        <v>360418</v>
      </c>
      <c r="L17" s="120">
        <v>259428</v>
      </c>
      <c r="M17" s="120">
        <v>100990</v>
      </c>
      <c r="N17" s="120">
        <f>SUM(O17:P17)</f>
        <v>4021</v>
      </c>
      <c r="O17" s="120">
        <v>4015</v>
      </c>
      <c r="P17" s="120">
        <v>6</v>
      </c>
      <c r="Q17" s="121" t="s">
        <v>60</v>
      </c>
      <c r="R17" s="120"/>
      <c r="S17" s="120"/>
      <c r="T17" s="121" t="s">
        <v>60</v>
      </c>
      <c r="U17" s="121" t="s">
        <v>60</v>
      </c>
      <c r="V17" s="120">
        <f t="shared" si="6"/>
        <v>1436</v>
      </c>
      <c r="W17" s="120">
        <v>1326</v>
      </c>
      <c r="X17" s="120">
        <v>110</v>
      </c>
      <c r="Y17" s="121" t="s">
        <v>60</v>
      </c>
      <c r="Z17" s="121" t="s">
        <v>60</v>
      </c>
      <c r="AA17" s="121" t="s">
        <v>60</v>
      </c>
      <c r="AB17" s="121" t="s">
        <v>60</v>
      </c>
      <c r="AC17" s="121" t="s">
        <v>60</v>
      </c>
      <c r="AD17" s="121" t="s">
        <v>60</v>
      </c>
      <c r="AE17" s="122" t="s">
        <v>64</v>
      </c>
      <c r="AF17" s="120" t="s">
        <v>65</v>
      </c>
      <c r="AG17" s="120" t="s">
        <v>65</v>
      </c>
      <c r="AH17" s="121" t="s">
        <v>60</v>
      </c>
      <c r="AI17" s="121" t="s">
        <v>60</v>
      </c>
      <c r="AJ17" s="121" t="s">
        <v>60</v>
      </c>
      <c r="AK17" s="121" t="s">
        <v>60</v>
      </c>
      <c r="AL17" s="121" t="s">
        <v>98</v>
      </c>
      <c r="AM17" s="166" t="s">
        <v>97</v>
      </c>
    </row>
    <row r="18" spans="3:39" s="7" customFormat="1" ht="18" customHeight="1">
      <c r="C18" s="18">
        <v>11</v>
      </c>
      <c r="D18" s="67"/>
      <c r="E18" s="97">
        <f t="shared" si="7"/>
        <v>266907</v>
      </c>
      <c r="F18" s="75">
        <f t="shared" si="1"/>
        <v>142662</v>
      </c>
      <c r="G18" s="75">
        <f t="shared" si="2"/>
        <v>124245</v>
      </c>
      <c r="H18" s="75">
        <f t="shared" si="8"/>
        <v>266907</v>
      </c>
      <c r="I18" s="75">
        <f t="shared" si="3"/>
        <v>142662</v>
      </c>
      <c r="J18" s="75">
        <f t="shared" si="4"/>
        <v>124245</v>
      </c>
      <c r="K18" s="120">
        <f t="shared" si="5"/>
        <v>266049</v>
      </c>
      <c r="L18" s="120">
        <v>141846</v>
      </c>
      <c r="M18" s="120">
        <v>124203</v>
      </c>
      <c r="N18" s="121" t="s">
        <v>111</v>
      </c>
      <c r="O18" s="121" t="s">
        <v>112</v>
      </c>
      <c r="P18" s="121" t="s">
        <v>113</v>
      </c>
      <c r="Q18" s="121" t="s">
        <v>60</v>
      </c>
      <c r="R18" s="120"/>
      <c r="S18" s="120"/>
      <c r="T18" s="121" t="s">
        <v>60</v>
      </c>
      <c r="U18" s="121" t="s">
        <v>60</v>
      </c>
      <c r="V18" s="120">
        <f t="shared" si="6"/>
        <v>858</v>
      </c>
      <c r="W18" s="120">
        <v>816</v>
      </c>
      <c r="X18" s="120">
        <v>42</v>
      </c>
      <c r="Y18" s="121" t="s">
        <v>60</v>
      </c>
      <c r="Z18" s="121" t="s">
        <v>60</v>
      </c>
      <c r="AA18" s="121" t="s">
        <v>66</v>
      </c>
      <c r="AB18" s="121" t="s">
        <v>60</v>
      </c>
      <c r="AC18" s="121" t="s">
        <v>60</v>
      </c>
      <c r="AD18" s="121" t="s">
        <v>61</v>
      </c>
      <c r="AE18" s="122" t="s">
        <v>64</v>
      </c>
      <c r="AF18" s="120" t="s">
        <v>65</v>
      </c>
      <c r="AG18" s="120" t="s">
        <v>65</v>
      </c>
      <c r="AH18" s="121" t="s">
        <v>60</v>
      </c>
      <c r="AI18" s="121" t="s">
        <v>60</v>
      </c>
      <c r="AJ18" s="121" t="s">
        <v>60</v>
      </c>
      <c r="AK18" s="121" t="s">
        <v>60</v>
      </c>
      <c r="AL18" s="121" t="s">
        <v>60</v>
      </c>
      <c r="AM18" s="121" t="s">
        <v>60</v>
      </c>
    </row>
    <row r="19" spans="3:39" s="7" customFormat="1" ht="18" customHeight="1">
      <c r="C19" s="18">
        <v>12</v>
      </c>
      <c r="D19" s="67"/>
      <c r="E19" s="97">
        <f t="shared" si="7"/>
        <v>354300</v>
      </c>
      <c r="F19" s="75">
        <f t="shared" si="1"/>
        <v>134553</v>
      </c>
      <c r="G19" s="75">
        <f t="shared" si="2"/>
        <v>219747</v>
      </c>
      <c r="H19" s="75">
        <f t="shared" si="8"/>
        <v>354282</v>
      </c>
      <c r="I19" s="75">
        <f t="shared" si="3"/>
        <v>134553</v>
      </c>
      <c r="J19" s="75">
        <f t="shared" si="4"/>
        <v>219729</v>
      </c>
      <c r="K19" s="120">
        <f t="shared" si="5"/>
        <v>353163</v>
      </c>
      <c r="L19" s="120">
        <v>134219</v>
      </c>
      <c r="M19" s="120">
        <v>218944</v>
      </c>
      <c r="N19" s="121" t="s">
        <v>60</v>
      </c>
      <c r="O19" s="121" t="s">
        <v>98</v>
      </c>
      <c r="P19" s="121" t="s">
        <v>98</v>
      </c>
      <c r="Q19" s="121" t="s">
        <v>60</v>
      </c>
      <c r="R19" s="120"/>
      <c r="S19" s="120"/>
      <c r="T19" s="121" t="s">
        <v>60</v>
      </c>
      <c r="U19" s="121" t="s">
        <v>60</v>
      </c>
      <c r="V19" s="120">
        <f t="shared" si="6"/>
        <v>1119</v>
      </c>
      <c r="W19" s="120">
        <v>334</v>
      </c>
      <c r="X19" s="120">
        <v>785</v>
      </c>
      <c r="Y19" s="121" t="s">
        <v>66</v>
      </c>
      <c r="Z19" s="121" t="s">
        <v>66</v>
      </c>
      <c r="AA19" s="121" t="s">
        <v>66</v>
      </c>
      <c r="AB19" s="121" t="s">
        <v>61</v>
      </c>
      <c r="AC19" s="121" t="s">
        <v>61</v>
      </c>
      <c r="AD19" s="121" t="s">
        <v>61</v>
      </c>
      <c r="AE19" s="122" t="s">
        <v>64</v>
      </c>
      <c r="AF19" s="120" t="s">
        <v>65</v>
      </c>
      <c r="AG19" s="120" t="s">
        <v>65</v>
      </c>
      <c r="AH19" s="121" t="s">
        <v>60</v>
      </c>
      <c r="AI19" s="121" t="s">
        <v>60</v>
      </c>
      <c r="AJ19" s="121" t="s">
        <v>60</v>
      </c>
      <c r="AK19" s="120">
        <f>SUM(AL19:AM19)</f>
        <v>18</v>
      </c>
      <c r="AL19" s="121" t="s">
        <v>60</v>
      </c>
      <c r="AM19" s="120">
        <v>18</v>
      </c>
    </row>
    <row r="20" spans="2:39" s="7" customFormat="1" ht="18" customHeight="1">
      <c r="B20" s="18" t="s">
        <v>87</v>
      </c>
      <c r="C20" s="34" t="s">
        <v>56</v>
      </c>
      <c r="D20" s="10" t="s">
        <v>8</v>
      </c>
      <c r="E20" s="97">
        <f t="shared" si="7"/>
        <v>194362</v>
      </c>
      <c r="F20" s="75">
        <f t="shared" si="1"/>
        <v>83724</v>
      </c>
      <c r="G20" s="75">
        <f t="shared" si="2"/>
        <v>110638</v>
      </c>
      <c r="H20" s="75">
        <f t="shared" si="8"/>
        <v>194362</v>
      </c>
      <c r="I20" s="75">
        <f t="shared" si="3"/>
        <v>83724</v>
      </c>
      <c r="J20" s="75">
        <f t="shared" si="4"/>
        <v>110638</v>
      </c>
      <c r="K20" s="120">
        <f t="shared" si="5"/>
        <v>192517</v>
      </c>
      <c r="L20" s="120">
        <v>83473</v>
      </c>
      <c r="M20" s="120">
        <v>109044</v>
      </c>
      <c r="N20" s="121" t="s">
        <v>60</v>
      </c>
      <c r="O20" s="121" t="s">
        <v>98</v>
      </c>
      <c r="P20" s="121" t="s">
        <v>98</v>
      </c>
      <c r="Q20" s="121" t="s">
        <v>60</v>
      </c>
      <c r="R20" s="120"/>
      <c r="S20" s="120"/>
      <c r="T20" s="121" t="s">
        <v>60</v>
      </c>
      <c r="U20" s="121" t="s">
        <v>60</v>
      </c>
      <c r="V20" s="120">
        <f t="shared" si="6"/>
        <v>1845</v>
      </c>
      <c r="W20" s="120">
        <v>251</v>
      </c>
      <c r="X20" s="120">
        <v>1594</v>
      </c>
      <c r="Y20" s="121" t="s">
        <v>66</v>
      </c>
      <c r="Z20" s="121" t="s">
        <v>66</v>
      </c>
      <c r="AA20" s="121" t="s">
        <v>66</v>
      </c>
      <c r="AB20" s="121" t="s">
        <v>61</v>
      </c>
      <c r="AC20" s="121" t="s">
        <v>61</v>
      </c>
      <c r="AD20" s="121" t="s">
        <v>61</v>
      </c>
      <c r="AE20" s="122" t="s">
        <v>64</v>
      </c>
      <c r="AF20" s="120" t="s">
        <v>65</v>
      </c>
      <c r="AG20" s="120" t="s">
        <v>65</v>
      </c>
      <c r="AH20" s="121" t="s">
        <v>60</v>
      </c>
      <c r="AI20" s="121" t="s">
        <v>60</v>
      </c>
      <c r="AJ20" s="121" t="s">
        <v>60</v>
      </c>
      <c r="AK20" s="121" t="s">
        <v>60</v>
      </c>
      <c r="AL20" s="121" t="s">
        <v>60</v>
      </c>
      <c r="AM20" s="121" t="s">
        <v>60</v>
      </c>
    </row>
    <row r="21" spans="3:39" s="7" customFormat="1" ht="18" customHeight="1">
      <c r="C21" s="18">
        <v>2</v>
      </c>
      <c r="D21" s="67"/>
      <c r="E21" s="97">
        <f t="shared" si="7"/>
        <v>182171</v>
      </c>
      <c r="F21" s="75">
        <f t="shared" si="1"/>
        <v>76421</v>
      </c>
      <c r="G21" s="75">
        <f t="shared" si="2"/>
        <v>105750</v>
      </c>
      <c r="H21" s="75">
        <f t="shared" si="8"/>
        <v>182098</v>
      </c>
      <c r="I21" s="75">
        <f t="shared" si="3"/>
        <v>76414</v>
      </c>
      <c r="J21" s="75">
        <f t="shared" si="4"/>
        <v>105684</v>
      </c>
      <c r="K21" s="120">
        <f t="shared" si="5"/>
        <v>181752</v>
      </c>
      <c r="L21" s="120">
        <v>76217</v>
      </c>
      <c r="M21" s="120">
        <v>105535</v>
      </c>
      <c r="N21" s="121" t="s">
        <v>60</v>
      </c>
      <c r="O21" s="121" t="s">
        <v>61</v>
      </c>
      <c r="P21" s="121" t="s">
        <v>98</v>
      </c>
      <c r="Q21" s="121" t="s">
        <v>60</v>
      </c>
      <c r="R21" s="120"/>
      <c r="S21" s="120"/>
      <c r="T21" s="121" t="s">
        <v>60</v>
      </c>
      <c r="U21" s="121" t="s">
        <v>60</v>
      </c>
      <c r="V21" s="120">
        <f t="shared" si="6"/>
        <v>346</v>
      </c>
      <c r="W21" s="120">
        <v>197</v>
      </c>
      <c r="X21" s="120">
        <v>149</v>
      </c>
      <c r="Y21" s="121" t="s">
        <v>66</v>
      </c>
      <c r="Z21" s="121" t="s">
        <v>66</v>
      </c>
      <c r="AA21" s="121" t="s">
        <v>66</v>
      </c>
      <c r="AB21" s="121" t="s">
        <v>61</v>
      </c>
      <c r="AC21" s="121" t="s">
        <v>61</v>
      </c>
      <c r="AD21" s="121" t="s">
        <v>61</v>
      </c>
      <c r="AE21" s="122" t="s">
        <v>64</v>
      </c>
      <c r="AF21" s="120" t="s">
        <v>65</v>
      </c>
      <c r="AG21" s="120" t="s">
        <v>65</v>
      </c>
      <c r="AH21" s="121" t="s">
        <v>97</v>
      </c>
      <c r="AI21" s="121" t="s">
        <v>98</v>
      </c>
      <c r="AJ21" s="121" t="s">
        <v>98</v>
      </c>
      <c r="AK21" s="120">
        <f>SUM(AL21:AM21)</f>
        <v>73</v>
      </c>
      <c r="AL21" s="120">
        <v>7</v>
      </c>
      <c r="AM21" s="120">
        <v>66</v>
      </c>
    </row>
    <row r="22" spans="2:39" s="7" customFormat="1" ht="18" customHeight="1">
      <c r="B22" s="24"/>
      <c r="C22" s="24">
        <v>3</v>
      </c>
      <c r="D22" s="68"/>
      <c r="E22" s="98">
        <f t="shared" si="7"/>
        <v>225488</v>
      </c>
      <c r="F22" s="90">
        <f t="shared" si="1"/>
        <v>98112</v>
      </c>
      <c r="G22" s="90">
        <f t="shared" si="2"/>
        <v>127376</v>
      </c>
      <c r="H22" s="90">
        <f t="shared" si="8"/>
        <v>225488</v>
      </c>
      <c r="I22" s="90">
        <f t="shared" si="3"/>
        <v>98112</v>
      </c>
      <c r="J22" s="90">
        <f t="shared" si="4"/>
        <v>127376</v>
      </c>
      <c r="K22" s="123">
        <f t="shared" si="5"/>
        <v>224449</v>
      </c>
      <c r="L22" s="123">
        <v>97925</v>
      </c>
      <c r="M22" s="123">
        <v>126524</v>
      </c>
      <c r="N22" s="124" t="s">
        <v>60</v>
      </c>
      <c r="O22" s="124" t="s">
        <v>98</v>
      </c>
      <c r="P22" s="124" t="s">
        <v>61</v>
      </c>
      <c r="Q22" s="124" t="s">
        <v>60</v>
      </c>
      <c r="R22" s="125"/>
      <c r="S22" s="125"/>
      <c r="T22" s="124" t="s">
        <v>60</v>
      </c>
      <c r="U22" s="124" t="s">
        <v>60</v>
      </c>
      <c r="V22" s="123">
        <f t="shared" si="6"/>
        <v>1039</v>
      </c>
      <c r="W22" s="123">
        <v>187</v>
      </c>
      <c r="X22" s="123">
        <v>852</v>
      </c>
      <c r="Y22" s="124" t="s">
        <v>66</v>
      </c>
      <c r="Z22" s="124" t="s">
        <v>66</v>
      </c>
      <c r="AA22" s="124" t="s">
        <v>66</v>
      </c>
      <c r="AB22" s="124" t="s">
        <v>61</v>
      </c>
      <c r="AC22" s="124" t="s">
        <v>61</v>
      </c>
      <c r="AD22" s="124" t="s">
        <v>61</v>
      </c>
      <c r="AE22" s="126" t="s">
        <v>64</v>
      </c>
      <c r="AF22" s="123" t="s">
        <v>65</v>
      </c>
      <c r="AG22" s="123" t="s">
        <v>65</v>
      </c>
      <c r="AH22" s="124" t="s">
        <v>97</v>
      </c>
      <c r="AI22" s="124" t="s">
        <v>98</v>
      </c>
      <c r="AJ22" s="124" t="s">
        <v>98</v>
      </c>
      <c r="AK22" s="124" t="s">
        <v>60</v>
      </c>
      <c r="AL22" s="124" t="s">
        <v>60</v>
      </c>
      <c r="AM22" s="124" t="s">
        <v>60</v>
      </c>
    </row>
    <row r="23" spans="2:39" s="7" customFormat="1" ht="15" customHeight="1">
      <c r="B23" s="9" t="s">
        <v>71</v>
      </c>
      <c r="C23" s="9"/>
      <c r="D23" s="14"/>
      <c r="E23" s="14"/>
      <c r="F23" s="14"/>
      <c r="G23" s="14"/>
      <c r="R23" s="10"/>
      <c r="S23" s="10"/>
      <c r="X23" s="58"/>
      <c r="Y23" s="10"/>
      <c r="Z23" s="10"/>
      <c r="AA23" s="10"/>
      <c r="AE23" s="58"/>
      <c r="AL23" s="10"/>
      <c r="AM23" s="8" t="s">
        <v>27</v>
      </c>
    </row>
    <row r="24" spans="2:19" s="7" customFormat="1" ht="15" customHeight="1">
      <c r="B24" s="9"/>
      <c r="C24" s="9"/>
      <c r="D24" s="14"/>
      <c r="E24" s="14"/>
      <c r="F24" s="14"/>
      <c r="G24" s="14"/>
      <c r="R24" s="10"/>
      <c r="S24" s="10"/>
    </row>
    <row r="25" spans="2:19" s="7" customFormat="1" ht="15" customHeight="1">
      <c r="B25" s="9"/>
      <c r="C25" s="9"/>
      <c r="D25" s="14"/>
      <c r="E25" s="14"/>
      <c r="F25" s="14"/>
      <c r="G25" s="14"/>
      <c r="R25" s="10"/>
      <c r="S25" s="10"/>
    </row>
    <row r="26" ht="15" customHeight="1"/>
    <row r="27" ht="15" customHeight="1"/>
    <row r="28" spans="15:20" ht="15" customHeight="1">
      <c r="O28" s="12"/>
      <c r="Q28" s="12" t="s">
        <v>42</v>
      </c>
      <c r="R28" s="13"/>
      <c r="S28" s="13"/>
      <c r="T28" s="13" t="s">
        <v>43</v>
      </c>
    </row>
    <row r="29" spans="2:19" s="7" customFormat="1" ht="15" customHeight="1" thickBot="1">
      <c r="B29" s="9" t="s">
        <v>38</v>
      </c>
      <c r="C29" s="9"/>
      <c r="D29" s="14"/>
      <c r="E29" s="14"/>
      <c r="F29" s="14"/>
      <c r="G29" s="14"/>
      <c r="R29" s="10"/>
      <c r="S29" s="10"/>
    </row>
    <row r="30" spans="2:39" s="7" customFormat="1" ht="18" customHeight="1" thickTop="1">
      <c r="B30" s="223" t="s">
        <v>80</v>
      </c>
      <c r="C30" s="224"/>
      <c r="D30" s="224"/>
      <c r="E30" s="216" t="s">
        <v>39</v>
      </c>
      <c r="F30" s="217"/>
      <c r="G30" s="218"/>
      <c r="H30" s="28"/>
      <c r="I30" s="15"/>
      <c r="J30" s="41" t="s">
        <v>23</v>
      </c>
      <c r="K30" s="38"/>
      <c r="L30" s="41" t="s">
        <v>24</v>
      </c>
      <c r="M30" s="38"/>
      <c r="N30" s="41" t="s">
        <v>25</v>
      </c>
      <c r="O30" s="15"/>
      <c r="P30" s="28"/>
      <c r="Q30" s="42"/>
      <c r="R30" s="10"/>
      <c r="S30" s="10"/>
      <c r="T30" s="42" t="s">
        <v>48</v>
      </c>
      <c r="U30" s="37"/>
      <c r="V30" s="37" t="s">
        <v>50</v>
      </c>
      <c r="W30" s="37"/>
      <c r="X30" s="37" t="s">
        <v>51</v>
      </c>
      <c r="Y30" s="37"/>
      <c r="Z30" s="37" t="s">
        <v>52</v>
      </c>
      <c r="AA30" s="37"/>
      <c r="AB30" s="69" t="s">
        <v>73</v>
      </c>
      <c r="AC30" s="37"/>
      <c r="AD30" s="37"/>
      <c r="AE30" s="28" t="s">
        <v>49</v>
      </c>
      <c r="AF30" s="28"/>
      <c r="AG30" s="40"/>
      <c r="AH30" s="69"/>
      <c r="AI30" s="37"/>
      <c r="AJ30" s="37"/>
      <c r="AK30" s="216" t="s">
        <v>18</v>
      </c>
      <c r="AL30" s="217"/>
      <c r="AM30" s="217"/>
    </row>
    <row r="31" spans="2:39" s="7" customFormat="1" ht="18" customHeight="1">
      <c r="B31" s="176"/>
      <c r="C31" s="225"/>
      <c r="D31" s="225"/>
      <c r="E31" s="219"/>
      <c r="F31" s="220"/>
      <c r="G31" s="221"/>
      <c r="H31" s="221" t="s">
        <v>39</v>
      </c>
      <c r="I31" s="226"/>
      <c r="J31" s="226"/>
      <c r="K31" s="226" t="s">
        <v>15</v>
      </c>
      <c r="L31" s="226"/>
      <c r="M31" s="226"/>
      <c r="N31" s="243" t="s">
        <v>54</v>
      </c>
      <c r="O31" s="244"/>
      <c r="P31" s="245"/>
      <c r="Q31" s="81" t="s">
        <v>78</v>
      </c>
      <c r="R31" s="82"/>
      <c r="S31" s="29"/>
      <c r="T31" s="175" t="s">
        <v>79</v>
      </c>
      <c r="U31" s="176"/>
      <c r="V31" s="174" t="s">
        <v>34</v>
      </c>
      <c r="W31" s="175"/>
      <c r="X31" s="176"/>
      <c r="Y31" s="226" t="s">
        <v>63</v>
      </c>
      <c r="Z31" s="226"/>
      <c r="AA31" s="226"/>
      <c r="AB31" s="226" t="s">
        <v>77</v>
      </c>
      <c r="AC31" s="226"/>
      <c r="AD31" s="226"/>
      <c r="AE31" s="226" t="s">
        <v>17</v>
      </c>
      <c r="AF31" s="226"/>
      <c r="AG31" s="226"/>
      <c r="AH31" s="226" t="s">
        <v>16</v>
      </c>
      <c r="AI31" s="226"/>
      <c r="AJ31" s="226"/>
      <c r="AK31" s="219"/>
      <c r="AL31" s="220"/>
      <c r="AM31" s="220"/>
    </row>
    <row r="32" spans="2:39" s="7" customFormat="1" ht="18" customHeight="1">
      <c r="B32" s="176"/>
      <c r="C32" s="225"/>
      <c r="D32" s="225"/>
      <c r="E32" s="30" t="s">
        <v>3</v>
      </c>
      <c r="F32" s="30" t="s">
        <v>40</v>
      </c>
      <c r="G32" s="30" t="s">
        <v>41</v>
      </c>
      <c r="H32" s="31" t="s">
        <v>3</v>
      </c>
      <c r="I32" s="30" t="s">
        <v>40</v>
      </c>
      <c r="J32" s="30" t="s">
        <v>41</v>
      </c>
      <c r="K32" s="31" t="s">
        <v>3</v>
      </c>
      <c r="L32" s="30" t="s">
        <v>40</v>
      </c>
      <c r="M32" s="30" t="s">
        <v>41</v>
      </c>
      <c r="N32" s="31" t="s">
        <v>3</v>
      </c>
      <c r="O32" s="30" t="s">
        <v>40</v>
      </c>
      <c r="P32" s="30" t="s">
        <v>41</v>
      </c>
      <c r="Q32" s="31" t="s">
        <v>3</v>
      </c>
      <c r="R32" s="44"/>
      <c r="S32" s="10"/>
      <c r="T32" s="31" t="s">
        <v>40</v>
      </c>
      <c r="U32" s="30" t="s">
        <v>41</v>
      </c>
      <c r="V32" s="31" t="s">
        <v>3</v>
      </c>
      <c r="W32" s="30" t="s">
        <v>40</v>
      </c>
      <c r="X32" s="30" t="s">
        <v>41</v>
      </c>
      <c r="Y32" s="31" t="s">
        <v>3</v>
      </c>
      <c r="Z32" s="30" t="s">
        <v>40</v>
      </c>
      <c r="AA32" s="30" t="s">
        <v>41</v>
      </c>
      <c r="AB32" s="31" t="s">
        <v>3</v>
      </c>
      <c r="AC32" s="30" t="s">
        <v>40</v>
      </c>
      <c r="AD32" s="30" t="s">
        <v>41</v>
      </c>
      <c r="AE32" s="31" t="s">
        <v>3</v>
      </c>
      <c r="AF32" s="30" t="s">
        <v>40</v>
      </c>
      <c r="AG32" s="30" t="s">
        <v>41</v>
      </c>
      <c r="AH32" s="31" t="s">
        <v>3</v>
      </c>
      <c r="AI32" s="30" t="s">
        <v>40</v>
      </c>
      <c r="AJ32" s="30" t="s">
        <v>41</v>
      </c>
      <c r="AK32" s="31" t="s">
        <v>3</v>
      </c>
      <c r="AL32" s="30" t="s">
        <v>40</v>
      </c>
      <c r="AM32" s="32" t="s">
        <v>41</v>
      </c>
    </row>
    <row r="33" spans="2:39" s="7" customFormat="1" ht="18" customHeight="1">
      <c r="B33" s="18" t="s">
        <v>88</v>
      </c>
      <c r="C33" s="33" t="s">
        <v>19</v>
      </c>
      <c r="D33" s="57" t="s">
        <v>84</v>
      </c>
      <c r="E33" s="55">
        <v>950810</v>
      </c>
      <c r="F33" s="56">
        <v>306330</v>
      </c>
      <c r="G33" s="56">
        <v>644480</v>
      </c>
      <c r="H33" s="56">
        <v>950739</v>
      </c>
      <c r="I33" s="56">
        <v>306330</v>
      </c>
      <c r="J33" s="56">
        <v>644409</v>
      </c>
      <c r="K33" s="56">
        <v>950728</v>
      </c>
      <c r="L33" s="56">
        <v>306319</v>
      </c>
      <c r="M33" s="56">
        <v>644409</v>
      </c>
      <c r="N33" s="102" t="s">
        <v>89</v>
      </c>
      <c r="O33" s="102" t="s">
        <v>89</v>
      </c>
      <c r="P33" s="102" t="s">
        <v>60</v>
      </c>
      <c r="Q33" s="102" t="s">
        <v>60</v>
      </c>
      <c r="R33" s="56"/>
      <c r="S33" s="56"/>
      <c r="T33" s="102" t="s">
        <v>60</v>
      </c>
      <c r="U33" s="102" t="s">
        <v>60</v>
      </c>
      <c r="V33" s="102" t="s">
        <v>60</v>
      </c>
      <c r="W33" s="102" t="s">
        <v>60</v>
      </c>
      <c r="X33" s="102" t="s">
        <v>60</v>
      </c>
      <c r="Y33" s="102" t="s">
        <v>60</v>
      </c>
      <c r="Z33" s="102" t="s">
        <v>60</v>
      </c>
      <c r="AA33" s="102" t="s">
        <v>60</v>
      </c>
      <c r="AB33" s="102" t="s">
        <v>60</v>
      </c>
      <c r="AC33" s="102" t="s">
        <v>60</v>
      </c>
      <c r="AD33" s="102" t="s">
        <v>60</v>
      </c>
      <c r="AE33" s="56" t="s">
        <v>60</v>
      </c>
      <c r="AF33" s="56" t="s">
        <v>60</v>
      </c>
      <c r="AG33" s="56" t="s">
        <v>60</v>
      </c>
      <c r="AH33" s="117">
        <v>11</v>
      </c>
      <c r="AI33" s="109">
        <v>11</v>
      </c>
      <c r="AJ33" s="102" t="s">
        <v>60</v>
      </c>
      <c r="AK33" s="109">
        <v>71</v>
      </c>
      <c r="AL33" s="102" t="s">
        <v>60</v>
      </c>
      <c r="AM33" s="109">
        <v>71</v>
      </c>
    </row>
    <row r="34" spans="2:39" s="7" customFormat="1" ht="18" customHeight="1">
      <c r="B34" s="34" t="s">
        <v>82</v>
      </c>
      <c r="C34" s="21"/>
      <c r="D34" s="34" t="s">
        <v>85</v>
      </c>
      <c r="E34" s="77">
        <v>1043091</v>
      </c>
      <c r="F34" s="72">
        <v>312720</v>
      </c>
      <c r="G34" s="72">
        <v>730371</v>
      </c>
      <c r="H34" s="72">
        <v>1043091</v>
      </c>
      <c r="I34" s="72">
        <v>312720</v>
      </c>
      <c r="J34" s="72">
        <v>730371</v>
      </c>
      <c r="K34" s="72">
        <v>1043091</v>
      </c>
      <c r="L34" s="72">
        <v>312720</v>
      </c>
      <c r="M34" s="72">
        <v>730371</v>
      </c>
      <c r="N34" s="102" t="s">
        <v>61</v>
      </c>
      <c r="O34" s="102" t="s">
        <v>61</v>
      </c>
      <c r="P34" s="102" t="s">
        <v>61</v>
      </c>
      <c r="Q34" s="102" t="s">
        <v>60</v>
      </c>
      <c r="R34" s="56"/>
      <c r="S34" s="56"/>
      <c r="T34" s="102" t="s">
        <v>60</v>
      </c>
      <c r="U34" s="102" t="s">
        <v>60</v>
      </c>
      <c r="V34" s="102" t="s">
        <v>60</v>
      </c>
      <c r="W34" s="102" t="s">
        <v>60</v>
      </c>
      <c r="X34" s="102" t="s">
        <v>60</v>
      </c>
      <c r="Y34" s="102" t="s">
        <v>60</v>
      </c>
      <c r="Z34" s="102" t="s">
        <v>60</v>
      </c>
      <c r="AA34" s="102" t="s">
        <v>60</v>
      </c>
      <c r="AB34" s="102" t="s">
        <v>60</v>
      </c>
      <c r="AC34" s="102" t="s">
        <v>60</v>
      </c>
      <c r="AD34" s="102" t="s">
        <v>60</v>
      </c>
      <c r="AE34" s="72"/>
      <c r="AF34" s="72"/>
      <c r="AG34" s="72"/>
      <c r="AH34" s="102" t="s">
        <v>89</v>
      </c>
      <c r="AI34" s="102" t="s">
        <v>89</v>
      </c>
      <c r="AJ34" s="102" t="s">
        <v>61</v>
      </c>
      <c r="AK34" s="102" t="s">
        <v>89</v>
      </c>
      <c r="AL34" s="102" t="s">
        <v>89</v>
      </c>
      <c r="AM34" s="102" t="s">
        <v>89</v>
      </c>
    </row>
    <row r="35" spans="2:39" s="22" customFormat="1" ht="18" customHeight="1">
      <c r="B35" s="35" t="s">
        <v>83</v>
      </c>
      <c r="C35" s="23"/>
      <c r="D35" s="35" t="s">
        <v>86</v>
      </c>
      <c r="E35" s="96">
        <f>SUM(F35:G35)</f>
        <v>1024118</v>
      </c>
      <c r="F35" s="74">
        <f>SUM(F37:F48)</f>
        <v>302920</v>
      </c>
      <c r="G35" s="74">
        <f>SUM(G37:G48)</f>
        <v>721198</v>
      </c>
      <c r="H35" s="74">
        <f>SUM(I35:J35)</f>
        <v>1023740</v>
      </c>
      <c r="I35" s="74">
        <f>SUM(I37:I48)</f>
        <v>302920</v>
      </c>
      <c r="J35" s="74">
        <f>SUM(J37:J48)</f>
        <v>720820</v>
      </c>
      <c r="K35" s="127">
        <f>SUM(L35:M35)</f>
        <v>1023739</v>
      </c>
      <c r="L35" s="127">
        <f>SUM(L37:L48)</f>
        <v>302919</v>
      </c>
      <c r="M35" s="127">
        <f>SUM(M37:M48)</f>
        <v>720820</v>
      </c>
      <c r="N35" s="127">
        <f>SUM(O35:P35)</f>
        <v>1</v>
      </c>
      <c r="O35" s="127">
        <f>SUM(O37:O48)</f>
        <v>1</v>
      </c>
      <c r="P35" s="128" t="s">
        <v>60</v>
      </c>
      <c r="Q35" s="128" t="s">
        <v>60</v>
      </c>
      <c r="R35" s="129"/>
      <c r="S35" s="129"/>
      <c r="T35" s="128" t="s">
        <v>60</v>
      </c>
      <c r="U35" s="128" t="s">
        <v>60</v>
      </c>
      <c r="V35" s="130" t="s">
        <v>60</v>
      </c>
      <c r="W35" s="130" t="s">
        <v>60</v>
      </c>
      <c r="X35" s="130" t="s">
        <v>60</v>
      </c>
      <c r="Y35" s="128" t="s">
        <v>60</v>
      </c>
      <c r="Z35" s="128" t="s">
        <v>60</v>
      </c>
      <c r="AA35" s="128" t="s">
        <v>60</v>
      </c>
      <c r="AB35" s="128" t="s">
        <v>60</v>
      </c>
      <c r="AC35" s="128" t="s">
        <v>60</v>
      </c>
      <c r="AD35" s="128" t="s">
        <v>60</v>
      </c>
      <c r="AE35" s="127" t="s">
        <v>64</v>
      </c>
      <c r="AF35" s="127" t="s">
        <v>64</v>
      </c>
      <c r="AG35" s="127" t="s">
        <v>64</v>
      </c>
      <c r="AH35" s="130" t="s">
        <v>60</v>
      </c>
      <c r="AI35" s="130" t="s">
        <v>60</v>
      </c>
      <c r="AJ35" s="130" t="s">
        <v>60</v>
      </c>
      <c r="AK35" s="127">
        <f>SUM(AL35:AM35)</f>
        <v>378</v>
      </c>
      <c r="AL35" s="128" t="s">
        <v>60</v>
      </c>
      <c r="AM35" s="127">
        <f>SUM(AM37:AM48)</f>
        <v>378</v>
      </c>
    </row>
    <row r="36" spans="2:39" s="22" customFormat="1" ht="9" customHeight="1">
      <c r="B36" s="35"/>
      <c r="C36" s="23"/>
      <c r="D36" s="35"/>
      <c r="E36" s="96"/>
      <c r="F36" s="74"/>
      <c r="G36" s="74"/>
      <c r="H36" s="74"/>
      <c r="I36" s="74"/>
      <c r="J36" s="74"/>
      <c r="K36" s="127"/>
      <c r="L36" s="127"/>
      <c r="M36" s="127"/>
      <c r="N36" s="130"/>
      <c r="O36" s="130"/>
      <c r="P36" s="130"/>
      <c r="Q36" s="131"/>
      <c r="R36" s="127"/>
      <c r="S36" s="127"/>
      <c r="T36" s="131"/>
      <c r="U36" s="131"/>
      <c r="V36" s="130"/>
      <c r="W36" s="130"/>
      <c r="X36" s="130"/>
      <c r="Y36" s="131"/>
      <c r="Z36" s="131"/>
      <c r="AA36" s="131"/>
      <c r="AB36" s="131"/>
      <c r="AC36" s="131"/>
      <c r="AD36" s="131"/>
      <c r="AE36" s="127"/>
      <c r="AF36" s="127"/>
      <c r="AG36" s="127"/>
      <c r="AH36" s="130"/>
      <c r="AI36" s="130"/>
      <c r="AJ36" s="130"/>
      <c r="AK36" s="130"/>
      <c r="AL36" s="130"/>
      <c r="AM36" s="130"/>
    </row>
    <row r="37" spans="2:39" s="7" customFormat="1" ht="18" customHeight="1">
      <c r="B37" s="18" t="s">
        <v>74</v>
      </c>
      <c r="C37" s="34" t="s">
        <v>55</v>
      </c>
      <c r="D37" s="10" t="s">
        <v>8</v>
      </c>
      <c r="E37" s="97">
        <f aca="true" t="shared" si="9" ref="E37:E48">SUM(F37:G37)</f>
        <v>80796</v>
      </c>
      <c r="F37" s="75">
        <f aca="true" t="shared" si="10" ref="F37:F48">SUM(I37,AL37)</f>
        <v>21374</v>
      </c>
      <c r="G37" s="75">
        <f aca="true" t="shared" si="11" ref="G37:G48">SUM(J37,AM37)</f>
        <v>59422</v>
      </c>
      <c r="H37" s="75">
        <f aca="true" t="shared" si="12" ref="H37:H48">SUM(I37:J37)</f>
        <v>80796</v>
      </c>
      <c r="I37" s="75">
        <f aca="true" t="shared" si="13" ref="I37:I48">SUM(L37,O37,T37,W37,Z37,AC37,AI37)</f>
        <v>21374</v>
      </c>
      <c r="J37" s="75">
        <f aca="true" t="shared" si="14" ref="J37:J48">SUM(M37,P37,U37,X37,AA37,AD37,AJ37)</f>
        <v>59422</v>
      </c>
      <c r="K37" s="120">
        <f aca="true" t="shared" si="15" ref="K37:K48">SUM(L37:M37)</f>
        <v>80796</v>
      </c>
      <c r="L37" s="120">
        <v>21374</v>
      </c>
      <c r="M37" s="120">
        <v>59422</v>
      </c>
      <c r="N37" s="121" t="s">
        <v>60</v>
      </c>
      <c r="O37" s="121" t="s">
        <v>60</v>
      </c>
      <c r="P37" s="121" t="s">
        <v>60</v>
      </c>
      <c r="Q37" s="121" t="s">
        <v>60</v>
      </c>
      <c r="R37" s="120"/>
      <c r="S37" s="120"/>
      <c r="T37" s="121" t="s">
        <v>60</v>
      </c>
      <c r="U37" s="121" t="s">
        <v>60</v>
      </c>
      <c r="V37" s="121" t="s">
        <v>60</v>
      </c>
      <c r="W37" s="121" t="s">
        <v>60</v>
      </c>
      <c r="X37" s="121" t="s">
        <v>60</v>
      </c>
      <c r="Y37" s="121" t="s">
        <v>60</v>
      </c>
      <c r="Z37" s="121" t="s">
        <v>60</v>
      </c>
      <c r="AA37" s="121" t="s">
        <v>60</v>
      </c>
      <c r="AB37" s="121" t="s">
        <v>60</v>
      </c>
      <c r="AC37" s="121" t="s">
        <v>60</v>
      </c>
      <c r="AD37" s="121" t="s">
        <v>60</v>
      </c>
      <c r="AE37" s="122" t="s">
        <v>64</v>
      </c>
      <c r="AF37" s="120" t="s">
        <v>65</v>
      </c>
      <c r="AG37" s="120" t="s">
        <v>65</v>
      </c>
      <c r="AH37" s="121" t="s">
        <v>60</v>
      </c>
      <c r="AI37" s="121" t="s">
        <v>60</v>
      </c>
      <c r="AJ37" s="121" t="s">
        <v>60</v>
      </c>
      <c r="AK37" s="121" t="s">
        <v>60</v>
      </c>
      <c r="AL37" s="121" t="s">
        <v>98</v>
      </c>
      <c r="AM37" s="166" t="s">
        <v>97</v>
      </c>
    </row>
    <row r="38" spans="3:39" s="7" customFormat="1" ht="18" customHeight="1">
      <c r="C38" s="18">
        <v>5</v>
      </c>
      <c r="D38" s="67"/>
      <c r="E38" s="97">
        <f t="shared" si="9"/>
        <v>83892</v>
      </c>
      <c r="F38" s="75">
        <f t="shared" si="10"/>
        <v>22591</v>
      </c>
      <c r="G38" s="75">
        <f t="shared" si="11"/>
        <v>61301</v>
      </c>
      <c r="H38" s="75">
        <f t="shared" si="12"/>
        <v>83892</v>
      </c>
      <c r="I38" s="75">
        <f t="shared" si="13"/>
        <v>22591</v>
      </c>
      <c r="J38" s="75">
        <f t="shared" si="14"/>
        <v>61301</v>
      </c>
      <c r="K38" s="120">
        <f t="shared" si="15"/>
        <v>83892</v>
      </c>
      <c r="L38" s="120">
        <v>22591</v>
      </c>
      <c r="M38" s="120">
        <v>61301</v>
      </c>
      <c r="N38" s="121" t="s">
        <v>60</v>
      </c>
      <c r="O38" s="121" t="s">
        <v>60</v>
      </c>
      <c r="P38" s="121" t="s">
        <v>60</v>
      </c>
      <c r="Q38" s="121" t="s">
        <v>60</v>
      </c>
      <c r="R38" s="120"/>
      <c r="S38" s="120"/>
      <c r="T38" s="121" t="s">
        <v>60</v>
      </c>
      <c r="U38" s="121" t="s">
        <v>60</v>
      </c>
      <c r="V38" s="121" t="s">
        <v>60</v>
      </c>
      <c r="W38" s="121" t="s">
        <v>60</v>
      </c>
      <c r="X38" s="121" t="s">
        <v>60</v>
      </c>
      <c r="Y38" s="121" t="s">
        <v>60</v>
      </c>
      <c r="Z38" s="121" t="s">
        <v>60</v>
      </c>
      <c r="AA38" s="121" t="s">
        <v>60</v>
      </c>
      <c r="AB38" s="121" t="s">
        <v>60</v>
      </c>
      <c r="AC38" s="121" t="s">
        <v>60</v>
      </c>
      <c r="AD38" s="121" t="s">
        <v>60</v>
      </c>
      <c r="AE38" s="122" t="s">
        <v>64</v>
      </c>
      <c r="AF38" s="120" t="s">
        <v>65</v>
      </c>
      <c r="AG38" s="120" t="s">
        <v>65</v>
      </c>
      <c r="AH38" s="121" t="s">
        <v>60</v>
      </c>
      <c r="AI38" s="121" t="s">
        <v>60</v>
      </c>
      <c r="AJ38" s="121" t="s">
        <v>60</v>
      </c>
      <c r="AK38" s="121" t="s">
        <v>60</v>
      </c>
      <c r="AL38" s="121" t="s">
        <v>98</v>
      </c>
      <c r="AM38" s="166" t="s">
        <v>97</v>
      </c>
    </row>
    <row r="39" spans="3:39" s="7" customFormat="1" ht="18" customHeight="1">
      <c r="C39" s="18">
        <v>6</v>
      </c>
      <c r="D39" s="67"/>
      <c r="E39" s="97">
        <f t="shared" si="9"/>
        <v>90496</v>
      </c>
      <c r="F39" s="75">
        <f t="shared" si="10"/>
        <v>27457</v>
      </c>
      <c r="G39" s="75">
        <f t="shared" si="11"/>
        <v>63039</v>
      </c>
      <c r="H39" s="75">
        <f t="shared" si="12"/>
        <v>90496</v>
      </c>
      <c r="I39" s="75">
        <f t="shared" si="13"/>
        <v>27457</v>
      </c>
      <c r="J39" s="75">
        <f t="shared" si="14"/>
        <v>63039</v>
      </c>
      <c r="K39" s="120">
        <f t="shared" si="15"/>
        <v>90495</v>
      </c>
      <c r="L39" s="120">
        <v>27456</v>
      </c>
      <c r="M39" s="120">
        <v>63039</v>
      </c>
      <c r="N39" s="120">
        <f>SUM(O39:P39)</f>
        <v>1</v>
      </c>
      <c r="O39" s="120">
        <v>1</v>
      </c>
      <c r="P39" s="121" t="s">
        <v>60</v>
      </c>
      <c r="Q39" s="121" t="s">
        <v>60</v>
      </c>
      <c r="R39" s="120"/>
      <c r="S39" s="120"/>
      <c r="T39" s="121" t="s">
        <v>60</v>
      </c>
      <c r="U39" s="121" t="s">
        <v>60</v>
      </c>
      <c r="V39" s="121" t="s">
        <v>60</v>
      </c>
      <c r="W39" s="121" t="s">
        <v>60</v>
      </c>
      <c r="X39" s="121" t="s">
        <v>60</v>
      </c>
      <c r="Y39" s="121" t="s">
        <v>60</v>
      </c>
      <c r="Z39" s="121" t="s">
        <v>60</v>
      </c>
      <c r="AA39" s="121" t="s">
        <v>60</v>
      </c>
      <c r="AB39" s="121" t="s">
        <v>60</v>
      </c>
      <c r="AC39" s="121" t="s">
        <v>60</v>
      </c>
      <c r="AD39" s="121" t="s">
        <v>60</v>
      </c>
      <c r="AE39" s="122" t="s">
        <v>64</v>
      </c>
      <c r="AF39" s="120" t="s">
        <v>65</v>
      </c>
      <c r="AG39" s="120" t="s">
        <v>65</v>
      </c>
      <c r="AH39" s="121" t="s">
        <v>60</v>
      </c>
      <c r="AI39" s="121" t="s">
        <v>60</v>
      </c>
      <c r="AJ39" s="121" t="s">
        <v>60</v>
      </c>
      <c r="AK39" s="121" t="s">
        <v>60</v>
      </c>
      <c r="AL39" s="121" t="s">
        <v>60</v>
      </c>
      <c r="AM39" s="121" t="s">
        <v>60</v>
      </c>
    </row>
    <row r="40" spans="3:39" s="7" customFormat="1" ht="18" customHeight="1">
      <c r="C40" s="18">
        <v>7</v>
      </c>
      <c r="D40" s="67"/>
      <c r="E40" s="97">
        <f t="shared" si="9"/>
        <v>79774</v>
      </c>
      <c r="F40" s="75">
        <f t="shared" si="10"/>
        <v>23445</v>
      </c>
      <c r="G40" s="75">
        <f t="shared" si="11"/>
        <v>56329</v>
      </c>
      <c r="H40" s="75">
        <f t="shared" si="12"/>
        <v>79774</v>
      </c>
      <c r="I40" s="75">
        <f t="shared" si="13"/>
        <v>23445</v>
      </c>
      <c r="J40" s="75">
        <f t="shared" si="14"/>
        <v>56329</v>
      </c>
      <c r="K40" s="120">
        <f t="shared" si="15"/>
        <v>79774</v>
      </c>
      <c r="L40" s="120">
        <v>23445</v>
      </c>
      <c r="M40" s="120">
        <v>56329</v>
      </c>
      <c r="N40" s="121" t="s">
        <v>60</v>
      </c>
      <c r="O40" s="121" t="s">
        <v>60</v>
      </c>
      <c r="P40" s="121" t="s">
        <v>60</v>
      </c>
      <c r="Q40" s="121" t="s">
        <v>60</v>
      </c>
      <c r="R40" s="120"/>
      <c r="S40" s="120"/>
      <c r="T40" s="121" t="s">
        <v>60</v>
      </c>
      <c r="U40" s="121" t="s">
        <v>60</v>
      </c>
      <c r="V40" s="121" t="s">
        <v>60</v>
      </c>
      <c r="W40" s="121" t="s">
        <v>60</v>
      </c>
      <c r="X40" s="121" t="s">
        <v>60</v>
      </c>
      <c r="Y40" s="121" t="s">
        <v>60</v>
      </c>
      <c r="Z40" s="121" t="s">
        <v>60</v>
      </c>
      <c r="AA40" s="121" t="s">
        <v>60</v>
      </c>
      <c r="AB40" s="121" t="s">
        <v>60</v>
      </c>
      <c r="AC40" s="121" t="s">
        <v>89</v>
      </c>
      <c r="AD40" s="121" t="s">
        <v>89</v>
      </c>
      <c r="AE40" s="122" t="s">
        <v>64</v>
      </c>
      <c r="AF40" s="120" t="s">
        <v>65</v>
      </c>
      <c r="AG40" s="120" t="s">
        <v>65</v>
      </c>
      <c r="AH40" s="121" t="s">
        <v>60</v>
      </c>
      <c r="AI40" s="121" t="s">
        <v>60</v>
      </c>
      <c r="AJ40" s="121" t="s">
        <v>60</v>
      </c>
      <c r="AK40" s="121" t="s">
        <v>60</v>
      </c>
      <c r="AL40" s="121" t="s">
        <v>98</v>
      </c>
      <c r="AM40" s="166" t="s">
        <v>97</v>
      </c>
    </row>
    <row r="41" spans="3:39" s="7" customFormat="1" ht="18" customHeight="1">
      <c r="C41" s="18">
        <v>8</v>
      </c>
      <c r="D41" s="67"/>
      <c r="E41" s="97">
        <f t="shared" si="9"/>
        <v>78051</v>
      </c>
      <c r="F41" s="75">
        <f t="shared" si="10"/>
        <v>21112</v>
      </c>
      <c r="G41" s="75">
        <f t="shared" si="11"/>
        <v>56939</v>
      </c>
      <c r="H41" s="75">
        <f t="shared" si="12"/>
        <v>78051</v>
      </c>
      <c r="I41" s="75">
        <f t="shared" si="13"/>
        <v>21112</v>
      </c>
      <c r="J41" s="75">
        <f t="shared" si="14"/>
        <v>56939</v>
      </c>
      <c r="K41" s="120">
        <f t="shared" si="15"/>
        <v>78051</v>
      </c>
      <c r="L41" s="120">
        <v>21112</v>
      </c>
      <c r="M41" s="120">
        <v>56939</v>
      </c>
      <c r="N41" s="121" t="s">
        <v>60</v>
      </c>
      <c r="O41" s="121" t="s">
        <v>60</v>
      </c>
      <c r="P41" s="121" t="s">
        <v>60</v>
      </c>
      <c r="Q41" s="121" t="s">
        <v>60</v>
      </c>
      <c r="R41" s="120"/>
      <c r="S41" s="120"/>
      <c r="T41" s="121" t="s">
        <v>60</v>
      </c>
      <c r="U41" s="121" t="s">
        <v>60</v>
      </c>
      <c r="V41" s="121" t="s">
        <v>60</v>
      </c>
      <c r="W41" s="121" t="s">
        <v>60</v>
      </c>
      <c r="X41" s="121" t="s">
        <v>60</v>
      </c>
      <c r="Y41" s="121" t="s">
        <v>60</v>
      </c>
      <c r="Z41" s="121" t="s">
        <v>60</v>
      </c>
      <c r="AA41" s="121" t="s">
        <v>60</v>
      </c>
      <c r="AB41" s="121" t="s">
        <v>60</v>
      </c>
      <c r="AC41" s="121" t="s">
        <v>60</v>
      </c>
      <c r="AD41" s="121" t="s">
        <v>60</v>
      </c>
      <c r="AE41" s="122" t="s">
        <v>64</v>
      </c>
      <c r="AF41" s="120" t="s">
        <v>65</v>
      </c>
      <c r="AG41" s="120" t="s">
        <v>65</v>
      </c>
      <c r="AH41" s="121" t="s">
        <v>60</v>
      </c>
      <c r="AI41" s="121" t="s">
        <v>60</v>
      </c>
      <c r="AJ41" s="121" t="s">
        <v>60</v>
      </c>
      <c r="AK41" s="121" t="s">
        <v>60</v>
      </c>
      <c r="AL41" s="121" t="s">
        <v>98</v>
      </c>
      <c r="AM41" s="166" t="s">
        <v>97</v>
      </c>
    </row>
    <row r="42" spans="3:39" s="7" customFormat="1" ht="18" customHeight="1">
      <c r="C42" s="18">
        <v>9</v>
      </c>
      <c r="D42" s="67"/>
      <c r="E42" s="97">
        <f t="shared" si="9"/>
        <v>76960</v>
      </c>
      <c r="F42" s="75">
        <f t="shared" si="10"/>
        <v>21181</v>
      </c>
      <c r="G42" s="75">
        <f t="shared" si="11"/>
        <v>55779</v>
      </c>
      <c r="H42" s="75">
        <f t="shared" si="12"/>
        <v>76960</v>
      </c>
      <c r="I42" s="75">
        <f t="shared" si="13"/>
        <v>21181</v>
      </c>
      <c r="J42" s="75">
        <f t="shared" si="14"/>
        <v>55779</v>
      </c>
      <c r="K42" s="120">
        <f t="shared" si="15"/>
        <v>76960</v>
      </c>
      <c r="L42" s="120">
        <v>21181</v>
      </c>
      <c r="M42" s="120">
        <v>55779</v>
      </c>
      <c r="N42" s="121" t="s">
        <v>60</v>
      </c>
      <c r="O42" s="121" t="s">
        <v>60</v>
      </c>
      <c r="P42" s="121" t="s">
        <v>60</v>
      </c>
      <c r="Q42" s="121" t="s">
        <v>60</v>
      </c>
      <c r="R42" s="120"/>
      <c r="S42" s="120"/>
      <c r="T42" s="121" t="s">
        <v>60</v>
      </c>
      <c r="U42" s="121" t="s">
        <v>60</v>
      </c>
      <c r="V42" s="121" t="s">
        <v>60</v>
      </c>
      <c r="W42" s="121" t="s">
        <v>60</v>
      </c>
      <c r="X42" s="121" t="s">
        <v>60</v>
      </c>
      <c r="Y42" s="121" t="s">
        <v>60</v>
      </c>
      <c r="Z42" s="121" t="s">
        <v>60</v>
      </c>
      <c r="AA42" s="121" t="s">
        <v>60</v>
      </c>
      <c r="AB42" s="121" t="s">
        <v>60</v>
      </c>
      <c r="AC42" s="121" t="s">
        <v>60</v>
      </c>
      <c r="AD42" s="121" t="s">
        <v>60</v>
      </c>
      <c r="AE42" s="122" t="s">
        <v>64</v>
      </c>
      <c r="AF42" s="120" t="s">
        <v>65</v>
      </c>
      <c r="AG42" s="120" t="s">
        <v>65</v>
      </c>
      <c r="AH42" s="121" t="s">
        <v>60</v>
      </c>
      <c r="AI42" s="121" t="s">
        <v>60</v>
      </c>
      <c r="AJ42" s="121" t="s">
        <v>60</v>
      </c>
      <c r="AK42" s="121" t="s">
        <v>60</v>
      </c>
      <c r="AL42" s="121" t="s">
        <v>98</v>
      </c>
      <c r="AM42" s="166" t="s">
        <v>97</v>
      </c>
    </row>
    <row r="43" spans="3:39" s="7" customFormat="1" ht="18" customHeight="1">
      <c r="C43" s="18">
        <v>10</v>
      </c>
      <c r="D43" s="67"/>
      <c r="E43" s="97">
        <f t="shared" si="9"/>
        <v>88593</v>
      </c>
      <c r="F43" s="75">
        <f t="shared" si="10"/>
        <v>25461</v>
      </c>
      <c r="G43" s="75">
        <f t="shared" si="11"/>
        <v>63132</v>
      </c>
      <c r="H43" s="75">
        <f t="shared" si="12"/>
        <v>88593</v>
      </c>
      <c r="I43" s="75">
        <f t="shared" si="13"/>
        <v>25461</v>
      </c>
      <c r="J43" s="75">
        <f t="shared" si="14"/>
        <v>63132</v>
      </c>
      <c r="K43" s="120">
        <f t="shared" si="15"/>
        <v>88593</v>
      </c>
      <c r="L43" s="120">
        <v>25461</v>
      </c>
      <c r="M43" s="120">
        <v>63132</v>
      </c>
      <c r="N43" s="121" t="s">
        <v>60</v>
      </c>
      <c r="O43" s="121" t="s">
        <v>60</v>
      </c>
      <c r="P43" s="121" t="s">
        <v>60</v>
      </c>
      <c r="Q43" s="121" t="s">
        <v>60</v>
      </c>
      <c r="R43" s="120"/>
      <c r="S43" s="120"/>
      <c r="T43" s="121" t="s">
        <v>60</v>
      </c>
      <c r="U43" s="121" t="s">
        <v>60</v>
      </c>
      <c r="V43" s="121" t="s">
        <v>60</v>
      </c>
      <c r="W43" s="121" t="s">
        <v>60</v>
      </c>
      <c r="X43" s="121" t="s">
        <v>60</v>
      </c>
      <c r="Y43" s="121" t="s">
        <v>60</v>
      </c>
      <c r="Z43" s="121" t="s">
        <v>60</v>
      </c>
      <c r="AA43" s="121" t="s">
        <v>60</v>
      </c>
      <c r="AB43" s="121" t="s">
        <v>60</v>
      </c>
      <c r="AC43" s="121" t="s">
        <v>60</v>
      </c>
      <c r="AD43" s="121" t="s">
        <v>60</v>
      </c>
      <c r="AE43" s="122" t="s">
        <v>64</v>
      </c>
      <c r="AF43" s="120" t="s">
        <v>65</v>
      </c>
      <c r="AG43" s="120" t="s">
        <v>65</v>
      </c>
      <c r="AH43" s="121" t="s">
        <v>60</v>
      </c>
      <c r="AI43" s="121" t="s">
        <v>60</v>
      </c>
      <c r="AJ43" s="121" t="s">
        <v>60</v>
      </c>
      <c r="AK43" s="121" t="s">
        <v>60</v>
      </c>
      <c r="AL43" s="121" t="s">
        <v>98</v>
      </c>
      <c r="AM43" s="166" t="s">
        <v>97</v>
      </c>
    </row>
    <row r="44" spans="3:39" s="7" customFormat="1" ht="18" customHeight="1">
      <c r="C44" s="18">
        <v>11</v>
      </c>
      <c r="D44" s="67"/>
      <c r="E44" s="97">
        <f t="shared" si="9"/>
        <v>97342</v>
      </c>
      <c r="F44" s="75">
        <f t="shared" si="10"/>
        <v>34038</v>
      </c>
      <c r="G44" s="75">
        <f t="shared" si="11"/>
        <v>63304</v>
      </c>
      <c r="H44" s="75">
        <f t="shared" si="12"/>
        <v>97342</v>
      </c>
      <c r="I44" s="75">
        <f t="shared" si="13"/>
        <v>34038</v>
      </c>
      <c r="J44" s="75">
        <f t="shared" si="14"/>
        <v>63304</v>
      </c>
      <c r="K44" s="120">
        <f t="shared" si="15"/>
        <v>97342</v>
      </c>
      <c r="L44" s="120">
        <v>34038</v>
      </c>
      <c r="M44" s="120">
        <v>63304</v>
      </c>
      <c r="N44" s="121" t="s">
        <v>60</v>
      </c>
      <c r="O44" s="121" t="s">
        <v>60</v>
      </c>
      <c r="P44" s="121" t="s">
        <v>60</v>
      </c>
      <c r="Q44" s="121" t="s">
        <v>60</v>
      </c>
      <c r="R44" s="120"/>
      <c r="S44" s="120"/>
      <c r="T44" s="121" t="s">
        <v>60</v>
      </c>
      <c r="U44" s="121" t="s">
        <v>60</v>
      </c>
      <c r="V44" s="121" t="s">
        <v>60</v>
      </c>
      <c r="W44" s="121" t="s">
        <v>60</v>
      </c>
      <c r="X44" s="121" t="s">
        <v>60</v>
      </c>
      <c r="Y44" s="121" t="s">
        <v>60</v>
      </c>
      <c r="Z44" s="121" t="s">
        <v>60</v>
      </c>
      <c r="AA44" s="121" t="s">
        <v>60</v>
      </c>
      <c r="AB44" s="121" t="s">
        <v>60</v>
      </c>
      <c r="AC44" s="121" t="s">
        <v>60</v>
      </c>
      <c r="AD44" s="121" t="s">
        <v>60</v>
      </c>
      <c r="AE44" s="122" t="s">
        <v>64</v>
      </c>
      <c r="AF44" s="120" t="s">
        <v>65</v>
      </c>
      <c r="AG44" s="120" t="s">
        <v>65</v>
      </c>
      <c r="AH44" s="121" t="s">
        <v>60</v>
      </c>
      <c r="AI44" s="121" t="s">
        <v>60</v>
      </c>
      <c r="AJ44" s="121" t="s">
        <v>60</v>
      </c>
      <c r="AK44" s="121" t="s">
        <v>60</v>
      </c>
      <c r="AL44" s="121" t="s">
        <v>60</v>
      </c>
      <c r="AM44" s="121" t="s">
        <v>60</v>
      </c>
    </row>
    <row r="45" spans="3:39" s="7" customFormat="1" ht="18" customHeight="1">
      <c r="C45" s="18">
        <v>12</v>
      </c>
      <c r="D45" s="67"/>
      <c r="E45" s="97">
        <f t="shared" si="9"/>
        <v>107839</v>
      </c>
      <c r="F45" s="75">
        <f t="shared" si="10"/>
        <v>35556</v>
      </c>
      <c r="G45" s="75">
        <f t="shared" si="11"/>
        <v>72283</v>
      </c>
      <c r="H45" s="75">
        <f t="shared" si="12"/>
        <v>107464</v>
      </c>
      <c r="I45" s="75">
        <f t="shared" si="13"/>
        <v>35556</v>
      </c>
      <c r="J45" s="75">
        <f t="shared" si="14"/>
        <v>71908</v>
      </c>
      <c r="K45" s="120">
        <f t="shared" si="15"/>
        <v>107464</v>
      </c>
      <c r="L45" s="120">
        <v>35556</v>
      </c>
      <c r="M45" s="120">
        <v>71908</v>
      </c>
      <c r="N45" s="121" t="s">
        <v>60</v>
      </c>
      <c r="O45" s="121" t="s">
        <v>60</v>
      </c>
      <c r="P45" s="121" t="s">
        <v>60</v>
      </c>
      <c r="Q45" s="121" t="s">
        <v>60</v>
      </c>
      <c r="R45" s="120"/>
      <c r="S45" s="120"/>
      <c r="T45" s="121" t="s">
        <v>60</v>
      </c>
      <c r="U45" s="121" t="s">
        <v>60</v>
      </c>
      <c r="V45" s="121" t="s">
        <v>60</v>
      </c>
      <c r="W45" s="121" t="s">
        <v>60</v>
      </c>
      <c r="X45" s="121" t="s">
        <v>60</v>
      </c>
      <c r="Y45" s="121" t="s">
        <v>60</v>
      </c>
      <c r="Z45" s="121" t="s">
        <v>60</v>
      </c>
      <c r="AA45" s="121" t="s">
        <v>60</v>
      </c>
      <c r="AB45" s="121" t="s">
        <v>60</v>
      </c>
      <c r="AC45" s="121" t="s">
        <v>60</v>
      </c>
      <c r="AD45" s="121" t="s">
        <v>60</v>
      </c>
      <c r="AE45" s="122" t="s">
        <v>64</v>
      </c>
      <c r="AF45" s="120" t="s">
        <v>65</v>
      </c>
      <c r="AG45" s="120" t="s">
        <v>65</v>
      </c>
      <c r="AH45" s="121" t="s">
        <v>60</v>
      </c>
      <c r="AI45" s="121" t="s">
        <v>60</v>
      </c>
      <c r="AJ45" s="121" t="s">
        <v>60</v>
      </c>
      <c r="AK45" s="120">
        <f>SUM(AL45:AM45)</f>
        <v>375</v>
      </c>
      <c r="AL45" s="121" t="s">
        <v>60</v>
      </c>
      <c r="AM45" s="120">
        <v>375</v>
      </c>
    </row>
    <row r="46" spans="2:39" s="7" customFormat="1" ht="18" customHeight="1">
      <c r="B46" s="18" t="s">
        <v>87</v>
      </c>
      <c r="C46" s="34" t="s">
        <v>56</v>
      </c>
      <c r="D46" s="10" t="s">
        <v>8</v>
      </c>
      <c r="E46" s="97">
        <f t="shared" si="9"/>
        <v>79905</v>
      </c>
      <c r="F46" s="75">
        <f t="shared" si="10"/>
        <v>23653</v>
      </c>
      <c r="G46" s="75">
        <f t="shared" si="11"/>
        <v>56252</v>
      </c>
      <c r="H46" s="75">
        <f t="shared" si="12"/>
        <v>79905</v>
      </c>
      <c r="I46" s="75">
        <f t="shared" si="13"/>
        <v>23653</v>
      </c>
      <c r="J46" s="75">
        <f t="shared" si="14"/>
        <v>56252</v>
      </c>
      <c r="K46" s="120">
        <f t="shared" si="15"/>
        <v>79905</v>
      </c>
      <c r="L46" s="120">
        <v>23653</v>
      </c>
      <c r="M46" s="120">
        <v>56252</v>
      </c>
      <c r="N46" s="121" t="s">
        <v>60</v>
      </c>
      <c r="O46" s="121" t="s">
        <v>60</v>
      </c>
      <c r="P46" s="121" t="s">
        <v>60</v>
      </c>
      <c r="Q46" s="121" t="s">
        <v>60</v>
      </c>
      <c r="R46" s="120"/>
      <c r="S46" s="120"/>
      <c r="T46" s="121" t="s">
        <v>60</v>
      </c>
      <c r="U46" s="121" t="s">
        <v>60</v>
      </c>
      <c r="V46" s="121" t="s">
        <v>60</v>
      </c>
      <c r="W46" s="121" t="s">
        <v>60</v>
      </c>
      <c r="X46" s="121" t="s">
        <v>60</v>
      </c>
      <c r="Y46" s="121" t="s">
        <v>60</v>
      </c>
      <c r="Z46" s="121" t="s">
        <v>60</v>
      </c>
      <c r="AA46" s="121" t="s">
        <v>60</v>
      </c>
      <c r="AB46" s="121" t="s">
        <v>60</v>
      </c>
      <c r="AC46" s="121" t="s">
        <v>60</v>
      </c>
      <c r="AD46" s="121" t="s">
        <v>60</v>
      </c>
      <c r="AE46" s="122" t="s">
        <v>64</v>
      </c>
      <c r="AF46" s="120" t="s">
        <v>65</v>
      </c>
      <c r="AG46" s="120" t="s">
        <v>65</v>
      </c>
      <c r="AH46" s="121" t="s">
        <v>60</v>
      </c>
      <c r="AI46" s="121" t="s">
        <v>60</v>
      </c>
      <c r="AJ46" s="121" t="s">
        <v>60</v>
      </c>
      <c r="AK46" s="121" t="s">
        <v>60</v>
      </c>
      <c r="AL46" s="121" t="s">
        <v>60</v>
      </c>
      <c r="AM46" s="121" t="s">
        <v>60</v>
      </c>
    </row>
    <row r="47" spans="3:39" s="7" customFormat="1" ht="18" customHeight="1">
      <c r="C47" s="18">
        <v>2</v>
      </c>
      <c r="D47" s="67"/>
      <c r="E47" s="97">
        <f t="shared" si="9"/>
        <v>75689</v>
      </c>
      <c r="F47" s="75">
        <f t="shared" si="10"/>
        <v>23609</v>
      </c>
      <c r="G47" s="75">
        <f t="shared" si="11"/>
        <v>52080</v>
      </c>
      <c r="H47" s="75">
        <f t="shared" si="12"/>
        <v>75686</v>
      </c>
      <c r="I47" s="75">
        <f t="shared" si="13"/>
        <v>23609</v>
      </c>
      <c r="J47" s="75">
        <f t="shared" si="14"/>
        <v>52077</v>
      </c>
      <c r="K47" s="120">
        <f t="shared" si="15"/>
        <v>75686</v>
      </c>
      <c r="L47" s="120">
        <v>23609</v>
      </c>
      <c r="M47" s="120">
        <v>52077</v>
      </c>
      <c r="N47" s="121" t="s">
        <v>60</v>
      </c>
      <c r="O47" s="121" t="s">
        <v>60</v>
      </c>
      <c r="P47" s="121" t="s">
        <v>60</v>
      </c>
      <c r="Q47" s="121" t="s">
        <v>60</v>
      </c>
      <c r="R47" s="120"/>
      <c r="S47" s="120"/>
      <c r="T47" s="121" t="s">
        <v>60</v>
      </c>
      <c r="U47" s="121" t="s">
        <v>60</v>
      </c>
      <c r="V47" s="121" t="s">
        <v>60</v>
      </c>
      <c r="W47" s="121" t="s">
        <v>60</v>
      </c>
      <c r="X47" s="121" t="s">
        <v>60</v>
      </c>
      <c r="Y47" s="121" t="s">
        <v>60</v>
      </c>
      <c r="Z47" s="121" t="s">
        <v>60</v>
      </c>
      <c r="AA47" s="121" t="s">
        <v>60</v>
      </c>
      <c r="AB47" s="121" t="s">
        <v>60</v>
      </c>
      <c r="AC47" s="121" t="s">
        <v>60</v>
      </c>
      <c r="AD47" s="121" t="s">
        <v>60</v>
      </c>
      <c r="AE47" s="122" t="s">
        <v>64</v>
      </c>
      <c r="AF47" s="120" t="s">
        <v>65</v>
      </c>
      <c r="AG47" s="120" t="s">
        <v>65</v>
      </c>
      <c r="AH47" s="121" t="s">
        <v>60</v>
      </c>
      <c r="AI47" s="121" t="s">
        <v>60</v>
      </c>
      <c r="AJ47" s="121" t="s">
        <v>60</v>
      </c>
      <c r="AK47" s="120">
        <f>SUM(AL47:AM47)</f>
        <v>3</v>
      </c>
      <c r="AL47" s="121" t="s">
        <v>60</v>
      </c>
      <c r="AM47" s="120">
        <v>3</v>
      </c>
    </row>
    <row r="48" spans="2:39" s="7" customFormat="1" ht="18" customHeight="1">
      <c r="B48" s="24"/>
      <c r="C48" s="24">
        <v>3</v>
      </c>
      <c r="D48" s="68"/>
      <c r="E48" s="98">
        <f t="shared" si="9"/>
        <v>84781</v>
      </c>
      <c r="F48" s="90">
        <f t="shared" si="10"/>
        <v>23443</v>
      </c>
      <c r="G48" s="90">
        <f t="shared" si="11"/>
        <v>61338</v>
      </c>
      <c r="H48" s="90">
        <f t="shared" si="12"/>
        <v>84781</v>
      </c>
      <c r="I48" s="90">
        <f t="shared" si="13"/>
        <v>23443</v>
      </c>
      <c r="J48" s="90">
        <f t="shared" si="14"/>
        <v>61338</v>
      </c>
      <c r="K48" s="123">
        <f t="shared" si="15"/>
        <v>84781</v>
      </c>
      <c r="L48" s="123">
        <v>23443</v>
      </c>
      <c r="M48" s="123">
        <v>61338</v>
      </c>
      <c r="N48" s="124" t="s">
        <v>60</v>
      </c>
      <c r="O48" s="124" t="s">
        <v>60</v>
      </c>
      <c r="P48" s="124" t="s">
        <v>60</v>
      </c>
      <c r="Q48" s="124" t="s">
        <v>60</v>
      </c>
      <c r="R48" s="125"/>
      <c r="S48" s="125"/>
      <c r="T48" s="124" t="s">
        <v>60</v>
      </c>
      <c r="U48" s="124" t="s">
        <v>60</v>
      </c>
      <c r="V48" s="124" t="s">
        <v>60</v>
      </c>
      <c r="W48" s="124" t="s">
        <v>60</v>
      </c>
      <c r="X48" s="124" t="s">
        <v>60</v>
      </c>
      <c r="Y48" s="124" t="s">
        <v>60</v>
      </c>
      <c r="Z48" s="124" t="s">
        <v>60</v>
      </c>
      <c r="AA48" s="124" t="s">
        <v>60</v>
      </c>
      <c r="AB48" s="124" t="s">
        <v>60</v>
      </c>
      <c r="AC48" s="124" t="s">
        <v>60</v>
      </c>
      <c r="AD48" s="124" t="s">
        <v>60</v>
      </c>
      <c r="AE48" s="126" t="s">
        <v>64</v>
      </c>
      <c r="AF48" s="123" t="s">
        <v>65</v>
      </c>
      <c r="AG48" s="123" t="s">
        <v>65</v>
      </c>
      <c r="AH48" s="124" t="s">
        <v>60</v>
      </c>
      <c r="AI48" s="124" t="s">
        <v>60</v>
      </c>
      <c r="AJ48" s="124" t="s">
        <v>60</v>
      </c>
      <c r="AK48" s="124" t="s">
        <v>60</v>
      </c>
      <c r="AL48" s="124" t="s">
        <v>60</v>
      </c>
      <c r="AM48" s="124" t="s">
        <v>60</v>
      </c>
    </row>
    <row r="49" spans="2:39" s="7" customFormat="1" ht="15" customHeight="1">
      <c r="B49" s="9" t="s">
        <v>71</v>
      </c>
      <c r="C49" s="9"/>
      <c r="D49" s="14"/>
      <c r="E49" s="14"/>
      <c r="F49" s="14"/>
      <c r="G49" s="14"/>
      <c r="R49" s="10"/>
      <c r="S49" s="10"/>
      <c r="AM49" s="8" t="s">
        <v>27</v>
      </c>
    </row>
    <row r="50" spans="2:19" s="7" customFormat="1" ht="15" customHeight="1">
      <c r="B50" s="9"/>
      <c r="C50" s="9"/>
      <c r="D50" s="14"/>
      <c r="E50" s="14"/>
      <c r="F50" s="14"/>
      <c r="G50" s="14"/>
      <c r="R50" s="10"/>
      <c r="S50" s="10"/>
    </row>
  </sheetData>
  <sheetProtection/>
  <mergeCells count="24">
    <mergeCell ref="AK4:AM5"/>
    <mergeCell ref="AK30:AM31"/>
    <mergeCell ref="B30:D32"/>
    <mergeCell ref="AB31:AD31"/>
    <mergeCell ref="H31:J31"/>
    <mergeCell ref="B4:D6"/>
    <mergeCell ref="H5:J5"/>
    <mergeCell ref="E30:G31"/>
    <mergeCell ref="K31:M31"/>
    <mergeCell ref="N31:P31"/>
    <mergeCell ref="AH31:AJ31"/>
    <mergeCell ref="AH5:AJ5"/>
    <mergeCell ref="Y5:AA5"/>
    <mergeCell ref="Y31:AA31"/>
    <mergeCell ref="AE31:AG31"/>
    <mergeCell ref="AE5:AG5"/>
    <mergeCell ref="E4:G5"/>
    <mergeCell ref="AB5:AD5"/>
    <mergeCell ref="V31:X31"/>
    <mergeCell ref="K5:M5"/>
    <mergeCell ref="N5:P5"/>
    <mergeCell ref="V5:X5"/>
    <mergeCell ref="T5:U5"/>
    <mergeCell ref="T31:U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8" scale="96" r:id="rId1"/>
  <ignoredErrors>
    <ignoredError sqref="B7:D9 B33:D35" numberStoredAsText="1"/>
    <ignoredError sqref="H9 N9 K9 K35 H35 AK9 N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2014-03-04T04:34:56Z</cp:lastPrinted>
  <dcterms:created xsi:type="dcterms:W3CDTF">1999-03-25T07:19:40Z</dcterms:created>
  <dcterms:modified xsi:type="dcterms:W3CDTF">2014-03-31T01:40:02Z</dcterms:modified>
  <cp:category/>
  <cp:version/>
  <cp:contentType/>
  <cp:contentStatus/>
</cp:coreProperties>
</file>